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5" yWindow="65491" windowWidth="12510" windowHeight="9255" activeTab="0"/>
  </bookViews>
  <sheets>
    <sheet name="2-4" sheetId="1" r:id="rId1"/>
    <sheet name="5 (3-month)" sheetId="2" r:id="rId2"/>
    <sheet name="6 (6-month)" sheetId="3" r:id="rId3"/>
    <sheet name="7" sheetId="4" r:id="rId4"/>
    <sheet name="8" sheetId="5" r:id="rId5"/>
    <sheet name="9-11" sheetId="6" r:id="rId6"/>
  </sheets>
  <definedNames>
    <definedName name="_xlnm.Print_Area" localSheetId="0">'2-4'!$A$1:$L$143</definedName>
    <definedName name="_xlnm.Print_Area" localSheetId="3">'7'!$A$1:$T$37</definedName>
    <definedName name="_xlnm.Print_Area" localSheetId="4">'8'!$A$1:$N$32</definedName>
    <definedName name="_xlnm.Print_Area" localSheetId="5">'9-11'!$A$1:$L$146</definedName>
  </definedNames>
  <calcPr fullCalcOnLoad="1"/>
</workbook>
</file>

<file path=xl/sharedStrings.xml><?xml version="1.0" encoding="utf-8"?>
<sst xmlns="http://schemas.openxmlformats.org/spreadsheetml/2006/main" count="381" uniqueCount="225">
  <si>
    <t xml:space="preserve">   </t>
  </si>
  <si>
    <t xml:space="preserve">  จ่ายภาษีเงินได้นิติบุคคล</t>
  </si>
  <si>
    <t>Company</t>
  </si>
  <si>
    <t>31 December</t>
  </si>
  <si>
    <t>Notes</t>
  </si>
  <si>
    <t>Assets</t>
  </si>
  <si>
    <t>Current assets</t>
  </si>
  <si>
    <t>Total current assets</t>
  </si>
  <si>
    <t>Non-current assets</t>
  </si>
  <si>
    <t>Other non-current assets</t>
  </si>
  <si>
    <t>Director ________________________________________________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</si>
  <si>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</si>
  <si>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</si>
  <si>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</si>
  <si>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</si>
  <si>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</si>
  <si>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</si>
  <si>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Total assets</t>
  </si>
  <si>
    <t>Share capital</t>
  </si>
  <si>
    <t>Issued and paid-up share capital</t>
  </si>
  <si>
    <t>Premium on share capital</t>
  </si>
  <si>
    <t xml:space="preserve">Retained earnings </t>
  </si>
  <si>
    <t>Unappropriated</t>
  </si>
  <si>
    <t>Non-controlling interests</t>
  </si>
  <si>
    <t>Total shareholders’ equity</t>
  </si>
  <si>
    <t>Total liabilities and shareholders’ equity</t>
  </si>
  <si>
    <t>Other income</t>
  </si>
  <si>
    <t xml:space="preserve">Cost of sales </t>
  </si>
  <si>
    <t>Administrative expenses</t>
  </si>
  <si>
    <t>Profit for the period</t>
  </si>
  <si>
    <t>- Non-controlling interests</t>
  </si>
  <si>
    <t>Attributable to owners of the parent</t>
  </si>
  <si>
    <t>share capital</t>
  </si>
  <si>
    <t>Total</t>
  </si>
  <si>
    <t>Non-controlling</t>
  </si>
  <si>
    <t>interests</t>
  </si>
  <si>
    <t>Cash flows from operating activities</t>
  </si>
  <si>
    <t>Profit before income tax for the period</t>
  </si>
  <si>
    <t>- Interest income</t>
  </si>
  <si>
    <t>Cash flows before changes in operating assets</t>
  </si>
  <si>
    <t>and liabilities</t>
  </si>
  <si>
    <t>- Inventories</t>
  </si>
  <si>
    <t>- Income tax paid</t>
  </si>
  <si>
    <t>Cash flows from investing activities</t>
  </si>
  <si>
    <t>Cash flows from financing activities</t>
  </si>
  <si>
    <t>Shareholders’ equity</t>
  </si>
  <si>
    <t>Authorised share capital</t>
  </si>
  <si>
    <t>Total comprehensive income</t>
  </si>
  <si>
    <t xml:space="preserve"> paid-up</t>
  </si>
  <si>
    <t>Issued and</t>
  </si>
  <si>
    <t xml:space="preserve"> share capital</t>
  </si>
  <si>
    <t>Premium on</t>
  </si>
  <si>
    <t>Total owners</t>
  </si>
  <si>
    <t>of the parent</t>
  </si>
  <si>
    <t>Liabilities and shareholders’ equity</t>
  </si>
  <si>
    <t>- Depreciation and amortisation</t>
  </si>
  <si>
    <t xml:space="preserve">Revenue from sales </t>
  </si>
  <si>
    <t>Opening balance as at 1 January 2015</t>
  </si>
  <si>
    <t>Change in operating assets and liabilities:</t>
  </si>
  <si>
    <t>Audited</t>
  </si>
  <si>
    <t>Consolidated</t>
  </si>
  <si>
    <t>for the period</t>
  </si>
  <si>
    <t>Retained earnings</t>
  </si>
  <si>
    <t xml:space="preserve">Statement of Cash Flows </t>
  </si>
  <si>
    <t>Adjustments to reconcile profit before income tax</t>
  </si>
  <si>
    <t>to net cash provided by operations:</t>
  </si>
  <si>
    <t>Beginning balance</t>
  </si>
  <si>
    <t xml:space="preserve">Ending balance </t>
  </si>
  <si>
    <t>Non-cash transactions</t>
  </si>
  <si>
    <t xml:space="preserve">Statement of Financial Position </t>
  </si>
  <si>
    <t>Statement of Comprehensive Income</t>
  </si>
  <si>
    <t>Earnings per share for the period</t>
  </si>
  <si>
    <t>Statement of Changes in Shareholders’ Equity</t>
  </si>
  <si>
    <t>Statement of Changes in Shareholders' Equity</t>
  </si>
  <si>
    <t>Unaudited</t>
  </si>
  <si>
    <t>Finance costs</t>
  </si>
  <si>
    <t>Total revenue</t>
  </si>
  <si>
    <t>Total expense</t>
  </si>
  <si>
    <t>equity</t>
  </si>
  <si>
    <t>shareholders’</t>
  </si>
  <si>
    <t xml:space="preserve">Basic earnings per share </t>
  </si>
  <si>
    <t>(Baht per share)</t>
  </si>
  <si>
    <t xml:space="preserve">Total equity attributable to owners </t>
  </si>
  <si>
    <t xml:space="preserve"> </t>
  </si>
  <si>
    <t>Energy Absolute Public Company Limited</t>
  </si>
  <si>
    <t>Opening balance as at 1 January 2016</t>
  </si>
  <si>
    <t xml:space="preserve">Cash and cash equivalents </t>
  </si>
  <si>
    <t>Trade accounts receivable</t>
  </si>
  <si>
    <t>Long-term loans to related parties</t>
  </si>
  <si>
    <t>Trade accounts payable</t>
  </si>
  <si>
    <t>Revenue from subsidy for adders</t>
  </si>
  <si>
    <t>Dividend income</t>
  </si>
  <si>
    <t>- Trade accounts receivable</t>
  </si>
  <si>
    <t>- Refund receivable from Oil Stabilization Fund</t>
  </si>
  <si>
    <t>- Trade accounts payable</t>
  </si>
  <si>
    <r>
      <t xml:space="preserve">Liabilities and shareholders’ equity </t>
    </r>
    <r>
      <rPr>
        <sz val="10"/>
        <color indexed="8"/>
        <rFont val="Times New Roman"/>
        <family val="1"/>
      </rPr>
      <t>(continued)</t>
    </r>
  </si>
  <si>
    <t>on investments</t>
  </si>
  <si>
    <t xml:space="preserve"> in subsidiaries</t>
  </si>
  <si>
    <t xml:space="preserve">acquisitions of </t>
  </si>
  <si>
    <t>additional shares</t>
  </si>
  <si>
    <t xml:space="preserve"> arising as </t>
  </si>
  <si>
    <t>a result of</t>
  </si>
  <si>
    <t>Inventories, net</t>
  </si>
  <si>
    <t>Investments in subsidiaries</t>
  </si>
  <si>
    <t>Investment property</t>
  </si>
  <si>
    <t>Property, plant and equipment, net</t>
  </si>
  <si>
    <t>Intangible assets, net</t>
  </si>
  <si>
    <t>Short-term loans from financial institutions</t>
  </si>
  <si>
    <t xml:space="preserve">Current portion of long-term loans from </t>
  </si>
  <si>
    <t>financial institutions, net</t>
  </si>
  <si>
    <t>Current portion of finance lease liabilities, net</t>
  </si>
  <si>
    <t xml:space="preserve">Short-term loans from related parties </t>
  </si>
  <si>
    <t>Income tax payable</t>
  </si>
  <si>
    <t xml:space="preserve">Long-term loans from </t>
  </si>
  <si>
    <t>Finance lease liabilities, net</t>
  </si>
  <si>
    <t>Deferred tax liabilities, net</t>
  </si>
  <si>
    <t>Retirement benefit obligations</t>
  </si>
  <si>
    <t xml:space="preserve">   at par value of Baht 0.10 per share</t>
  </si>
  <si>
    <t xml:space="preserve">   paid-up at Baht 0.10 per share</t>
  </si>
  <si>
    <t>Legal reserve</t>
  </si>
  <si>
    <t xml:space="preserve">Appropriated </t>
  </si>
  <si>
    <t>- Legal reserve</t>
  </si>
  <si>
    <t>Selling expenses</t>
  </si>
  <si>
    <t>- Owners of the parent</t>
  </si>
  <si>
    <t>Profit attributable to:</t>
  </si>
  <si>
    <t>Total comprehensive income attributable to:</t>
  </si>
  <si>
    <t>Discount</t>
  </si>
  <si>
    <t>- Retirement benefit expenses</t>
  </si>
  <si>
    <t>- Unrealised gains on exchange rates</t>
  </si>
  <si>
    <t>- Other non-current assets</t>
  </si>
  <si>
    <t>Cash generated from operations</t>
  </si>
  <si>
    <t>Net cash receipts from operating activities</t>
  </si>
  <si>
    <t xml:space="preserve">Payments for short-term loans to related parties </t>
  </si>
  <si>
    <t>Advance payments for construction</t>
  </si>
  <si>
    <t>Cash and cash equivalents are made up as follows:</t>
  </si>
  <si>
    <t>- Cash on hand and deposits at financial</t>
  </si>
  <si>
    <t xml:space="preserve">- Purchase of property, plant and equipment </t>
  </si>
  <si>
    <t>under finance lease agreements</t>
  </si>
  <si>
    <t>Baht’000</t>
  </si>
  <si>
    <t>Other components of shareholders’ equity</t>
  </si>
  <si>
    <t xml:space="preserve"> shareholders’ equity</t>
  </si>
  <si>
    <t>Other components of</t>
  </si>
  <si>
    <t>Changes in shareholders’ equity for the period</t>
  </si>
  <si>
    <t>institutions - maturities within three months</t>
  </si>
  <si>
    <t xml:space="preserve"> equity</t>
  </si>
  <si>
    <t xml:space="preserve">- 3,730,000,000 ordinary shares </t>
  </si>
  <si>
    <t>- 3,730,000,000 ordinary shares</t>
  </si>
  <si>
    <t>Provision for decommissioning costs</t>
  </si>
  <si>
    <t xml:space="preserve">Profit before finance costs and </t>
  </si>
  <si>
    <t>Restated</t>
  </si>
  <si>
    <t>- Reversal of allowance for slow-moving inventory</t>
  </si>
  <si>
    <t>income tax</t>
  </si>
  <si>
    <t>Profit before income tax</t>
  </si>
  <si>
    <t>Income tax</t>
  </si>
  <si>
    <t>Interest paid</t>
  </si>
  <si>
    <t xml:space="preserve"> - As previously reported</t>
  </si>
  <si>
    <t xml:space="preserve"> - Prior year adjustment</t>
  </si>
  <si>
    <t xml:space="preserve"> - As restated</t>
  </si>
  <si>
    <t>Note</t>
  </si>
  <si>
    <t>to right to use transmission line</t>
  </si>
  <si>
    <t>used as collateral</t>
  </si>
  <si>
    <t>Short-term loans to other parties</t>
  </si>
  <si>
    <t>and related parties</t>
  </si>
  <si>
    <t>Total comprehensive income for the period</t>
  </si>
  <si>
    <t>- Finance costs</t>
  </si>
  <si>
    <t>- Gains on disposal of investment property</t>
  </si>
  <si>
    <t>Other accounts receivable</t>
  </si>
  <si>
    <t>Other accounts payable</t>
  </si>
  <si>
    <t>Retention for constructions</t>
  </si>
  <si>
    <t>Construction payables and payables for</t>
  </si>
  <si>
    <t>purchase of assets</t>
  </si>
  <si>
    <t>Advance receipts for land rental</t>
  </si>
  <si>
    <t>Other comprehensive income</t>
  </si>
  <si>
    <t>- Amortisation of advance receipts for land rental</t>
  </si>
  <si>
    <t>- Other accounts receivable</t>
  </si>
  <si>
    <t>- Other accounts payable</t>
  </si>
  <si>
    <t>of power plant</t>
  </si>
  <si>
    <t>(including retention for constructions)</t>
  </si>
  <si>
    <t xml:space="preserve">- Changes in construction payables and </t>
  </si>
  <si>
    <t>payables for purchase of assets</t>
  </si>
  <si>
    <t>As at 30 June 2016</t>
  </si>
  <si>
    <t>30 June</t>
  </si>
  <si>
    <t>For the three-month period ended 30 June 2016</t>
  </si>
  <si>
    <t>Closing balance as at 30 June 2015</t>
  </si>
  <si>
    <t>Closing balance as at 30 June 2016</t>
  </si>
  <si>
    <t>For the six-month period ended 30 June 2016</t>
  </si>
  <si>
    <t>17 , 21.4</t>
  </si>
  <si>
    <t>-</t>
  </si>
  <si>
    <t>Dividend paid</t>
  </si>
  <si>
    <t>- Dividend income</t>
  </si>
  <si>
    <t>Payments for deferred financing fees</t>
  </si>
  <si>
    <t>- Decommissioning costs</t>
  </si>
  <si>
    <t>to related parties</t>
  </si>
  <si>
    <t>Proceeds from the repayment of short-term loans</t>
  </si>
  <si>
    <t>Net increase in cash and cash equivalents</t>
  </si>
  <si>
    <t>Capital contributions by</t>
  </si>
  <si>
    <t>non-controlling interests in subsidiary</t>
  </si>
  <si>
    <t>Net cash receipts from (payments in)</t>
  </si>
  <si>
    <t>investing activities</t>
  </si>
  <si>
    <t xml:space="preserve">Proceeds from short-term loans from </t>
  </si>
  <si>
    <t>financial institutions</t>
  </si>
  <si>
    <t xml:space="preserve">Payments for short-term loans from </t>
  </si>
  <si>
    <t xml:space="preserve">Proceeds from long-term loans from </t>
  </si>
  <si>
    <t xml:space="preserve">Payments for long-term loans from </t>
  </si>
  <si>
    <t>Proceeds from capital contributions by</t>
  </si>
  <si>
    <t>Proceeds from short-term loans from</t>
  </si>
  <si>
    <t>related parties</t>
  </si>
  <si>
    <t>The condensed notes to the interim consolidated and company financial information on pages 12 to 31 are an integral part of this interim financial information.</t>
  </si>
  <si>
    <t>- Losses on disposal of assets</t>
  </si>
  <si>
    <t>Payments for purchase of investment property</t>
  </si>
  <si>
    <t>Proceeds from disposal of investment property</t>
  </si>
  <si>
    <t>Deposits at financial institutions used as collateral</t>
  </si>
  <si>
    <t>Payments for investments in subsidiary</t>
  </si>
  <si>
    <t>and equipment</t>
  </si>
  <si>
    <t xml:space="preserve">Payments for purchase of property, plant </t>
  </si>
  <si>
    <t xml:space="preserve">Proceeds from disposal of property, plant </t>
  </si>
  <si>
    <t>Payments for purchase of intangible assets</t>
  </si>
  <si>
    <t>Proceeds from dividend income</t>
  </si>
  <si>
    <t>Proceeds from interest income</t>
  </si>
  <si>
    <t>Payments for finance leases</t>
  </si>
  <si>
    <t xml:space="preserve"> non-controlling interests</t>
  </si>
  <si>
    <t>Deposits at financial institutions</t>
  </si>
  <si>
    <t>Proceeds from advance receipts from land rental</t>
  </si>
  <si>
    <t>financing activities</t>
  </si>
  <si>
    <t>- Transfer construction cost of high voltage station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</si>
</sst>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;\(#,##0\)"/>
    <numFmt numFmtId="171" formatCode="#,##0;\(#,##0\);\-"/>
    <numFmt numFmtId="172" formatCode="_(* #,##0_);_(* \(#,##0\);_(* &quot;-&quot;_);_(@_)"/>
    <numFmt numFmtId="173" formatCode="#,##0.0;\(#,##0.0\)"/>
    <numFmt numFmtId="174" formatCode="#,##0.00;\(#,##0.00\);\-"/>
    <numFmt numFmtId="175" formatCode="#,##0.000;\(#,##0.000\)"/>
    <numFmt numFmtId="176" formatCode="_(* #,##0.00_);_(* \(#,##0.00\);_(* &quot;-&quot;??_);_(@_)"/>
    <numFmt numFmtId="177" formatCode="_-* #,##0.00000_-;\-* #,##0.00000_-;_-* &quot;-&quot;?????_-;_-@_-"/>
    <numFmt numFmtId="178" formatCode="#,##0.0;\(#,##0.0\);\-"/>
    <numFmt numFmtId="179" formatCode="#,##0.000;\(#,##0.000\);\-"/>
    <numFmt numFmtId="180" formatCode="_-* #,##0.0_-;\-* #,##0.0_-;_-* &quot;-&quot;??_-;_-@_-"/>
    <numFmt numFmtId="181" formatCode="_-* #,##0_-;\-* #,##0_-;_-* &quot;-&quot;??_-;_-@_-"/>
    <numFmt numFmtId="182" formatCode="[$-809]dd\ mmmm\ yyyy"/>
    <numFmt numFmtId="183" formatCode="_-* #,##0_-;* \(#,##0\);_-* &quot;-&quot;_-;_-@_-"/>
    <numFmt numFmtId="184" formatCode="#,##0\ ;\(#,##0\);&quot;    -    &quot;"/>
    <numFmt numFmtId="185" formatCode="#,##0.00;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>
        <color indexed="63"/>
      </bottom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>
      <alignment/>
      <protection/>
    </xf>
  </cellStyleXfs>
  <cellXfs count="233">
    <xf numFmtId="0" fontId="0" fillId="0" borderId="0" xfId="0" applyFont="1" applyAlignment="1">
      <alignment/>
    </xf>
    <xf numFmtId="170" fontId="48" fillId="0" borderId="0" xfId="0" applyNumberFormat="1" applyFont="1" applyFill="1" applyBorder="1" applyAlignment="1">
      <alignment horizontal="center" vertical="center"/>
    </xf>
    <xf numFmtId="170" fontId="48" fillId="0" borderId="0" xfId="0" applyNumberFormat="1" applyFont="1" applyFill="1" applyBorder="1" applyAlignment="1">
      <alignment horizontal="left" vertical="center"/>
    </xf>
    <xf numFmtId="171" fontId="48" fillId="0" borderId="0" xfId="0" applyNumberFormat="1" applyFont="1" applyFill="1" applyBorder="1" applyAlignment="1">
      <alignment horizontal="right" vertical="center"/>
    </xf>
    <xf numFmtId="170" fontId="48" fillId="0" borderId="0" xfId="0" applyNumberFormat="1" applyFont="1" applyFill="1" applyBorder="1" applyAlignment="1">
      <alignment vertical="center"/>
    </xf>
    <xf numFmtId="171" fontId="48" fillId="0" borderId="10" xfId="0" applyNumberFormat="1" applyFont="1" applyFill="1" applyBorder="1" applyAlignment="1">
      <alignment horizontal="right" vertical="center"/>
    </xf>
    <xf numFmtId="172" fontId="48" fillId="0" borderId="0" xfId="0" applyNumberFormat="1" applyFont="1" applyFill="1" applyBorder="1" applyAlignment="1">
      <alignment horizontal="left" vertical="center"/>
    </xf>
    <xf numFmtId="172" fontId="48" fillId="0" borderId="0" xfId="0" applyNumberFormat="1" applyFont="1" applyFill="1" applyBorder="1" applyAlignment="1">
      <alignment horizontal="center" vertical="center"/>
    </xf>
    <xf numFmtId="172" fontId="48" fillId="0" borderId="0" xfId="0" applyNumberFormat="1" applyFont="1" applyFill="1" applyBorder="1" applyAlignment="1">
      <alignment horizontal="right" vertical="center"/>
    </xf>
    <xf numFmtId="171" fontId="7" fillId="0" borderId="0" xfId="57" applyNumberFormat="1" applyFont="1" applyFill="1" applyAlignment="1">
      <alignment horizontal="right" vertical="center"/>
      <protection/>
    </xf>
    <xf numFmtId="171" fontId="7" fillId="0" borderId="10" xfId="57" applyNumberFormat="1" applyFont="1" applyFill="1" applyBorder="1" applyAlignment="1">
      <alignment horizontal="right" vertical="center"/>
      <protection/>
    </xf>
    <xf numFmtId="171" fontId="48" fillId="0" borderId="11" xfId="0" applyNumberFormat="1" applyFont="1" applyFill="1" applyBorder="1" applyAlignment="1">
      <alignment horizontal="right" vertical="center"/>
    </xf>
    <xf numFmtId="171" fontId="7" fillId="0" borderId="0" xfId="57" applyNumberFormat="1" applyFont="1" applyFill="1" applyBorder="1" applyAlignment="1">
      <alignment horizontal="right" vertical="center"/>
      <protection/>
    </xf>
    <xf numFmtId="171" fontId="49" fillId="0" borderId="0" xfId="0" applyNumberFormat="1" applyFont="1" applyFill="1" applyBorder="1" applyAlignment="1">
      <alignment horizontal="right" vertical="center"/>
    </xf>
    <xf numFmtId="170" fontId="48" fillId="0" borderId="0" xfId="60" applyNumberFormat="1" applyFont="1" applyFill="1" applyBorder="1" applyAlignment="1">
      <alignment horizontal="left" vertical="center"/>
      <protection/>
    </xf>
    <xf numFmtId="170" fontId="48" fillId="0" borderId="0" xfId="60" applyNumberFormat="1" applyFont="1" applyFill="1" applyBorder="1" applyAlignment="1">
      <alignment horizontal="center" vertical="center"/>
      <protection/>
    </xf>
    <xf numFmtId="171" fontId="48" fillId="0" borderId="0" xfId="60" applyNumberFormat="1" applyFont="1" applyFill="1" applyBorder="1" applyAlignment="1">
      <alignment horizontal="right" vertical="center"/>
      <protection/>
    </xf>
    <xf numFmtId="172" fontId="48" fillId="0" borderId="0" xfId="60" applyNumberFormat="1" applyFont="1" applyFill="1" applyBorder="1" applyAlignment="1">
      <alignment horizontal="left" vertical="center"/>
      <protection/>
    </xf>
    <xf numFmtId="172" fontId="48" fillId="0" borderId="0" xfId="60" applyNumberFormat="1" applyFont="1" applyFill="1" applyBorder="1" applyAlignment="1">
      <alignment horizontal="center" vertical="center"/>
      <protection/>
    </xf>
    <xf numFmtId="170" fontId="48" fillId="0" borderId="0" xfId="58" applyNumberFormat="1" applyFont="1" applyFill="1" applyBorder="1" applyAlignment="1">
      <alignment horizontal="left" vertical="center"/>
      <protection/>
    </xf>
    <xf numFmtId="174" fontId="48" fillId="0" borderId="0" xfId="60" applyNumberFormat="1" applyFont="1" applyFill="1" applyBorder="1" applyAlignment="1">
      <alignment horizontal="right" vertical="center"/>
      <protection/>
    </xf>
    <xf numFmtId="170" fontId="7" fillId="0" borderId="0" xfId="0" applyNumberFormat="1" applyFont="1" applyFill="1" applyBorder="1" applyAlignment="1">
      <alignment vertical="center"/>
    </xf>
    <xf numFmtId="170" fontId="6" fillId="0" borderId="0" xfId="56" applyNumberFormat="1" applyFont="1" applyFill="1" applyBorder="1" applyAlignment="1">
      <alignment horizontal="right" vertical="center"/>
      <protection/>
    </xf>
    <xf numFmtId="170" fontId="48" fillId="0" borderId="10" xfId="60" applyNumberFormat="1" applyFont="1" applyFill="1" applyBorder="1" applyAlignment="1">
      <alignment horizontal="center" vertical="center"/>
      <protection/>
    </xf>
    <xf numFmtId="170" fontId="48" fillId="0" borderId="10" xfId="60" applyNumberFormat="1" applyFont="1" applyFill="1" applyBorder="1" applyAlignment="1">
      <alignment horizontal="left" vertical="center"/>
      <protection/>
    </xf>
    <xf numFmtId="171" fontId="48" fillId="0" borderId="10" xfId="60" applyNumberFormat="1" applyFont="1" applyFill="1" applyBorder="1" applyAlignment="1">
      <alignment horizontal="right" vertical="center"/>
      <protection/>
    </xf>
    <xf numFmtId="172" fontId="48" fillId="0" borderId="10" xfId="60" applyNumberFormat="1" applyFont="1" applyFill="1" applyBorder="1" applyAlignment="1">
      <alignment horizontal="left" vertical="center"/>
      <protection/>
    </xf>
    <xf numFmtId="172" fontId="48" fillId="0" borderId="10" xfId="60" applyNumberFormat="1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7" fillId="0" borderId="0" xfId="62" applyFont="1" applyFill="1" applyAlignment="1">
      <alignment horizontal="right" vertical="center"/>
      <protection/>
    </xf>
    <xf numFmtId="171" fontId="7" fillId="0" borderId="0" xfId="62" applyNumberFormat="1" applyFont="1" applyFill="1" applyAlignment="1">
      <alignment horizontal="right" vertical="center"/>
      <protection/>
    </xf>
    <xf numFmtId="0" fontId="7" fillId="0" borderId="0" xfId="62" applyFont="1" applyFill="1" applyBorder="1" applyAlignment="1">
      <alignment vertical="center"/>
      <protection/>
    </xf>
    <xf numFmtId="170" fontId="6" fillId="0" borderId="0" xfId="57" applyNumberFormat="1" applyFont="1" applyFill="1" applyBorder="1" applyAlignment="1">
      <alignment horizontal="left" vertical="center"/>
      <protection/>
    </xf>
    <xf numFmtId="170" fontId="7" fillId="0" borderId="0" xfId="57" applyNumberFormat="1" applyFont="1" applyFill="1" applyBorder="1" applyAlignment="1">
      <alignment horizontal="left" vertical="center"/>
      <protection/>
    </xf>
    <xf numFmtId="170" fontId="7" fillId="0" borderId="0" xfId="57" applyNumberFormat="1" applyFont="1" applyFill="1" applyBorder="1" applyAlignment="1">
      <alignment horizontal="right" vertical="center"/>
      <protection/>
    </xf>
    <xf numFmtId="170" fontId="7" fillId="0" borderId="0" xfId="57" applyNumberFormat="1" applyFont="1" applyFill="1" applyBorder="1" applyAlignment="1">
      <alignment vertical="center"/>
      <protection/>
    </xf>
    <xf numFmtId="170" fontId="7" fillId="0" borderId="0" xfId="57" applyNumberFormat="1" applyFont="1" applyFill="1" applyBorder="1" applyAlignment="1">
      <alignment horizontal="center" vertical="center"/>
      <protection/>
    </xf>
    <xf numFmtId="170" fontId="8" fillId="0" borderId="0" xfId="57" applyNumberFormat="1" applyFont="1" applyFill="1" applyBorder="1" applyAlignment="1">
      <alignment horizontal="right" vertical="center"/>
      <protection/>
    </xf>
    <xf numFmtId="170" fontId="7" fillId="0" borderId="10" xfId="57" applyNumberFormat="1" applyFont="1" applyFill="1" applyBorder="1" applyAlignment="1">
      <alignment vertical="center"/>
      <protection/>
    </xf>
    <xf numFmtId="171" fontId="49" fillId="0" borderId="0" xfId="57" applyNumberFormat="1" applyFont="1" applyFill="1" applyBorder="1" applyAlignment="1">
      <alignment horizontal="right" vertical="center"/>
      <protection/>
    </xf>
    <xf numFmtId="3" fontId="49" fillId="0" borderId="0" xfId="57" applyNumberFormat="1" applyFont="1" applyFill="1" applyBorder="1" applyAlignment="1">
      <alignment horizontal="right" vertical="center"/>
      <protection/>
    </xf>
    <xf numFmtId="170" fontId="7" fillId="0" borderId="0" xfId="0" applyNumberFormat="1" applyFont="1" applyFill="1" applyBorder="1" applyAlignment="1">
      <alignment horizontal="left" vertical="center"/>
    </xf>
    <xf numFmtId="170" fontId="7" fillId="0" borderId="0" xfId="0" applyNumberFormat="1" applyFont="1" applyFill="1" applyBorder="1" applyAlignment="1">
      <alignment horizontal="center" vertical="center"/>
    </xf>
    <xf numFmtId="171" fontId="7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Border="1" applyAlignment="1">
      <alignment horizontal="left" vertical="center"/>
    </xf>
    <xf numFmtId="172" fontId="7" fillId="0" borderId="0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horizontal="left" vertical="center"/>
    </xf>
    <xf numFmtId="170" fontId="50" fillId="0" borderId="0" xfId="60" applyNumberFormat="1" applyFont="1" applyFill="1" applyBorder="1" applyAlignment="1">
      <alignment horizontal="right" vertical="center"/>
      <protection/>
    </xf>
    <xf numFmtId="171" fontId="6" fillId="0" borderId="0" xfId="62" applyNumberFormat="1" applyFont="1" applyFill="1" applyAlignment="1">
      <alignment horizontal="right" vertical="center"/>
      <protection/>
    </xf>
    <xf numFmtId="170" fontId="5" fillId="0" borderId="0" xfId="57" applyNumberFormat="1" applyFont="1" applyFill="1" applyBorder="1" applyAlignment="1">
      <alignment horizontal="right" vertical="center"/>
      <protection/>
    </xf>
    <xf numFmtId="170" fontId="5" fillId="0" borderId="0" xfId="57" applyNumberFormat="1" applyFont="1" applyFill="1" applyBorder="1" applyAlignment="1">
      <alignment horizontal="center" vertical="center"/>
      <protection/>
    </xf>
    <xf numFmtId="170" fontId="5" fillId="0" borderId="0" xfId="57" applyNumberFormat="1" applyFont="1" applyFill="1" applyBorder="1" applyAlignment="1">
      <alignment horizontal="left" vertical="center"/>
      <protection/>
    </xf>
    <xf numFmtId="170" fontId="5" fillId="0" borderId="0" xfId="60" applyNumberFormat="1" applyFont="1" applyFill="1" applyBorder="1" applyAlignment="1">
      <alignment vertical="center"/>
      <protection/>
    </xf>
    <xf numFmtId="172" fontId="48" fillId="0" borderId="0" xfId="60" applyNumberFormat="1" applyFont="1" applyFill="1" applyBorder="1" applyAlignment="1">
      <alignment horizontal="right" vertical="center"/>
      <protection/>
    </xf>
    <xf numFmtId="173" fontId="48" fillId="0" borderId="0" xfId="60" applyNumberFormat="1" applyFont="1" applyFill="1" applyBorder="1" applyAlignment="1">
      <alignment horizontal="center" vertical="center"/>
      <protection/>
    </xf>
    <xf numFmtId="171" fontId="48" fillId="0" borderId="11" xfId="60" applyNumberFormat="1" applyFont="1" applyFill="1" applyBorder="1" applyAlignment="1">
      <alignment horizontal="right" vertical="center"/>
      <protection/>
    </xf>
    <xf numFmtId="170" fontId="50" fillId="0" borderId="0" xfId="58" applyNumberFormat="1" applyFont="1" applyFill="1" applyBorder="1" applyAlignment="1">
      <alignment horizontal="center" vertical="center"/>
      <protection/>
    </xf>
    <xf numFmtId="170" fontId="50" fillId="0" borderId="0" xfId="58" applyNumberFormat="1" applyFont="1" applyFill="1" applyBorder="1" applyAlignment="1">
      <alignment horizontal="left" vertical="center"/>
      <protection/>
    </xf>
    <xf numFmtId="171" fontId="50" fillId="0" borderId="0" xfId="58" applyNumberFormat="1" applyFont="1" applyFill="1" applyBorder="1" applyAlignment="1">
      <alignment horizontal="right" vertical="center"/>
      <protection/>
    </xf>
    <xf numFmtId="170" fontId="48" fillId="0" borderId="0" xfId="58" applyNumberFormat="1" applyFont="1" applyFill="1" applyBorder="1" applyAlignment="1">
      <alignment horizontal="center" vertical="center"/>
      <protection/>
    </xf>
    <xf numFmtId="171" fontId="48" fillId="0" borderId="0" xfId="58" applyNumberFormat="1" applyFont="1" applyFill="1" applyBorder="1" applyAlignment="1">
      <alignment horizontal="right" vertical="center"/>
      <protection/>
    </xf>
    <xf numFmtId="172" fontId="48" fillId="0" borderId="0" xfId="58" applyNumberFormat="1" applyFont="1" applyFill="1" applyBorder="1" applyAlignment="1">
      <alignment horizontal="left" vertical="center"/>
      <protection/>
    </xf>
    <xf numFmtId="174" fontId="48" fillId="0" borderId="0" xfId="58" applyNumberFormat="1" applyFont="1" applyFill="1" applyBorder="1" applyAlignment="1">
      <alignment horizontal="right" vertical="center"/>
      <protection/>
    </xf>
    <xf numFmtId="176" fontId="6" fillId="0" borderId="0" xfId="44" applyFont="1" applyFill="1" applyAlignment="1">
      <alignment horizontal="right" vertical="center"/>
    </xf>
    <xf numFmtId="171" fontId="6" fillId="0" borderId="0" xfId="44" applyNumberFormat="1" applyFont="1" applyFill="1" applyAlignment="1">
      <alignment horizontal="right" vertical="center"/>
    </xf>
    <xf numFmtId="171" fontId="6" fillId="0" borderId="0" xfId="57" applyNumberFormat="1" applyFont="1" applyFill="1" applyBorder="1" applyAlignment="1">
      <alignment horizontal="right" vertical="center"/>
      <protection/>
    </xf>
    <xf numFmtId="176" fontId="7" fillId="0" borderId="0" xfId="44" applyFont="1" applyFill="1" applyAlignment="1">
      <alignment vertical="center"/>
    </xf>
    <xf numFmtId="176" fontId="7" fillId="0" borderId="0" xfId="44" applyFont="1" applyFill="1" applyBorder="1" applyAlignment="1">
      <alignment vertical="center"/>
    </xf>
    <xf numFmtId="176" fontId="6" fillId="0" borderId="0" xfId="44" applyFont="1" applyFill="1" applyBorder="1" applyAlignment="1">
      <alignment horizontal="right" vertical="center" wrapText="1"/>
    </xf>
    <xf numFmtId="0" fontId="51" fillId="0" borderId="0" xfId="62" applyFont="1" applyFill="1" applyAlignment="1">
      <alignment vertical="center"/>
      <protection/>
    </xf>
    <xf numFmtId="0" fontId="52" fillId="0" borderId="0" xfId="62" applyFont="1" applyFill="1" applyAlignment="1">
      <alignment vertical="center"/>
      <protection/>
    </xf>
    <xf numFmtId="171" fontId="51" fillId="0" borderId="0" xfId="57" applyNumberFormat="1" applyFont="1" applyFill="1" applyBorder="1" applyAlignment="1">
      <alignment horizontal="right" vertical="center"/>
      <protection/>
    </xf>
    <xf numFmtId="3" fontId="7" fillId="0" borderId="0" xfId="57" applyNumberFormat="1" applyFont="1" applyFill="1" applyBorder="1" applyAlignment="1">
      <alignment horizontal="right" vertical="center"/>
      <protection/>
    </xf>
    <xf numFmtId="171" fontId="7" fillId="0" borderId="11" xfId="57" applyNumberFormat="1" applyFont="1" applyFill="1" applyBorder="1" applyAlignment="1">
      <alignment horizontal="right" vertical="center"/>
      <protection/>
    </xf>
    <xf numFmtId="171" fontId="5" fillId="0" borderId="0" xfId="0" applyNumberFormat="1" applyFont="1" applyFill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5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center" vertical="center"/>
    </xf>
    <xf numFmtId="171" fontId="48" fillId="0" borderId="10" xfId="58" applyNumberFormat="1" applyFont="1" applyFill="1" applyBorder="1" applyAlignment="1">
      <alignment horizontal="right" vertical="center"/>
      <protection/>
    </xf>
    <xf numFmtId="171" fontId="48" fillId="0" borderId="11" xfId="58" applyNumberFormat="1" applyFont="1" applyFill="1" applyBorder="1" applyAlignment="1">
      <alignment horizontal="right" vertical="center"/>
      <protection/>
    </xf>
    <xf numFmtId="170" fontId="6" fillId="0" borderId="0" xfId="0" applyNumberFormat="1" applyFont="1" applyFill="1" applyBorder="1" applyAlignment="1">
      <alignment vertical="center"/>
    </xf>
    <xf numFmtId="171" fontId="7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171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50" fillId="0" borderId="0" xfId="0" applyNumberFormat="1" applyFont="1" applyFill="1" applyBorder="1" applyAlignment="1">
      <alignment horizontal="right" vertical="center"/>
    </xf>
    <xf numFmtId="170" fontId="6" fillId="0" borderId="1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 quotePrefix="1">
      <alignment horizontal="left" vertical="center"/>
    </xf>
    <xf numFmtId="0" fontId="7" fillId="0" borderId="0" xfId="62" applyFont="1" applyBorder="1" applyAlignment="1">
      <alignment vertical="center"/>
      <protection/>
    </xf>
    <xf numFmtId="171" fontId="7" fillId="0" borderId="11" xfId="62" applyNumberFormat="1" applyFont="1" applyBorder="1" applyAlignment="1">
      <alignment vertical="center"/>
      <protection/>
    </xf>
    <xf numFmtId="171" fontId="6" fillId="0" borderId="10" xfId="59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vertical="center"/>
      <protection/>
    </xf>
    <xf numFmtId="170" fontId="50" fillId="0" borderId="0" xfId="0" applyNumberFormat="1" applyFont="1" applyFill="1" applyBorder="1" applyAlignment="1">
      <alignment vertical="center"/>
    </xf>
    <xf numFmtId="170" fontId="50" fillId="0" borderId="0" xfId="0" applyNumberFormat="1" applyFont="1" applyFill="1" applyBorder="1" applyAlignment="1">
      <alignment horizontal="left" vertical="center"/>
    </xf>
    <xf numFmtId="170" fontId="50" fillId="0" borderId="10" xfId="0" applyNumberFormat="1" applyFont="1" applyFill="1" applyBorder="1" applyAlignment="1">
      <alignment horizontal="right" vertical="center"/>
    </xf>
    <xf numFmtId="171" fontId="50" fillId="0" borderId="10" xfId="0" applyNumberFormat="1" applyFont="1" applyFill="1" applyBorder="1" applyAlignment="1">
      <alignment horizontal="right" vertical="center"/>
    </xf>
    <xf numFmtId="170" fontId="50" fillId="0" borderId="0" xfId="0" applyNumberFormat="1" applyFont="1" applyFill="1" applyBorder="1" applyAlignment="1">
      <alignment horizontal="right" vertical="center"/>
    </xf>
    <xf numFmtId="171" fontId="50" fillId="0" borderId="0" xfId="0" applyNumberFormat="1" applyFont="1" applyFill="1" applyBorder="1" applyAlignment="1">
      <alignment horizontal="right" vertical="center"/>
    </xf>
    <xf numFmtId="49" fontId="50" fillId="0" borderId="0" xfId="0" applyNumberFormat="1" applyFont="1" applyFill="1" applyBorder="1" applyAlignment="1" quotePrefix="1">
      <alignment horizontal="right" vertical="center"/>
    </xf>
    <xf numFmtId="170" fontId="50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left" vertical="center"/>
    </xf>
    <xf numFmtId="170" fontId="50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61" applyFont="1" applyFill="1" applyAlignment="1">
      <alignment vertical="center"/>
      <protection/>
    </xf>
    <xf numFmtId="172" fontId="50" fillId="0" borderId="0" xfId="0" applyNumberFormat="1" applyFont="1" applyFill="1" applyBorder="1" applyAlignment="1">
      <alignment horizontal="left" vertical="center"/>
    </xf>
    <xf numFmtId="172" fontId="50" fillId="0" borderId="0" xfId="0" applyNumberFormat="1" applyFont="1" applyFill="1" applyBorder="1" applyAlignment="1">
      <alignment horizontal="center" vertical="center"/>
    </xf>
    <xf numFmtId="170" fontId="48" fillId="0" borderId="0" xfId="0" applyNumberFormat="1" applyFont="1" applyFill="1" applyBorder="1" applyAlignment="1" quotePrefix="1">
      <alignment horizontal="left" vertical="center"/>
    </xf>
    <xf numFmtId="0" fontId="48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170" fontId="50" fillId="0" borderId="0" xfId="60" applyNumberFormat="1" applyFont="1" applyFill="1" applyBorder="1" applyAlignment="1">
      <alignment horizontal="left" vertical="center"/>
      <protection/>
    </xf>
    <xf numFmtId="170" fontId="50" fillId="0" borderId="10" xfId="63" applyNumberFormat="1" applyFont="1" applyFill="1" applyBorder="1" applyAlignment="1">
      <alignment horizontal="left" vertical="center"/>
      <protection/>
    </xf>
    <xf numFmtId="170" fontId="50" fillId="0" borderId="10" xfId="60" applyNumberFormat="1" applyFont="1" applyFill="1" applyBorder="1" applyAlignment="1">
      <alignment horizontal="left" vertical="center"/>
      <protection/>
    </xf>
    <xf numFmtId="171" fontId="7" fillId="0" borderId="0" xfId="60" applyNumberFormat="1" applyFont="1" applyFill="1" applyBorder="1" applyAlignment="1">
      <alignment horizontal="right" vertical="center"/>
      <protection/>
    </xf>
    <xf numFmtId="172" fontId="7" fillId="0" borderId="0" xfId="60" applyNumberFormat="1" applyFont="1" applyFill="1" applyBorder="1" applyAlignment="1">
      <alignment horizontal="right" vertical="center"/>
      <protection/>
    </xf>
    <xf numFmtId="170" fontId="7" fillId="0" borderId="0" xfId="60" applyNumberFormat="1" applyFont="1" applyFill="1" applyBorder="1" applyAlignment="1">
      <alignment vertical="center"/>
      <protection/>
    </xf>
    <xf numFmtId="171" fontId="7" fillId="0" borderId="10" xfId="60" applyNumberFormat="1" applyFont="1" applyFill="1" applyBorder="1" applyAlignment="1">
      <alignment horizontal="right" vertical="center"/>
      <protection/>
    </xf>
    <xf numFmtId="172" fontId="7" fillId="0" borderId="0" xfId="60" applyNumberFormat="1" applyFont="1" applyFill="1" applyBorder="1" applyAlignment="1">
      <alignment horizontal="center" vertical="center"/>
      <protection/>
    </xf>
    <xf numFmtId="172" fontId="7" fillId="0" borderId="0" xfId="60" applyNumberFormat="1" applyFont="1" applyFill="1" applyBorder="1" applyAlignment="1">
      <alignment horizontal="left" vertical="center"/>
      <protection/>
    </xf>
    <xf numFmtId="170" fontId="9" fillId="0" borderId="0" xfId="60" applyNumberFormat="1" applyFont="1" applyFill="1" applyBorder="1" applyAlignment="1">
      <alignment vertical="center"/>
      <protection/>
    </xf>
    <xf numFmtId="170" fontId="48" fillId="0" borderId="0" xfId="60" applyNumberFormat="1" applyFont="1" applyFill="1" applyBorder="1" applyAlignment="1" quotePrefix="1">
      <alignment horizontal="left" vertical="center"/>
      <protection/>
    </xf>
    <xf numFmtId="174" fontId="7" fillId="0" borderId="0" xfId="60" applyNumberFormat="1" applyFont="1" applyFill="1" applyBorder="1" applyAlignment="1">
      <alignment horizontal="right" vertical="center"/>
      <protection/>
    </xf>
    <xf numFmtId="170" fontId="48" fillId="0" borderId="0" xfId="58" applyNumberFormat="1" applyFont="1" applyFill="1" applyBorder="1" applyAlignment="1" quotePrefix="1">
      <alignment horizontal="left" vertical="center"/>
      <protection/>
    </xf>
    <xf numFmtId="174" fontId="7" fillId="0" borderId="10" xfId="60" applyNumberFormat="1" applyFont="1" applyFill="1" applyBorder="1" applyAlignment="1">
      <alignment horizontal="right" vertical="center"/>
      <protection/>
    </xf>
    <xf numFmtId="174" fontId="7" fillId="0" borderId="0" xfId="58" applyNumberFormat="1" applyFont="1" applyFill="1" applyBorder="1" applyAlignment="1">
      <alignment horizontal="right" vertical="center"/>
      <protection/>
    </xf>
    <xf numFmtId="172" fontId="7" fillId="0" borderId="0" xfId="58" applyNumberFormat="1" applyFont="1" applyFill="1" applyBorder="1" applyAlignment="1">
      <alignment horizontal="center" vertical="center"/>
      <protection/>
    </xf>
    <xf numFmtId="172" fontId="7" fillId="0" borderId="0" xfId="58" applyNumberFormat="1" applyFont="1" applyFill="1" applyBorder="1" applyAlignment="1">
      <alignment horizontal="left" vertical="center"/>
      <protection/>
    </xf>
    <xf numFmtId="170" fontId="50" fillId="0" borderId="0" xfId="63" applyNumberFormat="1" applyFont="1" applyFill="1" applyBorder="1" applyAlignment="1">
      <alignment horizontal="left" vertical="center"/>
      <protection/>
    </xf>
    <xf numFmtId="171" fontId="7" fillId="0" borderId="10" xfId="62" applyNumberFormat="1" applyFont="1" applyFill="1" applyBorder="1" applyAlignment="1">
      <alignment horizontal="right" vertical="center"/>
      <protection/>
    </xf>
    <xf numFmtId="171" fontId="7" fillId="0" borderId="0" xfId="62" applyNumberFormat="1" applyFont="1" applyFill="1" applyBorder="1" applyAlignment="1">
      <alignment horizontal="right" vertical="center"/>
      <protection/>
    </xf>
    <xf numFmtId="170" fontId="50" fillId="0" borderId="10" xfId="0" applyNumberFormat="1" applyFont="1" applyFill="1" applyBorder="1" applyAlignment="1">
      <alignment horizontal="left" vertical="center"/>
    </xf>
    <xf numFmtId="170" fontId="48" fillId="0" borderId="10" xfId="0" applyNumberFormat="1" applyFont="1" applyFill="1" applyBorder="1" applyAlignment="1">
      <alignment horizontal="center" vertical="center"/>
    </xf>
    <xf numFmtId="170" fontId="48" fillId="0" borderId="10" xfId="0" applyNumberFormat="1" applyFont="1" applyFill="1" applyBorder="1" applyAlignment="1">
      <alignment horizontal="left" vertical="center"/>
    </xf>
    <xf numFmtId="170" fontId="6" fillId="0" borderId="10" xfId="0" applyNumberFormat="1" applyFont="1" applyFill="1" applyBorder="1" applyAlignment="1">
      <alignment horizontal="left" vertical="center"/>
    </xf>
    <xf numFmtId="172" fontId="48" fillId="0" borderId="10" xfId="0" applyNumberFormat="1" applyFont="1" applyFill="1" applyBorder="1" applyAlignment="1">
      <alignment horizontal="left" vertical="center"/>
    </xf>
    <xf numFmtId="172" fontId="48" fillId="0" borderId="10" xfId="0" applyNumberFormat="1" applyFont="1" applyFill="1" applyBorder="1" applyAlignment="1">
      <alignment horizontal="center" vertical="center"/>
    </xf>
    <xf numFmtId="171" fontId="6" fillId="0" borderId="0" xfId="0" applyNumberFormat="1" applyFont="1" applyFill="1" applyBorder="1" applyAlignment="1">
      <alignment horizontal="right" vertical="center"/>
    </xf>
    <xf numFmtId="170" fontId="7" fillId="0" borderId="10" xfId="0" applyNumberFormat="1" applyFont="1" applyFill="1" applyBorder="1" applyAlignment="1">
      <alignment horizontal="center" vertical="center"/>
    </xf>
    <xf numFmtId="170" fontId="7" fillId="0" borderId="10" xfId="0" applyNumberFormat="1" applyFont="1" applyFill="1" applyBorder="1" applyAlignment="1">
      <alignment horizontal="left" vertical="center"/>
    </xf>
    <xf numFmtId="172" fontId="7" fillId="0" borderId="10" xfId="0" applyNumberFormat="1" applyFont="1" applyFill="1" applyBorder="1" applyAlignment="1">
      <alignment horizontal="left" vertical="center"/>
    </xf>
    <xf numFmtId="172" fontId="7" fillId="0" borderId="10" xfId="0" applyNumberFormat="1" applyFont="1" applyFill="1" applyBorder="1" applyAlignment="1">
      <alignment horizontal="center" vertical="center"/>
    </xf>
    <xf numFmtId="171" fontId="7" fillId="0" borderId="0" xfId="0" applyNumberFormat="1" applyFont="1" applyFill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70" fontId="6" fillId="0" borderId="0" xfId="58" applyNumberFormat="1" applyFont="1" applyFill="1" applyBorder="1" applyAlignment="1">
      <alignment horizontal="center" vertical="center"/>
      <protection/>
    </xf>
    <xf numFmtId="170" fontId="6" fillId="0" borderId="0" xfId="58" applyNumberFormat="1" applyFont="1" applyFill="1" applyBorder="1" applyAlignment="1">
      <alignment horizontal="left" vertical="center"/>
      <protection/>
    </xf>
    <xf numFmtId="171" fontId="7" fillId="0" borderId="10" xfId="58" applyNumberFormat="1" applyFont="1" applyFill="1" applyBorder="1" applyAlignment="1">
      <alignment horizontal="right" vertical="center"/>
      <protection/>
    </xf>
    <xf numFmtId="0" fontId="48" fillId="0" borderId="0" xfId="0" applyFont="1" applyFill="1" applyBorder="1" applyAlignment="1">
      <alignment/>
    </xf>
    <xf numFmtId="170" fontId="49" fillId="0" borderId="0" xfId="0" applyNumberFormat="1" applyFont="1" applyFill="1" applyBorder="1" applyAlignment="1">
      <alignment horizontal="left" vertical="center"/>
    </xf>
    <xf numFmtId="172" fontId="49" fillId="0" borderId="0" xfId="0" applyNumberFormat="1" applyFont="1" applyFill="1" applyBorder="1" applyAlignment="1">
      <alignment horizontal="right" vertical="center"/>
    </xf>
    <xf numFmtId="170" fontId="6" fillId="0" borderId="10" xfId="64" applyNumberFormat="1" applyFont="1" applyFill="1" applyBorder="1" applyAlignment="1">
      <alignment horizontal="left" vertical="center"/>
      <protection/>
    </xf>
    <xf numFmtId="170" fontId="6" fillId="0" borderId="10" xfId="57" applyNumberFormat="1" applyFont="1" applyFill="1" applyBorder="1" applyAlignment="1">
      <alignment horizontal="left" vertical="center"/>
      <protection/>
    </xf>
    <xf numFmtId="170" fontId="7" fillId="0" borderId="10" xfId="57" applyNumberFormat="1" applyFont="1" applyFill="1" applyBorder="1" applyAlignment="1">
      <alignment horizontal="center" vertical="center"/>
      <protection/>
    </xf>
    <xf numFmtId="170" fontId="8" fillId="0" borderId="10" xfId="57" applyNumberFormat="1" applyFont="1" applyFill="1" applyBorder="1" applyAlignment="1">
      <alignment horizontal="right" vertical="center"/>
      <protection/>
    </xf>
    <xf numFmtId="170" fontId="5" fillId="0" borderId="10" xfId="57" applyNumberFormat="1" applyFont="1" applyFill="1" applyBorder="1" applyAlignment="1">
      <alignment horizontal="right" vertical="center"/>
      <protection/>
    </xf>
    <xf numFmtId="170" fontId="7" fillId="0" borderId="10" xfId="57" applyNumberFormat="1" applyFont="1" applyFill="1" applyBorder="1" applyAlignment="1">
      <alignment horizontal="left" vertical="center"/>
      <protection/>
    </xf>
    <xf numFmtId="170" fontId="7" fillId="0" borderId="10" xfId="57" applyNumberFormat="1" applyFont="1" applyFill="1" applyBorder="1" applyAlignment="1">
      <alignment horizontal="right" vertical="center"/>
      <protection/>
    </xf>
    <xf numFmtId="171" fontId="5" fillId="0" borderId="0" xfId="57" applyNumberFormat="1" applyFont="1" applyFill="1" applyBorder="1" applyAlignment="1">
      <alignment horizontal="center" vertical="center"/>
      <protection/>
    </xf>
    <xf numFmtId="170" fontId="9" fillId="0" borderId="0" xfId="57" applyNumberFormat="1" applyFont="1" applyFill="1" applyBorder="1" applyAlignment="1">
      <alignment horizontal="right" vertical="center"/>
      <protection/>
    </xf>
    <xf numFmtId="171" fontId="5" fillId="0" borderId="0" xfId="57" applyNumberFormat="1" applyFont="1" applyFill="1" applyBorder="1" applyAlignment="1">
      <alignment horizontal="right" vertical="center"/>
      <protection/>
    </xf>
    <xf numFmtId="170" fontId="6" fillId="0" borderId="0" xfId="57" applyNumberFormat="1" applyFont="1" applyFill="1" applyBorder="1" applyAlignment="1">
      <alignment horizontal="right" vertical="center"/>
      <protection/>
    </xf>
    <xf numFmtId="170" fontId="6" fillId="0" borderId="0" xfId="57" applyNumberFormat="1" applyFont="1" applyFill="1" applyBorder="1" applyAlignment="1">
      <alignment horizontal="center" vertical="center"/>
      <protection/>
    </xf>
    <xf numFmtId="170" fontId="9" fillId="0" borderId="0" xfId="57" applyNumberFormat="1" applyFont="1" applyFill="1" applyBorder="1" applyAlignment="1" quotePrefix="1">
      <alignment horizontal="right" vertical="center"/>
      <protection/>
    </xf>
    <xf numFmtId="0" fontId="7" fillId="0" borderId="0" xfId="62" applyFont="1" applyFill="1" applyAlignment="1" quotePrefix="1">
      <alignment vertical="center"/>
      <protection/>
    </xf>
    <xf numFmtId="170" fontId="48" fillId="0" borderId="10" xfId="57" applyNumberFormat="1" applyFont="1" applyFill="1" applyBorder="1" applyAlignment="1">
      <alignment horizontal="left" vertical="center"/>
      <protection/>
    </xf>
    <xf numFmtId="170" fontId="5" fillId="0" borderId="10" xfId="57" applyNumberFormat="1" applyFont="1" applyFill="1" applyBorder="1" applyAlignment="1">
      <alignment horizontal="center" vertical="center"/>
      <protection/>
    </xf>
    <xf numFmtId="170" fontId="5" fillId="0" borderId="10" xfId="57" applyNumberFormat="1" applyFont="1" applyFill="1" applyBorder="1" applyAlignment="1">
      <alignment vertical="center"/>
      <protection/>
    </xf>
    <xf numFmtId="170" fontId="7" fillId="0" borderId="0" xfId="57" applyNumberFormat="1" applyFont="1" applyFill="1" applyBorder="1" applyAlignment="1" quotePrefix="1">
      <alignment horizontal="left"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right" vertical="center"/>
      <protection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7" fillId="0" borderId="0" xfId="62" applyFont="1" applyFill="1" applyBorder="1" applyAlignment="1">
      <alignment horizontal="center" vertical="center"/>
      <protection/>
    </xf>
    <xf numFmtId="172" fontId="7" fillId="0" borderId="0" xfId="62" applyNumberFormat="1" applyFont="1" applyFill="1" applyBorder="1" applyAlignment="1">
      <alignment horizontal="right" vertical="center"/>
      <protection/>
    </xf>
    <xf numFmtId="172" fontId="7" fillId="0" borderId="0" xfId="62" applyNumberFormat="1" applyFont="1" applyFill="1" applyAlignment="1">
      <alignment horizontal="right" vertical="center"/>
      <protection/>
    </xf>
    <xf numFmtId="0" fontId="7" fillId="0" borderId="10" xfId="62" applyFont="1" applyFill="1" applyBorder="1" applyAlignment="1">
      <alignment horizontal="left" vertical="center" shrinkToFit="1"/>
      <protection/>
    </xf>
    <xf numFmtId="0" fontId="7" fillId="0" borderId="10" xfId="62" applyFont="1" applyFill="1" applyBorder="1" applyAlignment="1">
      <alignment vertical="center"/>
      <protection/>
    </xf>
    <xf numFmtId="171" fontId="7" fillId="0" borderId="10" xfId="44" applyNumberFormat="1" applyFont="1" applyFill="1" applyBorder="1" applyAlignment="1">
      <alignment horizontal="right" vertical="center"/>
    </xf>
    <xf numFmtId="171" fontId="5" fillId="0" borderId="10" xfId="0" applyNumberFormat="1" applyFont="1" applyFill="1" applyBorder="1" applyAlignment="1">
      <alignment horizontal="right" vertical="center"/>
    </xf>
    <xf numFmtId="0" fontId="10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>
      <alignment horizontal="right" vertical="center"/>
      <protection/>
    </xf>
    <xf numFmtId="171" fontId="10" fillId="0" borderId="0" xfId="62" applyNumberFormat="1" applyFont="1" applyFill="1" applyAlignment="1">
      <alignment horizontal="right" vertical="center"/>
      <protection/>
    </xf>
    <xf numFmtId="0" fontId="10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171" fontId="11" fillId="0" borderId="10" xfId="62" applyNumberFormat="1" applyFont="1" applyFill="1" applyBorder="1" applyAlignment="1">
      <alignment horizontal="right" vertical="center"/>
      <protection/>
    </xf>
    <xf numFmtId="0" fontId="11" fillId="0" borderId="10" xfId="62" applyFont="1" applyFill="1" applyBorder="1" applyAlignment="1">
      <alignment horizontal="right" vertical="center"/>
      <protection/>
    </xf>
    <xf numFmtId="171" fontId="11" fillId="0" borderId="0" xfId="62" applyNumberFormat="1" applyFont="1" applyFill="1" applyBorder="1" applyAlignment="1">
      <alignment horizontal="right" vertical="center"/>
      <protection/>
    </xf>
    <xf numFmtId="171" fontId="11" fillId="0" borderId="0" xfId="62" applyNumberFormat="1" applyFont="1" applyFill="1" applyBorder="1" applyAlignment="1">
      <alignment horizontal="center" vertical="center"/>
      <protection/>
    </xf>
    <xf numFmtId="0" fontId="11" fillId="0" borderId="12" xfId="62" applyFont="1" applyFill="1" applyBorder="1" applyAlignment="1">
      <alignment horizontal="right" vertical="center"/>
      <protection/>
    </xf>
    <xf numFmtId="0" fontId="11" fillId="0" borderId="0" xfId="62" applyFont="1" applyFill="1" applyAlignment="1">
      <alignment horizontal="center" vertical="center"/>
      <protection/>
    </xf>
    <xf numFmtId="176" fontId="11" fillId="0" borderId="0" xfId="44" applyFont="1" applyFill="1" applyAlignment="1">
      <alignment horizontal="right" vertical="center"/>
    </xf>
    <xf numFmtId="171" fontId="11" fillId="0" borderId="0" xfId="57" applyNumberFormat="1" applyFont="1" applyFill="1" applyBorder="1" applyAlignment="1">
      <alignment horizontal="right" vertical="center"/>
      <protection/>
    </xf>
    <xf numFmtId="176" fontId="11" fillId="0" borderId="0" xfId="44" applyFont="1" applyFill="1" applyAlignment="1">
      <alignment horizontal="right" vertical="center" wrapText="1"/>
    </xf>
    <xf numFmtId="171" fontId="11" fillId="0" borderId="0" xfId="44" applyNumberFormat="1" applyFont="1" applyFill="1" applyAlignment="1">
      <alignment horizontal="right" vertical="center"/>
    </xf>
    <xf numFmtId="171" fontId="11" fillId="0" borderId="0" xfId="62" applyNumberFormat="1" applyFont="1" applyFill="1" applyAlignment="1">
      <alignment horizontal="right" vertical="center"/>
      <protection/>
    </xf>
    <xf numFmtId="171" fontId="11" fillId="0" borderId="10" xfId="59" applyNumberFormat="1" applyFont="1" applyFill="1" applyBorder="1" applyAlignment="1">
      <alignment horizontal="right" vertical="center"/>
      <protection/>
    </xf>
    <xf numFmtId="176" fontId="11" fillId="0" borderId="0" xfId="44" applyFont="1" applyFill="1" applyBorder="1" applyAlignment="1">
      <alignment horizontal="right" vertical="center" wrapText="1"/>
    </xf>
    <xf numFmtId="171" fontId="11" fillId="0" borderId="0" xfId="44" applyNumberFormat="1" applyFont="1" applyFill="1" applyBorder="1" applyAlignment="1">
      <alignment horizontal="right" vertical="center" wrapText="1"/>
    </xf>
    <xf numFmtId="170" fontId="11" fillId="0" borderId="0" xfId="57" applyNumberFormat="1" applyFont="1" applyFill="1" applyBorder="1" applyAlignment="1">
      <alignment horizontal="left" vertical="center"/>
      <protection/>
    </xf>
    <xf numFmtId="171" fontId="10" fillId="0" borderId="0" xfId="42" applyNumberFormat="1" applyFont="1" applyFill="1" applyAlignment="1">
      <alignment vertical="center"/>
    </xf>
    <xf numFmtId="171" fontId="10" fillId="0" borderId="0" xfId="62" applyNumberFormat="1" applyFont="1" applyFill="1" applyAlignment="1">
      <alignment vertical="center"/>
      <protection/>
    </xf>
    <xf numFmtId="172" fontId="10" fillId="0" borderId="0" xfId="62" applyNumberFormat="1" applyFont="1" applyFill="1" applyBorder="1" applyAlignment="1">
      <alignment horizontal="right" vertical="center"/>
      <protection/>
    </xf>
    <xf numFmtId="171" fontId="10" fillId="0" borderId="10" xfId="62" applyNumberFormat="1" applyFont="1" applyFill="1" applyBorder="1" applyAlignment="1">
      <alignment horizontal="right" vertical="center"/>
      <protection/>
    </xf>
    <xf numFmtId="171" fontId="10" fillId="0" borderId="0" xfId="62" applyNumberFormat="1" applyFont="1" applyFill="1" applyBorder="1" applyAlignment="1">
      <alignment horizontal="right" vertical="center"/>
      <protection/>
    </xf>
    <xf numFmtId="171" fontId="10" fillId="0" borderId="10" xfId="62" applyNumberFormat="1" applyFont="1" applyFill="1" applyBorder="1" applyAlignment="1">
      <alignment vertical="center"/>
      <protection/>
    </xf>
    <xf numFmtId="171" fontId="10" fillId="0" borderId="10" xfId="42" applyNumberFormat="1" applyFont="1" applyFill="1" applyBorder="1" applyAlignment="1">
      <alignment horizontal="right" vertical="center"/>
    </xf>
    <xf numFmtId="171" fontId="10" fillId="0" borderId="0" xfId="42" applyNumberFormat="1" applyFont="1" applyFill="1" applyBorder="1" applyAlignment="1">
      <alignment horizontal="right" vertical="center"/>
    </xf>
    <xf numFmtId="171" fontId="10" fillId="0" borderId="10" xfId="42" applyNumberFormat="1" applyFont="1" applyFill="1" applyBorder="1" applyAlignment="1">
      <alignment vertical="center"/>
    </xf>
    <xf numFmtId="170" fontId="10" fillId="0" borderId="0" xfId="57" applyNumberFormat="1" applyFont="1" applyFill="1" applyAlignment="1">
      <alignment vertical="center"/>
      <protection/>
    </xf>
    <xf numFmtId="171" fontId="10" fillId="0" borderId="11" xfId="62" applyNumberFormat="1" applyFont="1" applyFill="1" applyBorder="1" applyAlignment="1">
      <alignment horizontal="right" vertical="center"/>
      <protection/>
    </xf>
    <xf numFmtId="171" fontId="10" fillId="0" borderId="0" xfId="42" applyNumberFormat="1" applyFont="1" applyFill="1" applyAlignment="1">
      <alignment horizontal="right" vertical="center"/>
    </xf>
    <xf numFmtId="0" fontId="53" fillId="0" borderId="0" xfId="62" applyFont="1" applyFill="1" applyAlignment="1">
      <alignment vertical="center"/>
      <protection/>
    </xf>
    <xf numFmtId="0" fontId="53" fillId="0" borderId="0" xfId="62" applyFont="1" applyFill="1" applyAlignment="1">
      <alignment horizontal="center" vertical="center"/>
      <protection/>
    </xf>
    <xf numFmtId="172" fontId="53" fillId="0" borderId="0" xfId="62" applyNumberFormat="1" applyFont="1" applyFill="1" applyAlignment="1">
      <alignment horizontal="right" vertical="center"/>
      <protection/>
    </xf>
    <xf numFmtId="171" fontId="53" fillId="0" borderId="0" xfId="62" applyNumberFormat="1" applyFont="1" applyFill="1" applyAlignment="1">
      <alignment horizontal="right" vertical="center"/>
      <protection/>
    </xf>
    <xf numFmtId="171" fontId="53" fillId="0" borderId="0" xfId="42" applyNumberFormat="1" applyFont="1" applyFill="1" applyAlignment="1">
      <alignment horizontal="right" vertical="center"/>
    </xf>
    <xf numFmtId="170" fontId="10" fillId="0" borderId="0" xfId="57" applyNumberFormat="1" applyFont="1" applyFill="1" applyBorder="1" applyAlignment="1">
      <alignment horizontal="left" vertical="center"/>
      <protection/>
    </xf>
    <xf numFmtId="171" fontId="6" fillId="0" borderId="10" xfId="59" applyNumberFormat="1" applyFont="1" applyFill="1" applyBorder="1" applyAlignment="1">
      <alignment horizontal="center" vertical="center"/>
      <protection/>
    </xf>
    <xf numFmtId="174" fontId="48" fillId="0" borderId="0" xfId="58" applyNumberFormat="1" applyFont="1" applyFill="1" applyBorder="1" applyAlignment="1" quotePrefix="1">
      <alignment horizontal="right" vertical="center"/>
      <protection/>
    </xf>
    <xf numFmtId="170" fontId="11" fillId="0" borderId="10" xfId="57" applyNumberFormat="1" applyFont="1" applyFill="1" applyBorder="1" applyAlignment="1">
      <alignment horizontal="center" vertical="center"/>
      <protection/>
    </xf>
    <xf numFmtId="170" fontId="48" fillId="0" borderId="0" xfId="0" applyNumberFormat="1" applyFont="1" applyFill="1" applyBorder="1" applyAlignment="1" quotePrefix="1">
      <alignment horizontal="center" vertical="center"/>
    </xf>
    <xf numFmtId="173" fontId="48" fillId="0" borderId="0" xfId="0" applyNumberFormat="1" applyFont="1" applyFill="1" applyBorder="1" applyAlignment="1" quotePrefix="1">
      <alignment horizontal="center" vertical="center"/>
    </xf>
    <xf numFmtId="0" fontId="7" fillId="0" borderId="10" xfId="62" applyFont="1" applyFill="1" applyBorder="1" applyAlignment="1">
      <alignment horizontal="justify" vertical="center"/>
      <protection/>
    </xf>
    <xf numFmtId="0" fontId="7" fillId="0" borderId="10" xfId="62" applyFont="1" applyBorder="1" applyAlignment="1">
      <alignment horizontal="justify" vertical="center"/>
      <protection/>
    </xf>
    <xf numFmtId="171" fontId="11" fillId="0" borderId="10" xfId="44" applyNumberFormat="1" applyFont="1" applyFill="1" applyBorder="1" applyAlignment="1">
      <alignment horizontal="center" vertical="center"/>
    </xf>
    <xf numFmtId="171" fontId="11" fillId="0" borderId="13" xfId="62" applyNumberFormat="1" applyFont="1" applyFill="1" applyBorder="1" applyAlignment="1">
      <alignment horizontal="center" vertical="center"/>
      <protection/>
    </xf>
    <xf numFmtId="171" fontId="11" fillId="0" borderId="12" xfId="62" applyNumberFormat="1" applyFont="1" applyFill="1" applyBorder="1" applyAlignment="1">
      <alignment horizontal="center" vertical="center"/>
      <protection/>
    </xf>
    <xf numFmtId="170" fontId="6" fillId="0" borderId="10" xfId="57" applyNumberFormat="1" applyFont="1" applyFill="1" applyBorder="1" applyAlignment="1">
      <alignment horizontal="center" vertical="center"/>
      <protection/>
    </xf>
    <xf numFmtId="170" fontId="7" fillId="0" borderId="10" xfId="0" applyNumberFormat="1" applyFont="1" applyFill="1" applyBorder="1" applyAlignment="1">
      <alignment horizontal="justify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 4" xfId="56"/>
    <cellStyle name="Normal 2 13" xfId="57"/>
    <cellStyle name="Normal 3" xfId="58"/>
    <cellStyle name="Normal 3 2" xfId="59"/>
    <cellStyle name="Normal_EGCO_June10 TE" xfId="60"/>
    <cellStyle name="Normal_Interlink Communication_EQ2_10_Interlink Communication_EQ2_12" xfId="61"/>
    <cellStyle name="Normal_KEGCO_2002" xfId="62"/>
    <cellStyle name="Normal_Sheet5" xfId="63"/>
    <cellStyle name="Normal_Sheet7 2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ปกติ_USCT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L143"/>
  <sheetViews>
    <sheetView tabSelected="1" zoomScale="115" zoomScaleNormal="115" zoomScaleSheetLayoutView="100" workbookViewId="0" topLeftCell="A1">
      <selection activeCell="A1" sqref="A1"/>
    </sheetView>
  </sheetViews>
  <sheetFormatPr defaultColWidth="9.140625" defaultRowHeight="16.5" customHeight="1"/>
  <cols>
    <col min="1" max="2" width="1.1484375" style="2" customWidth="1"/>
    <col min="3" max="3" width="31.140625" style="2" customWidth="1"/>
    <col min="4" max="4" width="6.421875" style="1" customWidth="1"/>
    <col min="5" max="5" width="0.71875" style="2" customWidth="1"/>
    <col min="6" max="6" width="11.7109375" style="3" customWidth="1"/>
    <col min="7" max="7" width="0.71875" style="2" customWidth="1"/>
    <col min="8" max="8" width="11.7109375" style="3" customWidth="1"/>
    <col min="9" max="9" width="0.71875" style="1" customWidth="1"/>
    <col min="10" max="10" width="11.7109375" style="3" customWidth="1"/>
    <col min="11" max="11" width="0.71875" style="2" customWidth="1"/>
    <col min="12" max="12" width="11.7109375" style="3" customWidth="1"/>
    <col min="13" max="16384" width="9.140625" style="4" customWidth="1"/>
  </cols>
  <sheetData>
    <row r="1" spans="1:3" ht="16.5" customHeight="1">
      <c r="A1" s="95" t="s">
        <v>84</v>
      </c>
      <c r="B1" s="95"/>
      <c r="C1" s="95"/>
    </row>
    <row r="2" spans="1:3" ht="16.5" customHeight="1">
      <c r="A2" s="95" t="s">
        <v>69</v>
      </c>
      <c r="B2" s="95"/>
      <c r="C2" s="95"/>
    </row>
    <row r="3" spans="1:12" ht="16.5" customHeight="1">
      <c r="A3" s="131" t="s">
        <v>180</v>
      </c>
      <c r="B3" s="131"/>
      <c r="C3" s="131"/>
      <c r="D3" s="132"/>
      <c r="E3" s="133"/>
      <c r="F3" s="5"/>
      <c r="G3" s="133"/>
      <c r="H3" s="5"/>
      <c r="I3" s="132"/>
      <c r="J3" s="5"/>
      <c r="K3" s="133"/>
      <c r="L3" s="5"/>
    </row>
    <row r="6" spans="1:12" ht="16.5" customHeight="1">
      <c r="A6" s="4"/>
      <c r="D6" s="94"/>
      <c r="E6" s="95"/>
      <c r="F6" s="5"/>
      <c r="G6" s="96"/>
      <c r="H6" s="97" t="s">
        <v>60</v>
      </c>
      <c r="I6" s="98"/>
      <c r="J6" s="5"/>
      <c r="K6" s="96"/>
      <c r="L6" s="97" t="s">
        <v>2</v>
      </c>
    </row>
    <row r="7" spans="1:12" ht="16.5" customHeight="1">
      <c r="A7" s="4"/>
      <c r="D7" s="94"/>
      <c r="E7" s="95"/>
      <c r="G7" s="98"/>
      <c r="H7" s="99"/>
      <c r="I7" s="98"/>
      <c r="K7" s="98"/>
      <c r="L7" s="99" t="s">
        <v>149</v>
      </c>
    </row>
    <row r="8" spans="5:12" ht="16.5" customHeight="1">
      <c r="E8" s="95"/>
      <c r="F8" s="99" t="s">
        <v>74</v>
      </c>
      <c r="G8" s="98"/>
      <c r="H8" s="99" t="s">
        <v>59</v>
      </c>
      <c r="I8" s="98"/>
      <c r="J8" s="99" t="s">
        <v>74</v>
      </c>
      <c r="K8" s="98"/>
      <c r="L8" s="99" t="s">
        <v>59</v>
      </c>
    </row>
    <row r="9" spans="5:12" ht="16.5" customHeight="1">
      <c r="E9" s="95"/>
      <c r="F9" s="100" t="s">
        <v>181</v>
      </c>
      <c r="G9" s="99"/>
      <c r="H9" s="100" t="s">
        <v>3</v>
      </c>
      <c r="I9" s="101"/>
      <c r="J9" s="100" t="s">
        <v>181</v>
      </c>
      <c r="K9" s="99"/>
      <c r="L9" s="100" t="s">
        <v>3</v>
      </c>
    </row>
    <row r="10" spans="5:12" ht="16.5" customHeight="1">
      <c r="E10" s="95"/>
      <c r="F10" s="87">
        <v>2016</v>
      </c>
      <c r="G10" s="102"/>
      <c r="H10" s="87">
        <v>2015</v>
      </c>
      <c r="I10" s="101"/>
      <c r="J10" s="87">
        <v>2016</v>
      </c>
      <c r="K10" s="102"/>
      <c r="L10" s="87">
        <v>2015</v>
      </c>
    </row>
    <row r="11" spans="4:12" ht="16.5" customHeight="1">
      <c r="D11" s="103" t="s">
        <v>4</v>
      </c>
      <c r="E11" s="95"/>
      <c r="F11" s="92" t="s">
        <v>138</v>
      </c>
      <c r="G11" s="95"/>
      <c r="H11" s="92" t="s">
        <v>138</v>
      </c>
      <c r="I11" s="101"/>
      <c r="J11" s="92" t="s">
        <v>138</v>
      </c>
      <c r="K11" s="95"/>
      <c r="L11" s="92" t="s">
        <v>138</v>
      </c>
    </row>
    <row r="12" ht="16.5" customHeight="1">
      <c r="A12" s="95" t="s">
        <v>5</v>
      </c>
    </row>
    <row r="13" ht="16.5" customHeight="1">
      <c r="A13" s="95"/>
    </row>
    <row r="14" spans="1:11" ht="16.5" customHeight="1">
      <c r="A14" s="104" t="s">
        <v>6</v>
      </c>
      <c r="G14" s="6"/>
      <c r="I14" s="7"/>
      <c r="K14" s="6"/>
    </row>
    <row r="15" spans="1:11" ht="16.5" customHeight="1">
      <c r="A15" s="95"/>
      <c r="G15" s="6"/>
      <c r="I15" s="7"/>
      <c r="K15" s="6"/>
    </row>
    <row r="16" spans="1:12" ht="16.5" customHeight="1">
      <c r="A16" s="2" t="s">
        <v>86</v>
      </c>
      <c r="D16" s="43"/>
      <c r="F16" s="3">
        <v>1230725</v>
      </c>
      <c r="G16" s="8"/>
      <c r="H16" s="3">
        <v>609814</v>
      </c>
      <c r="I16" s="3"/>
      <c r="J16" s="3">
        <v>926794</v>
      </c>
      <c r="K16" s="3"/>
      <c r="L16" s="3">
        <v>365742</v>
      </c>
    </row>
    <row r="17" ht="16.5" customHeight="1">
      <c r="A17" s="2" t="s">
        <v>221</v>
      </c>
    </row>
    <row r="18" spans="2:12" ht="16.5" customHeight="1">
      <c r="B18" s="2" t="s">
        <v>160</v>
      </c>
      <c r="D18" s="43">
        <v>8</v>
      </c>
      <c r="F18" s="3">
        <v>1292609</v>
      </c>
      <c r="G18" s="8"/>
      <c r="H18" s="3">
        <v>2429015</v>
      </c>
      <c r="I18" s="3"/>
      <c r="J18" s="3">
        <v>0</v>
      </c>
      <c r="K18" s="3"/>
      <c r="L18" s="3">
        <v>0</v>
      </c>
    </row>
    <row r="19" spans="1:12" ht="16.5" customHeight="1">
      <c r="A19" s="2" t="s">
        <v>87</v>
      </c>
      <c r="D19" s="43">
        <v>9</v>
      </c>
      <c r="F19" s="3">
        <v>1543736</v>
      </c>
      <c r="G19" s="6"/>
      <c r="H19" s="3">
        <v>1051601</v>
      </c>
      <c r="I19" s="3"/>
      <c r="J19" s="3">
        <v>348586</v>
      </c>
      <c r="K19" s="3"/>
      <c r="L19" s="3">
        <v>247371</v>
      </c>
    </row>
    <row r="20" spans="1:12" ht="16.5" customHeight="1">
      <c r="A20" s="2" t="s">
        <v>166</v>
      </c>
      <c r="D20" s="43">
        <v>10</v>
      </c>
      <c r="E20" s="4"/>
      <c r="F20" s="3">
        <v>547775</v>
      </c>
      <c r="G20" s="6"/>
      <c r="H20" s="3">
        <v>451144</v>
      </c>
      <c r="I20" s="3"/>
      <c r="J20" s="3">
        <v>186625</v>
      </c>
      <c r="K20" s="3"/>
      <c r="L20" s="3">
        <v>168492</v>
      </c>
    </row>
    <row r="21" spans="1:5" ht="16.5" customHeight="1">
      <c r="A21" s="2" t="s">
        <v>161</v>
      </c>
      <c r="E21" s="4"/>
    </row>
    <row r="22" spans="2:12" ht="16.5" customHeight="1">
      <c r="B22" s="2" t="s">
        <v>162</v>
      </c>
      <c r="D22" s="110">
        <v>21.5</v>
      </c>
      <c r="E22" s="4"/>
      <c r="F22" s="3">
        <v>2193</v>
      </c>
      <c r="G22" s="6"/>
      <c r="H22" s="3">
        <v>1693</v>
      </c>
      <c r="I22" s="3"/>
      <c r="J22" s="3">
        <v>712193</v>
      </c>
      <c r="K22" s="3"/>
      <c r="L22" s="3">
        <v>142993</v>
      </c>
    </row>
    <row r="23" spans="1:12" ht="16.5" customHeight="1">
      <c r="A23" s="2" t="s">
        <v>102</v>
      </c>
      <c r="D23" s="43">
        <v>11</v>
      </c>
      <c r="F23" s="5">
        <v>136411</v>
      </c>
      <c r="G23" s="6"/>
      <c r="H23" s="5">
        <v>164727</v>
      </c>
      <c r="I23" s="3"/>
      <c r="J23" s="5">
        <v>136248</v>
      </c>
      <c r="K23" s="3"/>
      <c r="L23" s="5">
        <v>164727</v>
      </c>
    </row>
    <row r="24" spans="4:11" ht="16.5" customHeight="1">
      <c r="D24" s="43"/>
      <c r="G24" s="6"/>
      <c r="I24" s="7"/>
      <c r="K24" s="6"/>
    </row>
    <row r="25" spans="1:12" ht="16.5" customHeight="1">
      <c r="A25" s="105" t="s">
        <v>7</v>
      </c>
      <c r="D25" s="43"/>
      <c r="F25" s="5">
        <f>SUM(F16:F23)</f>
        <v>4753449</v>
      </c>
      <c r="G25" s="6"/>
      <c r="H25" s="5">
        <f>SUM(H16:H23)</f>
        <v>4707994</v>
      </c>
      <c r="I25" s="7"/>
      <c r="J25" s="5">
        <f>SUM(J16:J23)</f>
        <v>2310446</v>
      </c>
      <c r="K25" s="6"/>
      <c r="L25" s="5">
        <f>SUM(L16:L24)</f>
        <v>1089325</v>
      </c>
    </row>
    <row r="26" spans="4:11" ht="16.5" customHeight="1">
      <c r="D26" s="43"/>
      <c r="G26" s="6"/>
      <c r="I26" s="7"/>
      <c r="K26" s="6"/>
    </row>
    <row r="27" spans="1:11" ht="16.5" customHeight="1">
      <c r="A27" s="95" t="s">
        <v>8</v>
      </c>
      <c r="D27" s="43"/>
      <c r="G27" s="6"/>
      <c r="I27" s="7"/>
      <c r="K27" s="6"/>
    </row>
    <row r="28" spans="4:11" ht="16.5" customHeight="1">
      <c r="D28" s="43"/>
      <c r="G28" s="6"/>
      <c r="I28" s="7"/>
      <c r="K28" s="6"/>
    </row>
    <row r="29" spans="1:11" ht="16.5" customHeight="1">
      <c r="A29" s="2" t="s">
        <v>221</v>
      </c>
      <c r="G29" s="6"/>
      <c r="I29" s="3"/>
      <c r="K29" s="3"/>
    </row>
    <row r="30" spans="2:12" ht="16.5" customHeight="1">
      <c r="B30" s="2" t="s">
        <v>160</v>
      </c>
      <c r="D30" s="43">
        <v>8</v>
      </c>
      <c r="F30" s="3">
        <v>608139</v>
      </c>
      <c r="G30" s="6"/>
      <c r="H30" s="3">
        <v>400502</v>
      </c>
      <c r="I30" s="3"/>
      <c r="J30" s="3">
        <v>100803</v>
      </c>
      <c r="K30" s="3"/>
      <c r="L30" s="3">
        <v>100748</v>
      </c>
    </row>
    <row r="31" spans="1:12" ht="16.5" customHeight="1">
      <c r="A31" s="2" t="s">
        <v>103</v>
      </c>
      <c r="D31" s="43">
        <v>12</v>
      </c>
      <c r="F31" s="3">
        <v>0</v>
      </c>
      <c r="G31" s="4"/>
      <c r="H31" s="3">
        <v>0</v>
      </c>
      <c r="I31" s="4"/>
      <c r="J31" s="4">
        <v>7292129</v>
      </c>
      <c r="K31" s="4"/>
      <c r="L31" s="4">
        <v>7292079</v>
      </c>
    </row>
    <row r="32" spans="1:12" ht="16.5" customHeight="1">
      <c r="A32" s="2" t="s">
        <v>88</v>
      </c>
      <c r="D32" s="110">
        <v>21.5</v>
      </c>
      <c r="F32" s="3">
        <v>0</v>
      </c>
      <c r="G32" s="6"/>
      <c r="H32" s="3">
        <v>0</v>
      </c>
      <c r="I32" s="3"/>
      <c r="J32" s="3">
        <v>71400</v>
      </c>
      <c r="K32" s="3"/>
      <c r="L32" s="3">
        <v>71400</v>
      </c>
    </row>
    <row r="33" spans="1:12" ht="16.5" customHeight="1">
      <c r="A33" s="2" t="s">
        <v>104</v>
      </c>
      <c r="D33" s="43">
        <v>13</v>
      </c>
      <c r="F33" s="3">
        <v>0</v>
      </c>
      <c r="G33" s="6"/>
      <c r="H33" s="3">
        <v>0</v>
      </c>
      <c r="I33" s="3"/>
      <c r="J33" s="3">
        <v>925638</v>
      </c>
      <c r="K33" s="3"/>
      <c r="L33" s="3">
        <v>932989</v>
      </c>
    </row>
    <row r="34" spans="1:12" ht="16.5" customHeight="1">
      <c r="A34" s="2" t="s">
        <v>105</v>
      </c>
      <c r="D34" s="43">
        <v>14</v>
      </c>
      <c r="F34" s="3">
        <v>30388398</v>
      </c>
      <c r="G34" s="6"/>
      <c r="H34" s="3">
        <v>27414884</v>
      </c>
      <c r="I34" s="3"/>
      <c r="J34" s="3">
        <v>674302</v>
      </c>
      <c r="K34" s="3"/>
      <c r="L34" s="3">
        <v>672319</v>
      </c>
    </row>
    <row r="35" spans="1:12" ht="16.5" customHeight="1">
      <c r="A35" s="2" t="s">
        <v>106</v>
      </c>
      <c r="D35" s="43">
        <v>15</v>
      </c>
      <c r="F35" s="3">
        <v>676156</v>
      </c>
      <c r="G35" s="6"/>
      <c r="H35" s="3">
        <v>416975</v>
      </c>
      <c r="I35" s="3"/>
      <c r="J35" s="3">
        <v>7090</v>
      </c>
      <c r="K35" s="3"/>
      <c r="L35" s="3">
        <v>5455</v>
      </c>
    </row>
    <row r="36" spans="1:12" ht="16.5" customHeight="1">
      <c r="A36" s="2" t="s">
        <v>9</v>
      </c>
      <c r="D36" s="43"/>
      <c r="F36" s="5">
        <v>64467</v>
      </c>
      <c r="G36" s="6"/>
      <c r="H36" s="5">
        <v>116879</v>
      </c>
      <c r="I36" s="7"/>
      <c r="J36" s="5">
        <v>28113</v>
      </c>
      <c r="K36" s="6"/>
      <c r="L36" s="5">
        <v>28842</v>
      </c>
    </row>
    <row r="37" spans="7:11" ht="16.5" customHeight="1">
      <c r="G37" s="6"/>
      <c r="I37" s="7"/>
      <c r="K37" s="6"/>
    </row>
    <row r="38" spans="1:12" ht="16.5" customHeight="1">
      <c r="A38" s="95" t="s">
        <v>11</v>
      </c>
      <c r="B38" s="4"/>
      <c r="F38" s="5">
        <f>SUM(F29:F36)</f>
        <v>31737160</v>
      </c>
      <c r="G38" s="6"/>
      <c r="H38" s="5">
        <f>SUM(H29:H36)</f>
        <v>28349240</v>
      </c>
      <c r="I38" s="7"/>
      <c r="J38" s="5">
        <f>SUM(J29:J36)</f>
        <v>9099475</v>
      </c>
      <c r="K38" s="6"/>
      <c r="L38" s="5">
        <f>SUM(L29:L36)</f>
        <v>9103832</v>
      </c>
    </row>
    <row r="39" spans="7:11" ht="16.5" customHeight="1">
      <c r="G39" s="6"/>
      <c r="I39" s="7"/>
      <c r="K39" s="6"/>
    </row>
    <row r="40" spans="1:12" ht="16.5" customHeight="1" thickBot="1">
      <c r="A40" s="95" t="s">
        <v>17</v>
      </c>
      <c r="F40" s="11">
        <f>F25+F38</f>
        <v>36490609</v>
      </c>
      <c r="G40" s="6"/>
      <c r="H40" s="11">
        <f>H25+H38</f>
        <v>33057234</v>
      </c>
      <c r="I40" s="7"/>
      <c r="J40" s="11">
        <f>J25+J38</f>
        <v>11409921</v>
      </c>
      <c r="K40" s="6"/>
      <c r="L40" s="11">
        <f>L25+L38</f>
        <v>10193157</v>
      </c>
    </row>
    <row r="41" spans="1:11" ht="16.5" customHeight="1" thickTop="1">
      <c r="A41" s="95"/>
      <c r="G41" s="6"/>
      <c r="I41" s="7"/>
      <c r="K41" s="6"/>
    </row>
    <row r="42" spans="1:11" ht="16.5" customHeight="1">
      <c r="A42" s="95"/>
      <c r="G42" s="6"/>
      <c r="I42" s="7"/>
      <c r="K42" s="6"/>
    </row>
    <row r="43" spans="1:11" ht="18" customHeight="1">
      <c r="A43" s="95"/>
      <c r="G43" s="6"/>
      <c r="I43" s="7"/>
      <c r="K43" s="6"/>
    </row>
    <row r="44" spans="1:11" ht="16.5" customHeight="1">
      <c r="A44" s="2" t="s">
        <v>10</v>
      </c>
      <c r="G44" s="6"/>
      <c r="I44" s="7"/>
      <c r="K44" s="6"/>
    </row>
    <row r="45" spans="7:11" ht="16.5" customHeight="1">
      <c r="G45" s="6"/>
      <c r="I45" s="7"/>
      <c r="K45" s="6"/>
    </row>
    <row r="46" spans="7:11" ht="16.5" customHeight="1">
      <c r="G46" s="6"/>
      <c r="I46" s="7"/>
      <c r="K46" s="6"/>
    </row>
    <row r="47" spans="1:12" ht="33" customHeight="1">
      <c r="A47" s="226" t="s">
        <v>207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</row>
    <row r="48" spans="1:11" ht="16.5" customHeight="1">
      <c r="A48" s="95" t="str">
        <f>+A1</f>
        <v>Energy Absolute Public Company Limited</v>
      </c>
      <c r="B48" s="95"/>
      <c r="C48" s="95"/>
      <c r="G48" s="6"/>
      <c r="I48" s="7"/>
      <c r="K48" s="6"/>
    </row>
    <row r="49" spans="1:11" ht="16.5" customHeight="1">
      <c r="A49" s="95" t="str">
        <f>+A2</f>
        <v>Statement of Financial Position </v>
      </c>
      <c r="B49" s="95"/>
      <c r="C49" s="95"/>
      <c r="G49" s="6"/>
      <c r="I49" s="7"/>
      <c r="K49" s="6"/>
    </row>
    <row r="50" spans="1:12" ht="16.5" customHeight="1">
      <c r="A50" s="134" t="str">
        <f>+A3</f>
        <v>As at 30 June 2016</v>
      </c>
      <c r="B50" s="131"/>
      <c r="C50" s="131"/>
      <c r="D50" s="132"/>
      <c r="E50" s="133"/>
      <c r="F50" s="5"/>
      <c r="G50" s="135"/>
      <c r="H50" s="5"/>
      <c r="I50" s="136"/>
      <c r="J50" s="5"/>
      <c r="K50" s="135"/>
      <c r="L50" s="5"/>
    </row>
    <row r="51" spans="7:11" ht="16.5" customHeight="1">
      <c r="G51" s="6"/>
      <c r="I51" s="7"/>
      <c r="K51" s="6"/>
    </row>
    <row r="52" spans="7:11" ht="16.5" customHeight="1">
      <c r="G52" s="6"/>
      <c r="I52" s="7"/>
      <c r="K52" s="6"/>
    </row>
    <row r="53" spans="1:12" ht="16.5" customHeight="1">
      <c r="A53" s="4"/>
      <c r="D53" s="94"/>
      <c r="E53" s="95"/>
      <c r="F53" s="5"/>
      <c r="G53" s="96"/>
      <c r="H53" s="97" t="str">
        <f>H6</f>
        <v>Consolidated</v>
      </c>
      <c r="I53" s="98"/>
      <c r="J53" s="5"/>
      <c r="K53" s="96"/>
      <c r="L53" s="97" t="str">
        <f>L6</f>
        <v>Company</v>
      </c>
    </row>
    <row r="54" spans="1:12" ht="16.5" customHeight="1">
      <c r="A54" s="4"/>
      <c r="D54" s="94"/>
      <c r="E54" s="95"/>
      <c r="G54" s="98"/>
      <c r="H54" s="99"/>
      <c r="I54" s="98"/>
      <c r="K54" s="98"/>
      <c r="L54" s="99" t="s">
        <v>149</v>
      </c>
    </row>
    <row r="55" spans="5:12" ht="16.5" customHeight="1">
      <c r="E55" s="95"/>
      <c r="F55" s="99" t="s">
        <v>74</v>
      </c>
      <c r="G55" s="98"/>
      <c r="H55" s="99" t="s">
        <v>59</v>
      </c>
      <c r="I55" s="98"/>
      <c r="J55" s="99" t="s">
        <v>74</v>
      </c>
      <c r="K55" s="98"/>
      <c r="L55" s="99" t="s">
        <v>59</v>
      </c>
    </row>
    <row r="56" spans="5:12" ht="16.5" customHeight="1">
      <c r="E56" s="95"/>
      <c r="F56" s="100" t="s">
        <v>181</v>
      </c>
      <c r="G56" s="99"/>
      <c r="H56" s="100" t="s">
        <v>3</v>
      </c>
      <c r="I56" s="101"/>
      <c r="J56" s="100" t="s">
        <v>181</v>
      </c>
      <c r="K56" s="99"/>
      <c r="L56" s="100" t="s">
        <v>3</v>
      </c>
    </row>
    <row r="57" spans="5:12" ht="16.5" customHeight="1">
      <c r="E57" s="95"/>
      <c r="F57" s="87">
        <v>2016</v>
      </c>
      <c r="G57" s="102"/>
      <c r="H57" s="87">
        <v>2015</v>
      </c>
      <c r="I57" s="101"/>
      <c r="J57" s="87">
        <v>2016</v>
      </c>
      <c r="K57" s="102"/>
      <c r="L57" s="87">
        <v>2015</v>
      </c>
    </row>
    <row r="58" spans="4:12" ht="16.5" customHeight="1">
      <c r="D58" s="103" t="s">
        <v>4</v>
      </c>
      <c r="E58" s="95"/>
      <c r="F58" s="92" t="s">
        <v>138</v>
      </c>
      <c r="G58" s="95"/>
      <c r="H58" s="92" t="s">
        <v>138</v>
      </c>
      <c r="I58" s="101"/>
      <c r="J58" s="92" t="s">
        <v>138</v>
      </c>
      <c r="K58" s="95"/>
      <c r="L58" s="92" t="s">
        <v>138</v>
      </c>
    </row>
    <row r="59" spans="4:12" ht="16.5" customHeight="1">
      <c r="D59" s="101"/>
      <c r="E59" s="95"/>
      <c r="F59" s="99"/>
      <c r="G59" s="106"/>
      <c r="H59" s="99"/>
      <c r="I59" s="107"/>
      <c r="J59" s="99"/>
      <c r="K59" s="106"/>
      <c r="L59" s="99"/>
    </row>
    <row r="60" spans="1:11" ht="16.5" customHeight="1">
      <c r="A60" s="95" t="s">
        <v>54</v>
      </c>
      <c r="G60" s="6"/>
      <c r="I60" s="7"/>
      <c r="K60" s="6"/>
    </row>
    <row r="61" spans="1:11" ht="16.5" customHeight="1">
      <c r="A61" s="95"/>
      <c r="G61" s="6"/>
      <c r="I61" s="7"/>
      <c r="K61" s="6"/>
    </row>
    <row r="62" spans="1:11" ht="16.5" customHeight="1">
      <c r="A62" s="95" t="s">
        <v>12</v>
      </c>
      <c r="G62" s="6"/>
      <c r="I62" s="7"/>
      <c r="K62" s="6"/>
    </row>
    <row r="63" spans="1:11" ht="16.5" customHeight="1">
      <c r="A63" s="95"/>
      <c r="G63" s="6"/>
      <c r="I63" s="7"/>
      <c r="K63" s="6"/>
    </row>
    <row r="64" spans="1:12" ht="16.5" customHeight="1">
      <c r="A64" s="2" t="s">
        <v>107</v>
      </c>
      <c r="D64" s="43">
        <v>16</v>
      </c>
      <c r="F64" s="44">
        <v>1851144</v>
      </c>
      <c r="G64" s="78"/>
      <c r="H64" s="9">
        <v>1690431</v>
      </c>
      <c r="I64" s="9"/>
      <c r="J64" s="9">
        <v>1851144</v>
      </c>
      <c r="K64" s="9"/>
      <c r="L64" s="9">
        <v>1542376</v>
      </c>
    </row>
    <row r="65" spans="1:12" ht="16.5" customHeight="1">
      <c r="A65" s="2" t="s">
        <v>89</v>
      </c>
      <c r="F65" s="44">
        <v>75373</v>
      </c>
      <c r="G65" s="78"/>
      <c r="H65" s="9">
        <v>89339</v>
      </c>
      <c r="I65" s="9"/>
      <c r="J65" s="9">
        <v>73812</v>
      </c>
      <c r="K65" s="9"/>
      <c r="L65" s="9">
        <v>86907</v>
      </c>
    </row>
    <row r="66" spans="1:12" ht="16.5" customHeight="1">
      <c r="A66" s="2" t="s">
        <v>167</v>
      </c>
      <c r="D66" s="43" t="s">
        <v>186</v>
      </c>
      <c r="F66" s="44">
        <v>210737</v>
      </c>
      <c r="G66" s="78"/>
      <c r="H66" s="9">
        <v>192732</v>
      </c>
      <c r="I66" s="9"/>
      <c r="J66" s="9">
        <v>60588</v>
      </c>
      <c r="K66" s="9"/>
      <c r="L66" s="9">
        <v>68695</v>
      </c>
    </row>
    <row r="67" spans="1:12" ht="16.5" customHeight="1">
      <c r="A67" s="2" t="s">
        <v>169</v>
      </c>
      <c r="D67" s="43"/>
      <c r="G67" s="8"/>
      <c r="H67" s="9"/>
      <c r="I67" s="9"/>
      <c r="J67" s="9"/>
      <c r="K67" s="9"/>
      <c r="L67" s="9"/>
    </row>
    <row r="68" spans="3:12" ht="16.5" customHeight="1">
      <c r="C68" s="2" t="s">
        <v>170</v>
      </c>
      <c r="D68" s="43"/>
      <c r="F68" s="3">
        <v>105099</v>
      </c>
      <c r="G68" s="8"/>
      <c r="H68" s="9">
        <v>893403</v>
      </c>
      <c r="I68" s="9"/>
      <c r="J68" s="9">
        <v>0</v>
      </c>
      <c r="K68" s="9"/>
      <c r="L68" s="9">
        <v>0</v>
      </c>
    </row>
    <row r="69" spans="1:12" ht="16.5" customHeight="1">
      <c r="A69" s="2" t="s">
        <v>108</v>
      </c>
      <c r="G69" s="8"/>
      <c r="H69" s="9"/>
      <c r="I69" s="9"/>
      <c r="J69" s="9"/>
      <c r="K69" s="9"/>
      <c r="L69" s="9"/>
    </row>
    <row r="70" spans="3:12" ht="16.5" customHeight="1">
      <c r="C70" s="2" t="s">
        <v>109</v>
      </c>
      <c r="D70" s="43">
        <v>18</v>
      </c>
      <c r="F70" s="3">
        <v>1634595</v>
      </c>
      <c r="G70" s="8"/>
      <c r="H70" s="9">
        <v>1155880</v>
      </c>
      <c r="I70" s="9"/>
      <c r="J70" s="9">
        <v>0</v>
      </c>
      <c r="K70" s="9"/>
      <c r="L70" s="9">
        <v>12349</v>
      </c>
    </row>
    <row r="71" spans="1:12" ht="16.5" customHeight="1">
      <c r="A71" s="2" t="s">
        <v>110</v>
      </c>
      <c r="D71" s="43"/>
      <c r="F71" s="3">
        <v>6121</v>
      </c>
      <c r="G71" s="8"/>
      <c r="H71" s="9">
        <v>4600</v>
      </c>
      <c r="I71" s="9"/>
      <c r="J71" s="9">
        <v>2297</v>
      </c>
      <c r="K71" s="9"/>
      <c r="L71" s="9">
        <v>2768</v>
      </c>
    </row>
    <row r="72" spans="1:12" ht="16.5" customHeight="1">
      <c r="A72" s="2" t="s">
        <v>111</v>
      </c>
      <c r="D72" s="110">
        <v>21.6</v>
      </c>
      <c r="F72" s="3">
        <v>0</v>
      </c>
      <c r="G72" s="8"/>
      <c r="H72" s="9">
        <v>0</v>
      </c>
      <c r="I72" s="9"/>
      <c r="J72" s="9">
        <v>54000</v>
      </c>
      <c r="K72" s="9"/>
      <c r="L72" s="9">
        <v>54000</v>
      </c>
    </row>
    <row r="73" spans="1:12" ht="16.5" customHeight="1">
      <c r="A73" s="2" t="s">
        <v>112</v>
      </c>
      <c r="F73" s="3">
        <v>9131</v>
      </c>
      <c r="G73" s="8"/>
      <c r="H73" s="9">
        <v>9177</v>
      </c>
      <c r="I73" s="9"/>
      <c r="J73" s="9">
        <v>9087</v>
      </c>
      <c r="K73" s="9"/>
      <c r="L73" s="9">
        <v>0</v>
      </c>
    </row>
    <row r="74" spans="1:12" ht="16.5" customHeight="1">
      <c r="A74" s="2" t="s">
        <v>168</v>
      </c>
      <c r="D74" s="110"/>
      <c r="F74" s="5">
        <v>1219</v>
      </c>
      <c r="G74" s="8"/>
      <c r="H74" s="10">
        <v>453453</v>
      </c>
      <c r="I74" s="9"/>
      <c r="J74" s="10">
        <v>0</v>
      </c>
      <c r="K74" s="9"/>
      <c r="L74" s="10">
        <v>0</v>
      </c>
    </row>
    <row r="75" spans="1:11" ht="16.5" customHeight="1">
      <c r="A75" s="4"/>
      <c r="B75" s="108"/>
      <c r="G75" s="8"/>
      <c r="I75" s="7"/>
      <c r="K75" s="6"/>
    </row>
    <row r="76" spans="1:12" ht="16.5" customHeight="1">
      <c r="A76" s="95" t="s">
        <v>13</v>
      </c>
      <c r="B76" s="4"/>
      <c r="F76" s="5">
        <f>SUM(F64:F74)</f>
        <v>3893419</v>
      </c>
      <c r="G76" s="6"/>
      <c r="H76" s="5">
        <f>SUM(H64:H74)</f>
        <v>4489015</v>
      </c>
      <c r="I76" s="7"/>
      <c r="J76" s="5">
        <f>SUM(J64:J74)</f>
        <v>2050928</v>
      </c>
      <c r="K76" s="6"/>
      <c r="L76" s="5">
        <f>SUM(L64:L74)</f>
        <v>1767095</v>
      </c>
    </row>
    <row r="77" spans="7:11" ht="16.5" customHeight="1">
      <c r="G77" s="6"/>
      <c r="I77" s="7"/>
      <c r="K77" s="6"/>
    </row>
    <row r="78" spans="1:11" ht="16.5" customHeight="1">
      <c r="A78" s="95" t="s">
        <v>14</v>
      </c>
      <c r="G78" s="6"/>
      <c r="I78" s="7"/>
      <c r="K78" s="6"/>
    </row>
    <row r="79" spans="1:11" ht="16.5" customHeight="1">
      <c r="A79" s="95"/>
      <c r="G79" s="6"/>
      <c r="I79" s="7"/>
      <c r="K79" s="6"/>
    </row>
    <row r="80" spans="1:12" ht="16.5" customHeight="1">
      <c r="A80" s="2" t="s">
        <v>113</v>
      </c>
      <c r="D80" s="4"/>
      <c r="F80" s="4"/>
      <c r="G80" s="4"/>
      <c r="H80" s="4"/>
      <c r="I80" s="4"/>
      <c r="J80" s="4"/>
      <c r="K80" s="4"/>
      <c r="L80" s="4"/>
    </row>
    <row r="81" spans="2:12" ht="16.5" customHeight="1">
      <c r="B81" s="2" t="s">
        <v>109</v>
      </c>
      <c r="D81" s="224">
        <v>18</v>
      </c>
      <c r="F81" s="3">
        <v>21822853</v>
      </c>
      <c r="G81" s="6"/>
      <c r="H81" s="9">
        <v>19367869</v>
      </c>
      <c r="I81" s="9"/>
      <c r="J81" s="9">
        <v>0</v>
      </c>
      <c r="K81" s="9"/>
      <c r="L81" s="9">
        <v>0</v>
      </c>
    </row>
    <row r="82" spans="1:12" ht="16.5" customHeight="1">
      <c r="A82" s="2" t="s">
        <v>168</v>
      </c>
      <c r="D82" s="224"/>
      <c r="F82" s="3">
        <v>646667</v>
      </c>
      <c r="G82" s="6"/>
      <c r="H82" s="9">
        <v>474984</v>
      </c>
      <c r="I82" s="9"/>
      <c r="J82" s="9">
        <v>0</v>
      </c>
      <c r="K82" s="9"/>
      <c r="L82" s="9">
        <v>0</v>
      </c>
    </row>
    <row r="83" spans="1:12" ht="16.5" customHeight="1">
      <c r="A83" s="2" t="s">
        <v>114</v>
      </c>
      <c r="D83" s="224"/>
      <c r="F83" s="4">
        <v>4412</v>
      </c>
      <c r="G83" s="4"/>
      <c r="H83" s="9">
        <v>7310</v>
      </c>
      <c r="I83" s="9"/>
      <c r="J83" s="9">
        <v>787</v>
      </c>
      <c r="K83" s="9"/>
      <c r="L83" s="9">
        <v>1723</v>
      </c>
    </row>
    <row r="84" spans="1:12" ht="16.5" customHeight="1">
      <c r="A84" s="2" t="s">
        <v>115</v>
      </c>
      <c r="D84" s="224"/>
      <c r="F84" s="3">
        <v>3005</v>
      </c>
      <c r="G84" s="6"/>
      <c r="H84" s="9">
        <v>2590</v>
      </c>
      <c r="I84" s="9"/>
      <c r="J84" s="9">
        <v>3361</v>
      </c>
      <c r="K84" s="9"/>
      <c r="L84" s="9">
        <v>2909</v>
      </c>
    </row>
    <row r="85" spans="1:12" ht="16.5" customHeight="1">
      <c r="A85" s="2" t="s">
        <v>116</v>
      </c>
      <c r="D85" s="224"/>
      <c r="F85" s="3">
        <v>5742</v>
      </c>
      <c r="G85" s="6"/>
      <c r="H85" s="9">
        <v>4972</v>
      </c>
      <c r="I85" s="9"/>
      <c r="J85" s="9">
        <v>3781</v>
      </c>
      <c r="K85" s="9"/>
      <c r="L85" s="9">
        <v>3377</v>
      </c>
    </row>
    <row r="86" spans="1:12" ht="16.5" customHeight="1">
      <c r="A86" s="2" t="s">
        <v>171</v>
      </c>
      <c r="D86" s="225">
        <v>21.7</v>
      </c>
      <c r="F86" s="3">
        <v>0</v>
      </c>
      <c r="G86" s="6"/>
      <c r="H86" s="9">
        <v>0</v>
      </c>
      <c r="I86" s="9"/>
      <c r="J86" s="9">
        <v>612645</v>
      </c>
      <c r="K86" s="9"/>
      <c r="L86" s="9">
        <v>626033</v>
      </c>
    </row>
    <row r="87" spans="1:12" ht="16.5" customHeight="1">
      <c r="A87" s="2" t="s">
        <v>147</v>
      </c>
      <c r="F87" s="5">
        <v>273847</v>
      </c>
      <c r="G87" s="6"/>
      <c r="H87" s="5">
        <v>200575</v>
      </c>
      <c r="I87" s="7"/>
      <c r="J87" s="5">
        <v>1593</v>
      </c>
      <c r="K87" s="6"/>
      <c r="L87" s="5">
        <v>1593</v>
      </c>
    </row>
    <row r="88" spans="7:11" ht="16.5" customHeight="1">
      <c r="G88" s="6"/>
      <c r="I88" s="8"/>
      <c r="K88" s="8"/>
    </row>
    <row r="89" spans="1:12" ht="16.5" customHeight="1">
      <c r="A89" s="95" t="s">
        <v>15</v>
      </c>
      <c r="B89" s="4"/>
      <c r="F89" s="5">
        <f>SUM(F81:F87)</f>
        <v>22756526</v>
      </c>
      <c r="G89" s="6"/>
      <c r="H89" s="5">
        <f>SUM(H81:H88)</f>
        <v>20058300</v>
      </c>
      <c r="I89" s="7"/>
      <c r="J89" s="5">
        <f>SUM(J81:J87)</f>
        <v>622167</v>
      </c>
      <c r="K89" s="6"/>
      <c r="L89" s="5">
        <f>SUM(L81:L88)</f>
        <v>635635</v>
      </c>
    </row>
    <row r="90" spans="1:11" ht="16.5" customHeight="1">
      <c r="A90" s="95"/>
      <c r="G90" s="6"/>
      <c r="I90" s="7"/>
      <c r="K90" s="6"/>
    </row>
    <row r="91" spans="1:12" ht="16.5" customHeight="1">
      <c r="A91" s="95" t="s">
        <v>16</v>
      </c>
      <c r="B91" s="95"/>
      <c r="F91" s="5">
        <f>F76+F89</f>
        <v>26649945</v>
      </c>
      <c r="G91" s="6"/>
      <c r="H91" s="5">
        <f>H76+H89</f>
        <v>24547315</v>
      </c>
      <c r="I91" s="7"/>
      <c r="J91" s="5">
        <f>J76+J89</f>
        <v>2673095</v>
      </c>
      <c r="K91" s="6"/>
      <c r="L91" s="5">
        <f>L76+L89</f>
        <v>2402730</v>
      </c>
    </row>
    <row r="92" spans="1:11" ht="16.5" customHeight="1">
      <c r="A92" s="95"/>
      <c r="B92" s="95"/>
      <c r="G92" s="6"/>
      <c r="I92" s="7"/>
      <c r="K92" s="6"/>
    </row>
    <row r="93" spans="7:11" ht="16.5" customHeight="1">
      <c r="G93" s="6"/>
      <c r="I93" s="7"/>
      <c r="K93" s="6"/>
    </row>
    <row r="94" spans="7:11" ht="2.25" customHeight="1">
      <c r="G94" s="6"/>
      <c r="I94" s="7"/>
      <c r="K94" s="6"/>
    </row>
    <row r="95" spans="1:12" ht="33" customHeight="1">
      <c r="A95" s="226" t="str">
        <f>A47</f>
        <v>The condensed notes to the interim consolidated and company financial information on pages 12 to 31 are an integral part of this interim financial information.</v>
      </c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</row>
    <row r="96" spans="1:11" ht="16.5" customHeight="1">
      <c r="A96" s="95" t="str">
        <f>+A1</f>
        <v>Energy Absolute Public Company Limited</v>
      </c>
      <c r="B96" s="95"/>
      <c r="C96" s="95"/>
      <c r="G96" s="6"/>
      <c r="I96" s="7"/>
      <c r="K96" s="6"/>
    </row>
    <row r="97" spans="1:11" ht="16.5" customHeight="1">
      <c r="A97" s="95" t="str">
        <f>+A2</f>
        <v>Statement of Financial Position </v>
      </c>
      <c r="B97" s="95"/>
      <c r="C97" s="95"/>
      <c r="G97" s="6"/>
      <c r="I97" s="7"/>
      <c r="K97" s="6"/>
    </row>
    <row r="98" spans="1:12" ht="16.5" customHeight="1">
      <c r="A98" s="131" t="str">
        <f>+A3</f>
        <v>As at 30 June 2016</v>
      </c>
      <c r="B98" s="131"/>
      <c r="C98" s="131"/>
      <c r="D98" s="132"/>
      <c r="E98" s="133"/>
      <c r="F98" s="5"/>
      <c r="G98" s="135"/>
      <c r="H98" s="5"/>
      <c r="I98" s="136"/>
      <c r="J98" s="5"/>
      <c r="K98" s="135"/>
      <c r="L98" s="5"/>
    </row>
    <row r="99" spans="7:11" ht="16.5" customHeight="1">
      <c r="G99" s="6"/>
      <c r="I99" s="7"/>
      <c r="K99" s="6"/>
    </row>
    <row r="100" spans="7:11" ht="16.5" customHeight="1">
      <c r="G100" s="6"/>
      <c r="I100" s="7"/>
      <c r="K100" s="6"/>
    </row>
    <row r="101" spans="1:12" ht="16.5" customHeight="1">
      <c r="A101" s="4"/>
      <c r="D101" s="94"/>
      <c r="E101" s="95"/>
      <c r="F101" s="5"/>
      <c r="G101" s="96"/>
      <c r="H101" s="97" t="str">
        <f>H53</f>
        <v>Consolidated</v>
      </c>
      <c r="I101" s="98"/>
      <c r="J101" s="5"/>
      <c r="K101" s="96"/>
      <c r="L101" s="97" t="s">
        <v>2</v>
      </c>
    </row>
    <row r="102" spans="1:12" ht="16.5" customHeight="1">
      <c r="A102" s="4"/>
      <c r="D102" s="94"/>
      <c r="E102" s="95"/>
      <c r="G102" s="98"/>
      <c r="H102" s="99"/>
      <c r="I102" s="98"/>
      <c r="K102" s="98"/>
      <c r="L102" s="99" t="s">
        <v>149</v>
      </c>
    </row>
    <row r="103" spans="5:12" ht="16.5" customHeight="1">
      <c r="E103" s="95"/>
      <c r="F103" s="99" t="s">
        <v>74</v>
      </c>
      <c r="G103" s="98"/>
      <c r="H103" s="99" t="s">
        <v>59</v>
      </c>
      <c r="I103" s="98"/>
      <c r="J103" s="99" t="s">
        <v>74</v>
      </c>
      <c r="K103" s="98"/>
      <c r="L103" s="99" t="s">
        <v>59</v>
      </c>
    </row>
    <row r="104" spans="5:12" ht="16.5" customHeight="1">
      <c r="E104" s="95"/>
      <c r="F104" s="100" t="s">
        <v>181</v>
      </c>
      <c r="G104" s="99"/>
      <c r="H104" s="100" t="s">
        <v>3</v>
      </c>
      <c r="I104" s="101"/>
      <c r="J104" s="100" t="s">
        <v>181</v>
      </c>
      <c r="K104" s="99"/>
      <c r="L104" s="100" t="s">
        <v>3</v>
      </c>
    </row>
    <row r="105" spans="5:12" ht="16.5" customHeight="1">
      <c r="E105" s="95"/>
      <c r="F105" s="87">
        <v>2016</v>
      </c>
      <c r="G105" s="102"/>
      <c r="H105" s="87">
        <v>2015</v>
      </c>
      <c r="I105" s="101"/>
      <c r="J105" s="87">
        <v>2016</v>
      </c>
      <c r="K105" s="102"/>
      <c r="L105" s="87">
        <v>2015</v>
      </c>
    </row>
    <row r="106" spans="4:12" ht="16.5" customHeight="1">
      <c r="D106" s="101"/>
      <c r="E106" s="95"/>
      <c r="F106" s="92" t="s">
        <v>138</v>
      </c>
      <c r="G106" s="95"/>
      <c r="H106" s="92" t="s">
        <v>138</v>
      </c>
      <c r="I106" s="101"/>
      <c r="J106" s="92" t="s">
        <v>138</v>
      </c>
      <c r="K106" s="95"/>
      <c r="L106" s="92" t="s">
        <v>138</v>
      </c>
    </row>
    <row r="107" spans="4:12" ht="16.5" customHeight="1">
      <c r="D107" s="101"/>
      <c r="E107" s="95"/>
      <c r="F107" s="99"/>
      <c r="G107" s="106"/>
      <c r="H107" s="99"/>
      <c r="I107" s="107"/>
      <c r="J107" s="99"/>
      <c r="K107" s="106"/>
      <c r="L107" s="99"/>
    </row>
    <row r="108" spans="1:11" ht="16.5" customHeight="1">
      <c r="A108" s="95" t="s">
        <v>95</v>
      </c>
      <c r="G108" s="6"/>
      <c r="I108" s="7"/>
      <c r="K108" s="6"/>
    </row>
    <row r="109" spans="1:11" ht="16.5" customHeight="1">
      <c r="A109" s="95"/>
      <c r="G109" s="6"/>
      <c r="I109" s="7"/>
      <c r="K109" s="6"/>
    </row>
    <row r="110" spans="1:11" ht="16.5" customHeight="1">
      <c r="A110" s="95" t="s">
        <v>45</v>
      </c>
      <c r="G110" s="6"/>
      <c r="I110" s="7"/>
      <c r="K110" s="6"/>
    </row>
    <row r="111" spans="1:11" ht="16.5" customHeight="1">
      <c r="A111" s="95"/>
      <c r="G111" s="6"/>
      <c r="I111" s="7"/>
      <c r="K111" s="6"/>
    </row>
    <row r="112" spans="1:11" ht="16.5" customHeight="1">
      <c r="A112" s="2" t="s">
        <v>18</v>
      </c>
      <c r="G112" s="6"/>
      <c r="I112" s="7"/>
      <c r="K112" s="6"/>
    </row>
    <row r="113" spans="2:12" ht="16.5" customHeight="1">
      <c r="B113" s="2" t="s">
        <v>46</v>
      </c>
      <c r="F113" s="4"/>
      <c r="G113" s="4"/>
      <c r="H113" s="4"/>
      <c r="I113" s="4"/>
      <c r="J113" s="4"/>
      <c r="K113" s="4"/>
      <c r="L113" s="4"/>
    </row>
    <row r="114" spans="3:12" ht="16.5" customHeight="1">
      <c r="C114" s="108" t="s">
        <v>145</v>
      </c>
      <c r="F114" s="4"/>
      <c r="G114" s="4"/>
      <c r="H114" s="4"/>
      <c r="I114" s="4"/>
      <c r="J114" s="4"/>
      <c r="K114" s="4"/>
      <c r="L114" s="4"/>
    </row>
    <row r="115" spans="3:12" ht="16.5" customHeight="1" thickBot="1">
      <c r="C115" s="2" t="s">
        <v>117</v>
      </c>
      <c r="F115" s="11">
        <v>373000</v>
      </c>
      <c r="G115" s="6"/>
      <c r="H115" s="11">
        <v>373000</v>
      </c>
      <c r="I115" s="7"/>
      <c r="J115" s="11">
        <v>373000</v>
      </c>
      <c r="K115" s="6"/>
      <c r="L115" s="11">
        <v>373000</v>
      </c>
    </row>
    <row r="116" spans="1:11" ht="6.75" customHeight="1" thickTop="1">
      <c r="A116" s="95"/>
      <c r="G116" s="6"/>
      <c r="I116" s="7"/>
      <c r="K116" s="6"/>
    </row>
    <row r="117" spans="2:12" ht="16.5" customHeight="1">
      <c r="B117" s="2" t="s">
        <v>19</v>
      </c>
      <c r="F117" s="4"/>
      <c r="G117" s="4"/>
      <c r="H117" s="4"/>
      <c r="I117" s="4"/>
      <c r="J117" s="4"/>
      <c r="K117" s="4"/>
      <c r="L117" s="4"/>
    </row>
    <row r="118" spans="2:12" ht="16.5" customHeight="1">
      <c r="B118" s="108"/>
      <c r="C118" s="108" t="s">
        <v>146</v>
      </c>
      <c r="F118" s="9"/>
      <c r="G118" s="6"/>
      <c r="H118" s="9"/>
      <c r="I118" s="9"/>
      <c r="J118" s="9"/>
      <c r="K118" s="9"/>
      <c r="L118" s="9"/>
    </row>
    <row r="119" spans="2:12" ht="16.5" customHeight="1">
      <c r="B119" s="108"/>
      <c r="C119" s="2" t="s">
        <v>118</v>
      </c>
      <c r="F119" s="9">
        <v>373000</v>
      </c>
      <c r="G119" s="6"/>
      <c r="H119" s="9">
        <v>373000</v>
      </c>
      <c r="I119" s="9"/>
      <c r="J119" s="9">
        <v>373000</v>
      </c>
      <c r="K119" s="9"/>
      <c r="L119" s="9">
        <v>373000</v>
      </c>
    </row>
    <row r="120" spans="1:12" ht="16.5" customHeight="1">
      <c r="A120" s="2" t="s">
        <v>20</v>
      </c>
      <c r="F120" s="9">
        <v>3680616</v>
      </c>
      <c r="G120" s="6"/>
      <c r="H120" s="9">
        <v>3680616</v>
      </c>
      <c r="I120" s="9"/>
      <c r="J120" s="9">
        <v>3680616</v>
      </c>
      <c r="K120" s="9"/>
      <c r="L120" s="9">
        <v>3680616</v>
      </c>
    </row>
    <row r="121" spans="1:12" ht="16.5" customHeight="1">
      <c r="A121" s="2" t="s">
        <v>21</v>
      </c>
      <c r="G121" s="6"/>
      <c r="I121" s="7"/>
      <c r="K121" s="6"/>
      <c r="L121" s="9"/>
    </row>
    <row r="122" spans="2:12" ht="16.5" customHeight="1">
      <c r="B122" s="2" t="s">
        <v>120</v>
      </c>
      <c r="G122" s="6"/>
      <c r="H122" s="4"/>
      <c r="I122" s="4"/>
      <c r="J122" s="4"/>
      <c r="K122" s="4"/>
      <c r="L122" s="4"/>
    </row>
    <row r="123" spans="2:12" ht="16.5" customHeight="1">
      <c r="B123" s="108" t="s">
        <v>121</v>
      </c>
      <c r="C123" s="4"/>
      <c r="F123" s="9">
        <v>37300</v>
      </c>
      <c r="G123" s="6"/>
      <c r="H123" s="9">
        <v>37300</v>
      </c>
      <c r="I123" s="12"/>
      <c r="J123" s="9">
        <v>37300</v>
      </c>
      <c r="K123" s="12"/>
      <c r="L123" s="9">
        <v>37300</v>
      </c>
    </row>
    <row r="124" spans="2:12" ht="16.5" customHeight="1">
      <c r="B124" s="2" t="s">
        <v>22</v>
      </c>
      <c r="F124" s="3">
        <v>5791229</v>
      </c>
      <c r="G124" s="6"/>
      <c r="H124" s="9">
        <v>4460973</v>
      </c>
      <c r="I124" s="12"/>
      <c r="J124" s="9">
        <v>4645910</v>
      </c>
      <c r="K124" s="12"/>
      <c r="L124" s="9">
        <v>3699511</v>
      </c>
    </row>
    <row r="125" spans="1:12" ht="16.5" customHeight="1">
      <c r="A125" s="2" t="s">
        <v>139</v>
      </c>
      <c r="B125" s="4"/>
      <c r="F125" s="5">
        <v>-46945</v>
      </c>
      <c r="G125" s="6"/>
      <c r="H125" s="10">
        <v>-46945</v>
      </c>
      <c r="I125" s="12"/>
      <c r="J125" s="10">
        <v>0</v>
      </c>
      <c r="K125" s="12"/>
      <c r="L125" s="83">
        <v>0</v>
      </c>
    </row>
    <row r="126" spans="1:11" ht="16.5" customHeight="1">
      <c r="A126" s="95"/>
      <c r="G126" s="6"/>
      <c r="I126" s="7"/>
      <c r="K126" s="6"/>
    </row>
    <row r="127" spans="1:12" ht="16.5" customHeight="1">
      <c r="A127" s="95" t="s">
        <v>82</v>
      </c>
      <c r="B127" s="95"/>
      <c r="C127" s="95"/>
      <c r="F127" s="4"/>
      <c r="G127" s="4"/>
      <c r="H127" s="4"/>
      <c r="I127" s="4"/>
      <c r="J127" s="4"/>
      <c r="K127" s="4"/>
      <c r="L127" s="4"/>
    </row>
    <row r="128" spans="1:12" ht="16.5" customHeight="1">
      <c r="A128" s="95"/>
      <c r="B128" s="95" t="s">
        <v>53</v>
      </c>
      <c r="C128" s="95"/>
      <c r="F128" s="3">
        <f>SUM(F118:F125)</f>
        <v>9835200</v>
      </c>
      <c r="G128" s="3"/>
      <c r="H128" s="3">
        <f>SUM(H119:H125)</f>
        <v>8504944</v>
      </c>
      <c r="I128" s="3"/>
      <c r="J128" s="3">
        <f>SUM(J118:J125)</f>
        <v>8736826</v>
      </c>
      <c r="K128" s="3"/>
      <c r="L128" s="3">
        <f>SUM(L119:L125)</f>
        <v>7790427</v>
      </c>
    </row>
    <row r="129" spans="1:12" ht="16.5" customHeight="1">
      <c r="A129" s="2" t="s">
        <v>23</v>
      </c>
      <c r="F129" s="5">
        <v>5464</v>
      </c>
      <c r="G129" s="8"/>
      <c r="H129" s="5">
        <v>4975</v>
      </c>
      <c r="I129" s="3"/>
      <c r="J129" s="5">
        <v>0</v>
      </c>
      <c r="K129" s="3"/>
      <c r="L129" s="5">
        <v>0</v>
      </c>
    </row>
    <row r="130" spans="1:11" ht="16.5" customHeight="1">
      <c r="A130" s="95"/>
      <c r="G130" s="6"/>
      <c r="I130" s="7"/>
      <c r="K130" s="6"/>
    </row>
    <row r="131" spans="1:12" ht="16.5" customHeight="1">
      <c r="A131" s="95" t="s">
        <v>24</v>
      </c>
      <c r="B131" s="95"/>
      <c r="F131" s="5">
        <f>SUM(F128:F129)</f>
        <v>9840664</v>
      </c>
      <c r="G131" s="8"/>
      <c r="H131" s="5">
        <f>SUM(H128:H129)</f>
        <v>8509919</v>
      </c>
      <c r="I131" s="8"/>
      <c r="J131" s="5">
        <f>SUM(J128:J129)</f>
        <v>8736826</v>
      </c>
      <c r="K131" s="8"/>
      <c r="L131" s="5">
        <f>SUM(L128:L129)</f>
        <v>7790427</v>
      </c>
    </row>
    <row r="132" spans="1:11" ht="16.5" customHeight="1">
      <c r="A132" s="95"/>
      <c r="G132" s="6"/>
      <c r="I132" s="7"/>
      <c r="K132" s="6"/>
    </row>
    <row r="133" spans="1:12" ht="16.5" customHeight="1" thickBot="1">
      <c r="A133" s="95" t="s">
        <v>25</v>
      </c>
      <c r="F133" s="11">
        <f>F91+F131</f>
        <v>36490609</v>
      </c>
      <c r="G133" s="6"/>
      <c r="H133" s="11">
        <f>H91+H131</f>
        <v>33057234</v>
      </c>
      <c r="I133" s="6"/>
      <c r="J133" s="11">
        <f>J91+J131</f>
        <v>11409921</v>
      </c>
      <c r="K133" s="6"/>
      <c r="L133" s="11">
        <f>L91+L131</f>
        <v>10193157</v>
      </c>
    </row>
    <row r="134" spans="1:11" ht="16.5" customHeight="1" thickTop="1">
      <c r="A134" s="95"/>
      <c r="G134" s="6"/>
      <c r="I134" s="6"/>
      <c r="K134" s="6"/>
    </row>
    <row r="135" spans="1:11" ht="16.5" customHeight="1">
      <c r="A135" s="95"/>
      <c r="G135" s="3"/>
      <c r="I135" s="3"/>
      <c r="K135" s="3"/>
    </row>
    <row r="136" spans="1:11" ht="16.5" customHeight="1">
      <c r="A136" s="95"/>
      <c r="G136" s="6"/>
      <c r="I136" s="6"/>
      <c r="K136" s="6"/>
    </row>
    <row r="137" spans="1:11" ht="16.5" customHeight="1">
      <c r="A137" s="95"/>
      <c r="G137" s="6"/>
      <c r="I137" s="6"/>
      <c r="K137" s="6"/>
    </row>
    <row r="138" spans="1:11" ht="16.5" customHeight="1">
      <c r="A138" s="95"/>
      <c r="G138" s="6"/>
      <c r="I138" s="6"/>
      <c r="K138" s="6"/>
    </row>
    <row r="139" spans="1:11" ht="16.5" customHeight="1">
      <c r="A139" s="95"/>
      <c r="G139" s="6"/>
      <c r="I139" s="6"/>
      <c r="K139" s="6"/>
    </row>
    <row r="140" spans="6:12" ht="16.5" customHeight="1">
      <c r="F140" s="13"/>
      <c r="G140" s="13"/>
      <c r="H140" s="13"/>
      <c r="I140" s="13"/>
      <c r="J140" s="13"/>
      <c r="K140" s="13"/>
      <c r="L140" s="13"/>
    </row>
    <row r="141" spans="7:11" ht="16.5" customHeight="1">
      <c r="G141" s="3"/>
      <c r="I141" s="3"/>
      <c r="K141" s="3"/>
    </row>
    <row r="142" spans="7:11" ht="12.75" customHeight="1">
      <c r="G142" s="6"/>
      <c r="I142" s="7"/>
      <c r="K142" s="6"/>
    </row>
    <row r="143" spans="1:12" ht="33" customHeight="1">
      <c r="A143" s="226" t="str">
        <f>+A95</f>
        <v>The condensed notes to the interim consolidated and company financial information on pages 12 to 31 are an integral part of this interim financial information.</v>
      </c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</row>
  </sheetData>
  <sheetProtection/>
  <mergeCells count="3">
    <mergeCell ref="A47:L47"/>
    <mergeCell ref="A143:L143"/>
    <mergeCell ref="A95:L95"/>
  </mergeCells>
  <printOptions/>
  <pageMargins left="0.8" right="0.5" top="0.5" bottom="0.6" header="0.49" footer="0.4"/>
  <pageSetup firstPageNumber="2" useFirstPageNumber="1" horizontalDpi="1200" verticalDpi="1200" orientation="portrait" paperSize="9" r:id="rId1"/>
  <headerFooter>
    <oddFooter>&amp;R&amp;"Times New Roman,Regular"&amp;10&amp;P</oddFooter>
  </headerFooter>
  <rowBreaks count="2" manualBreakCount="2">
    <brk id="47" max="11" man="1"/>
    <brk id="9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L58"/>
  <sheetViews>
    <sheetView zoomScaleSheetLayoutView="115" workbookViewId="0" topLeftCell="A45">
      <selection activeCell="C71" sqref="C71"/>
    </sheetView>
  </sheetViews>
  <sheetFormatPr defaultColWidth="6.8515625" defaultRowHeight="16.5" customHeight="1"/>
  <cols>
    <col min="1" max="2" width="1.421875" style="14" customWidth="1"/>
    <col min="3" max="3" width="31.140625" style="14" customWidth="1"/>
    <col min="4" max="4" width="5.57421875" style="15" customWidth="1"/>
    <col min="5" max="5" width="0.71875" style="14" customWidth="1"/>
    <col min="6" max="6" width="11.7109375" style="16" customWidth="1"/>
    <col min="7" max="7" width="0.85546875" style="14" customWidth="1"/>
    <col min="8" max="8" width="11.7109375" style="16" customWidth="1"/>
    <col min="9" max="9" width="0.85546875" style="15" customWidth="1"/>
    <col min="10" max="10" width="11.7109375" style="16" customWidth="1"/>
    <col min="11" max="11" width="0.85546875" style="14" customWidth="1"/>
    <col min="12" max="12" width="11.7109375" style="16" customWidth="1"/>
    <col min="13" max="16384" width="6.8515625" style="53" customWidth="1"/>
  </cols>
  <sheetData>
    <row r="1" spans="1:12" ht="16.5" customHeight="1">
      <c r="A1" s="111" t="str">
        <f>'2-4'!A1</f>
        <v>Energy Absolute Public Company Limited</v>
      </c>
      <c r="B1" s="111"/>
      <c r="C1" s="111"/>
      <c r="G1" s="17"/>
      <c r="I1" s="18"/>
      <c r="K1" s="17"/>
      <c r="L1" s="22" t="s">
        <v>74</v>
      </c>
    </row>
    <row r="2" spans="1:12" ht="16.5" customHeight="1">
      <c r="A2" s="111" t="s">
        <v>70</v>
      </c>
      <c r="B2" s="111"/>
      <c r="C2" s="111"/>
      <c r="G2" s="17"/>
      <c r="I2" s="18"/>
      <c r="K2" s="17"/>
      <c r="L2" s="48"/>
    </row>
    <row r="3" spans="1:12" ht="16.5" customHeight="1">
      <c r="A3" s="112" t="s">
        <v>182</v>
      </c>
      <c r="B3" s="113"/>
      <c r="C3" s="113"/>
      <c r="D3" s="23"/>
      <c r="E3" s="24"/>
      <c r="F3" s="25"/>
      <c r="G3" s="26"/>
      <c r="H3" s="25"/>
      <c r="I3" s="27"/>
      <c r="J3" s="25"/>
      <c r="K3" s="26"/>
      <c r="L3" s="25"/>
    </row>
    <row r="4" spans="1:11" ht="16.5" customHeight="1">
      <c r="A4" s="128"/>
      <c r="B4" s="111"/>
      <c r="C4" s="111"/>
      <c r="G4" s="17"/>
      <c r="I4" s="18"/>
      <c r="K4" s="17"/>
    </row>
    <row r="5" spans="7:11" ht="16.5" customHeight="1">
      <c r="G5" s="17"/>
      <c r="I5" s="18"/>
      <c r="K5" s="17"/>
    </row>
    <row r="6" spans="2:12" s="4" customFormat="1" ht="13.5" customHeight="1">
      <c r="B6" s="2"/>
      <c r="C6" s="2"/>
      <c r="D6" s="94"/>
      <c r="E6" s="95"/>
      <c r="F6" s="5"/>
      <c r="G6" s="96"/>
      <c r="H6" s="97" t="s">
        <v>60</v>
      </c>
      <c r="I6" s="98"/>
      <c r="J6" s="5"/>
      <c r="K6" s="96"/>
      <c r="L6" s="97" t="s">
        <v>2</v>
      </c>
    </row>
    <row r="7" spans="1:12" s="4" customFormat="1" ht="13.5" customHeight="1">
      <c r="A7" s="2"/>
      <c r="B7" s="2"/>
      <c r="C7" s="2"/>
      <c r="D7" s="1"/>
      <c r="E7" s="95"/>
      <c r="F7" s="87">
        <v>2016</v>
      </c>
      <c r="G7" s="102"/>
      <c r="H7" s="87">
        <v>2015</v>
      </c>
      <c r="I7" s="101"/>
      <c r="J7" s="87">
        <v>2016</v>
      </c>
      <c r="K7" s="102"/>
      <c r="L7" s="87">
        <v>2015</v>
      </c>
    </row>
    <row r="8" spans="1:12" s="4" customFormat="1" ht="13.5" customHeight="1">
      <c r="A8" s="2"/>
      <c r="B8" s="2"/>
      <c r="C8" s="2"/>
      <c r="D8" s="103" t="s">
        <v>4</v>
      </c>
      <c r="E8" s="95"/>
      <c r="F8" s="92" t="s">
        <v>138</v>
      </c>
      <c r="G8" s="95"/>
      <c r="H8" s="92" t="s">
        <v>138</v>
      </c>
      <c r="I8" s="101"/>
      <c r="J8" s="92" t="s">
        <v>138</v>
      </c>
      <c r="K8" s="95"/>
      <c r="L8" s="92" t="s">
        <v>138</v>
      </c>
    </row>
    <row r="9" spans="7:11" ht="9.75" customHeight="1">
      <c r="G9" s="54"/>
      <c r="I9" s="54"/>
      <c r="K9" s="54"/>
    </row>
    <row r="10" spans="1:12" ht="13.5" customHeight="1">
      <c r="A10" s="14" t="s">
        <v>56</v>
      </c>
      <c r="F10" s="16">
        <v>2057594</v>
      </c>
      <c r="G10" s="54"/>
      <c r="H10" s="114">
        <v>1726142</v>
      </c>
      <c r="I10" s="115"/>
      <c r="J10" s="114">
        <v>1550289</v>
      </c>
      <c r="K10" s="115"/>
      <c r="L10" s="114">
        <v>1324739</v>
      </c>
    </row>
    <row r="11" spans="1:12" ht="13.5" customHeight="1">
      <c r="A11" s="14" t="s">
        <v>90</v>
      </c>
      <c r="F11" s="16">
        <v>1074978</v>
      </c>
      <c r="G11" s="54"/>
      <c r="H11" s="116">
        <v>777236</v>
      </c>
      <c r="I11" s="116"/>
      <c r="J11" s="44">
        <v>0</v>
      </c>
      <c r="K11" s="116"/>
      <c r="L11" s="44">
        <v>0</v>
      </c>
    </row>
    <row r="12" spans="1:12" ht="13.5" customHeight="1">
      <c r="A12" s="14" t="s">
        <v>91</v>
      </c>
      <c r="F12" s="16">
        <v>0</v>
      </c>
      <c r="G12" s="54"/>
      <c r="H12" s="114" t="s">
        <v>187</v>
      </c>
      <c r="I12" s="115"/>
      <c r="J12" s="114">
        <v>899626</v>
      </c>
      <c r="K12" s="115"/>
      <c r="L12" s="114">
        <v>297440</v>
      </c>
    </row>
    <row r="13" spans="1:12" ht="13.5" customHeight="1">
      <c r="A13" s="14" t="s">
        <v>26</v>
      </c>
      <c r="F13" s="25">
        <v>11993</v>
      </c>
      <c r="G13" s="54"/>
      <c r="H13" s="117">
        <v>7004</v>
      </c>
      <c r="I13" s="115"/>
      <c r="J13" s="117">
        <v>24356</v>
      </c>
      <c r="K13" s="115"/>
      <c r="L13" s="117">
        <v>25703</v>
      </c>
    </row>
    <row r="14" spans="7:11" ht="9.75" customHeight="1">
      <c r="G14" s="54"/>
      <c r="I14" s="54"/>
      <c r="K14" s="54"/>
    </row>
    <row r="15" spans="1:12" ht="13.5" customHeight="1">
      <c r="A15" s="111" t="s">
        <v>76</v>
      </c>
      <c r="F15" s="25">
        <f>SUM(F10:F13)</f>
        <v>3144565</v>
      </c>
      <c r="G15" s="54"/>
      <c r="H15" s="25">
        <f>SUM(H10:H13)</f>
        <v>2510382</v>
      </c>
      <c r="I15" s="54"/>
      <c r="J15" s="25">
        <f>SUM(J10:J13)</f>
        <v>2474271</v>
      </c>
      <c r="K15" s="54"/>
      <c r="L15" s="25">
        <f>SUM(L10:L13)</f>
        <v>1647882</v>
      </c>
    </row>
    <row r="16" spans="7:11" ht="9.75" customHeight="1">
      <c r="G16" s="54"/>
      <c r="I16" s="54"/>
      <c r="K16" s="54"/>
    </row>
    <row r="17" spans="1:12" ht="13.5" customHeight="1">
      <c r="A17" s="14" t="s">
        <v>27</v>
      </c>
      <c r="D17" s="55"/>
      <c r="F17" s="16">
        <v>-1715593</v>
      </c>
      <c r="G17" s="17"/>
      <c r="H17" s="114">
        <v>-1428760</v>
      </c>
      <c r="I17" s="118"/>
      <c r="J17" s="114">
        <v>-1395121</v>
      </c>
      <c r="K17" s="119"/>
      <c r="L17" s="114">
        <v>-1225623</v>
      </c>
    </row>
    <row r="18" spans="1:12" ht="13.5" customHeight="1">
      <c r="A18" s="14" t="s">
        <v>122</v>
      </c>
      <c r="E18" s="54"/>
      <c r="F18" s="16">
        <v>-14297</v>
      </c>
      <c r="G18" s="54"/>
      <c r="H18" s="114">
        <v>-20024</v>
      </c>
      <c r="I18" s="115"/>
      <c r="J18" s="114">
        <v>-14297</v>
      </c>
      <c r="K18" s="115"/>
      <c r="L18" s="114">
        <v>-20024</v>
      </c>
    </row>
    <row r="19" spans="1:12" ht="13.5" customHeight="1">
      <c r="A19" s="14" t="s">
        <v>28</v>
      </c>
      <c r="E19" s="54"/>
      <c r="F19" s="25">
        <v>-152739</v>
      </c>
      <c r="G19" s="54"/>
      <c r="H19" s="117">
        <v>-144671</v>
      </c>
      <c r="I19" s="115"/>
      <c r="J19" s="117">
        <v>-75082</v>
      </c>
      <c r="K19" s="115"/>
      <c r="L19" s="117">
        <v>-101111</v>
      </c>
    </row>
    <row r="20" spans="7:11" ht="9.75" customHeight="1">
      <c r="G20" s="54"/>
      <c r="I20" s="54"/>
      <c r="K20" s="54"/>
    </row>
    <row r="21" spans="1:12" ht="13.5" customHeight="1">
      <c r="A21" s="111" t="s">
        <v>77</v>
      </c>
      <c r="E21" s="54"/>
      <c r="F21" s="25">
        <f>SUM(F17:F19)</f>
        <v>-1882629</v>
      </c>
      <c r="G21" s="54"/>
      <c r="H21" s="25">
        <f>SUM(H17:H19)</f>
        <v>-1593455</v>
      </c>
      <c r="I21" s="54"/>
      <c r="J21" s="25">
        <f>SUM(J17:J19)</f>
        <v>-1484500</v>
      </c>
      <c r="K21" s="54"/>
      <c r="L21" s="25">
        <f>SUM(L17:L19)</f>
        <v>-1346758</v>
      </c>
    </row>
    <row r="22" spans="1:11" ht="13.5" customHeight="1">
      <c r="A22" s="111"/>
      <c r="E22" s="54"/>
      <c r="G22" s="54"/>
      <c r="I22" s="54"/>
      <c r="K22" s="54"/>
    </row>
    <row r="23" spans="1:11" ht="13.5" customHeight="1">
      <c r="A23" s="111" t="s">
        <v>148</v>
      </c>
      <c r="E23" s="54"/>
      <c r="G23" s="54"/>
      <c r="I23" s="54"/>
      <c r="K23" s="54"/>
    </row>
    <row r="24" spans="2:12" ht="13.5" customHeight="1">
      <c r="B24" s="111" t="s">
        <v>151</v>
      </c>
      <c r="E24" s="54"/>
      <c r="F24" s="16">
        <f>SUM(F21,F15)</f>
        <v>1261936</v>
      </c>
      <c r="G24" s="54"/>
      <c r="H24" s="16">
        <f>SUM(H21,H15)</f>
        <v>916927</v>
      </c>
      <c r="I24" s="54"/>
      <c r="J24" s="16">
        <f>SUM(J21,J15)</f>
        <v>989771</v>
      </c>
      <c r="K24" s="54"/>
      <c r="L24" s="16">
        <f>SUM(L21,L15)</f>
        <v>301124</v>
      </c>
    </row>
    <row r="25" spans="1:12" ht="13.5" customHeight="1">
      <c r="A25" s="14" t="s">
        <v>75</v>
      </c>
      <c r="E25" s="54"/>
      <c r="F25" s="25">
        <v>-263109</v>
      </c>
      <c r="G25" s="54"/>
      <c r="H25" s="25">
        <v>-174814</v>
      </c>
      <c r="I25" s="54"/>
      <c r="J25" s="25">
        <v>-21151</v>
      </c>
      <c r="K25" s="54"/>
      <c r="L25" s="25">
        <v>-28753</v>
      </c>
    </row>
    <row r="26" spans="7:11" ht="9.75" customHeight="1">
      <c r="G26" s="17"/>
      <c r="I26" s="18"/>
      <c r="K26" s="17"/>
    </row>
    <row r="27" spans="1:12" ht="13.5" customHeight="1">
      <c r="A27" s="111" t="s">
        <v>152</v>
      </c>
      <c r="F27" s="16">
        <f>SUM(F24:F25)</f>
        <v>998827</v>
      </c>
      <c r="G27" s="16"/>
      <c r="H27" s="16">
        <f>SUM(H24:H25)</f>
        <v>742113</v>
      </c>
      <c r="I27" s="16"/>
      <c r="J27" s="16">
        <f>SUM(J24:J25)</f>
        <v>968620</v>
      </c>
      <c r="K27" s="16"/>
      <c r="L27" s="16">
        <f>SUM(L24:L25)</f>
        <v>272371</v>
      </c>
    </row>
    <row r="28" spans="1:12" ht="13.5" customHeight="1">
      <c r="A28" s="14" t="s">
        <v>153</v>
      </c>
      <c r="D28" s="15">
        <v>20</v>
      </c>
      <c r="F28" s="25">
        <v>-6257</v>
      </c>
      <c r="G28" s="54"/>
      <c r="H28" s="117">
        <v>-661</v>
      </c>
      <c r="I28" s="115"/>
      <c r="J28" s="117">
        <v>-6230</v>
      </c>
      <c r="K28" s="115"/>
      <c r="L28" s="117">
        <v>-529</v>
      </c>
    </row>
    <row r="29" spans="7:11" ht="9.75" customHeight="1">
      <c r="G29" s="54"/>
      <c r="I29" s="54"/>
      <c r="K29" s="54"/>
    </row>
    <row r="30" spans="1:12" ht="13.5" customHeight="1">
      <c r="A30" s="111" t="s">
        <v>29</v>
      </c>
      <c r="F30" s="25">
        <f>SUM(F27:F28)</f>
        <v>992570</v>
      </c>
      <c r="G30" s="16"/>
      <c r="H30" s="25">
        <f>SUM(H27:H28)</f>
        <v>741452</v>
      </c>
      <c r="I30" s="16"/>
      <c r="J30" s="25">
        <f>SUM(J27:J28)</f>
        <v>962390</v>
      </c>
      <c r="K30" s="16"/>
      <c r="L30" s="25">
        <f>SUM(L27:L28)</f>
        <v>271842</v>
      </c>
    </row>
    <row r="31" spans="7:11" ht="9.75" customHeight="1">
      <c r="G31" s="16"/>
      <c r="I31" s="16"/>
      <c r="K31" s="16"/>
    </row>
    <row r="32" spans="1:12" ht="13.5" customHeight="1">
      <c r="A32" s="111" t="s">
        <v>172</v>
      </c>
      <c r="F32" s="25">
        <v>0</v>
      </c>
      <c r="G32" s="16"/>
      <c r="H32" s="25">
        <v>0</v>
      </c>
      <c r="I32" s="16"/>
      <c r="J32" s="25">
        <v>0</v>
      </c>
      <c r="K32" s="16"/>
      <c r="L32" s="25">
        <v>0</v>
      </c>
    </row>
    <row r="33" spans="1:11" ht="9.75" customHeight="1">
      <c r="A33" s="53"/>
      <c r="G33" s="16"/>
      <c r="I33" s="16"/>
      <c r="K33" s="16"/>
    </row>
    <row r="34" spans="1:11" ht="13.5" customHeight="1">
      <c r="A34" s="120" t="s">
        <v>47</v>
      </c>
      <c r="G34" s="16"/>
      <c r="I34" s="16"/>
      <c r="K34" s="16"/>
    </row>
    <row r="35" spans="1:12" ht="13.5" customHeight="1" thickBot="1">
      <c r="A35" s="53"/>
      <c r="B35" s="111" t="s">
        <v>61</v>
      </c>
      <c r="F35" s="56">
        <f>F30+F32</f>
        <v>992570</v>
      </c>
      <c r="G35" s="16"/>
      <c r="H35" s="56">
        <f>H30+H32</f>
        <v>741452</v>
      </c>
      <c r="I35" s="16"/>
      <c r="J35" s="56">
        <f>J30+J32</f>
        <v>962390</v>
      </c>
      <c r="K35" s="16"/>
      <c r="L35" s="56">
        <f>L30+L32</f>
        <v>271842</v>
      </c>
    </row>
    <row r="36" spans="7:11" ht="9.75" customHeight="1" thickTop="1">
      <c r="G36" s="16"/>
      <c r="I36" s="16"/>
      <c r="K36" s="16"/>
    </row>
    <row r="37" spans="1:11" ht="13.5" customHeight="1">
      <c r="A37" s="111" t="s">
        <v>124</v>
      </c>
      <c r="G37" s="17"/>
      <c r="I37" s="18"/>
      <c r="K37" s="17"/>
    </row>
    <row r="38" spans="1:12" ht="13.5" customHeight="1">
      <c r="A38" s="53"/>
      <c r="B38" s="121" t="s">
        <v>123</v>
      </c>
      <c r="F38" s="16">
        <v>992367</v>
      </c>
      <c r="G38" s="20"/>
      <c r="H38" s="114">
        <v>741204</v>
      </c>
      <c r="I38" s="122"/>
      <c r="J38" s="114">
        <v>962390</v>
      </c>
      <c r="K38" s="122"/>
      <c r="L38" s="114">
        <v>271842</v>
      </c>
    </row>
    <row r="39" spans="1:12" ht="13.5" customHeight="1">
      <c r="A39" s="53"/>
      <c r="B39" s="123" t="s">
        <v>30</v>
      </c>
      <c r="F39" s="25">
        <v>203</v>
      </c>
      <c r="G39" s="20"/>
      <c r="H39" s="117">
        <v>248</v>
      </c>
      <c r="I39" s="122"/>
      <c r="J39" s="124">
        <v>0</v>
      </c>
      <c r="K39" s="122"/>
      <c r="L39" s="124">
        <v>0</v>
      </c>
    </row>
    <row r="40" spans="1:12" ht="9.75" customHeight="1">
      <c r="A40" s="19"/>
      <c r="F40" s="20"/>
      <c r="G40" s="20"/>
      <c r="H40" s="20"/>
      <c r="I40" s="20"/>
      <c r="J40" s="20"/>
      <c r="K40" s="20"/>
      <c r="L40" s="20"/>
    </row>
    <row r="41" spans="1:12" ht="13.5" customHeight="1" thickBot="1">
      <c r="A41" s="19"/>
      <c r="C41" s="90"/>
      <c r="D41" s="32"/>
      <c r="E41" s="90"/>
      <c r="F41" s="91">
        <f>SUM(F38:F40)</f>
        <v>992570</v>
      </c>
      <c r="G41" s="90"/>
      <c r="H41" s="91">
        <f>SUM(H38:H40)</f>
        <v>741452</v>
      </c>
      <c r="I41" s="90"/>
      <c r="J41" s="91">
        <f>SUM(J38:J40)</f>
        <v>962390</v>
      </c>
      <c r="K41" s="90"/>
      <c r="L41" s="91">
        <f>SUM(L38:L40)</f>
        <v>271842</v>
      </c>
    </row>
    <row r="42" spans="1:12" ht="12" customHeight="1" thickTop="1">
      <c r="A42" s="19"/>
      <c r="C42" s="90"/>
      <c r="D42" s="32"/>
      <c r="E42" s="90"/>
      <c r="F42" s="90"/>
      <c r="G42" s="90"/>
      <c r="H42" s="90"/>
      <c r="I42" s="90"/>
      <c r="J42" s="90"/>
      <c r="K42" s="90"/>
      <c r="L42" s="90"/>
    </row>
    <row r="43" spans="1:12" ht="13.5" customHeight="1">
      <c r="A43" s="58" t="s">
        <v>125</v>
      </c>
      <c r="F43" s="20"/>
      <c r="G43" s="20"/>
      <c r="H43" s="20"/>
      <c r="I43" s="20"/>
      <c r="J43" s="20"/>
      <c r="K43" s="20"/>
      <c r="L43" s="20"/>
    </row>
    <row r="44" spans="1:12" ht="13.5" customHeight="1">
      <c r="A44" s="53"/>
      <c r="B44" s="121" t="s">
        <v>123</v>
      </c>
      <c r="F44" s="16">
        <v>992367</v>
      </c>
      <c r="G44" s="20"/>
      <c r="H44" s="16">
        <v>741204</v>
      </c>
      <c r="I44" s="122"/>
      <c r="J44" s="16">
        <v>962390</v>
      </c>
      <c r="K44" s="122"/>
      <c r="L44" s="16">
        <v>271842</v>
      </c>
    </row>
    <row r="45" spans="1:12" ht="13.5" customHeight="1">
      <c r="A45" s="53"/>
      <c r="B45" s="123" t="s">
        <v>30</v>
      </c>
      <c r="F45" s="25">
        <v>203</v>
      </c>
      <c r="G45" s="20"/>
      <c r="H45" s="117">
        <v>248</v>
      </c>
      <c r="I45" s="122"/>
      <c r="J45" s="124">
        <v>0</v>
      </c>
      <c r="K45" s="122"/>
      <c r="L45" s="124">
        <v>0</v>
      </c>
    </row>
    <row r="46" spans="1:12" ht="9.75" customHeight="1">
      <c r="A46" s="19"/>
      <c r="F46" s="20"/>
      <c r="G46" s="20"/>
      <c r="I46" s="20"/>
      <c r="J46" s="20"/>
      <c r="K46" s="20"/>
      <c r="L46" s="20"/>
    </row>
    <row r="47" spans="1:12" ht="13.5" customHeight="1" thickBot="1">
      <c r="A47" s="19"/>
      <c r="F47" s="56">
        <f>SUM(F44:F46)</f>
        <v>992570</v>
      </c>
      <c r="G47" s="20"/>
      <c r="H47" s="56">
        <f>SUM(H44:H46)</f>
        <v>741452</v>
      </c>
      <c r="I47" s="20"/>
      <c r="J47" s="56">
        <f>SUM(J44:J46)</f>
        <v>962390</v>
      </c>
      <c r="K47" s="20"/>
      <c r="L47" s="56">
        <f>SUM(L44:L46)</f>
        <v>271842</v>
      </c>
    </row>
    <row r="48" spans="1:11" ht="12" customHeight="1" thickTop="1">
      <c r="A48" s="19"/>
      <c r="G48" s="20"/>
      <c r="I48" s="20"/>
      <c r="K48" s="20"/>
    </row>
    <row r="49" spans="1:12" ht="13.5" customHeight="1">
      <c r="A49" s="58" t="s">
        <v>71</v>
      </c>
      <c r="B49" s="19"/>
      <c r="C49" s="19"/>
      <c r="D49" s="60"/>
      <c r="E49" s="61"/>
      <c r="F49" s="61"/>
      <c r="G49" s="61"/>
      <c r="H49" s="61"/>
      <c r="I49" s="61"/>
      <c r="J49" s="61"/>
      <c r="K49" s="61"/>
      <c r="L49" s="61"/>
    </row>
    <row r="50" spans="1:12" ht="13.5" customHeight="1">
      <c r="A50" s="58"/>
      <c r="B50" s="19" t="s">
        <v>80</v>
      </c>
      <c r="C50" s="19"/>
      <c r="D50" s="60">
        <v>7</v>
      </c>
      <c r="E50" s="19"/>
      <c r="F50" s="222">
        <v>0.27</v>
      </c>
      <c r="G50" s="62"/>
      <c r="H50" s="222">
        <v>0.2</v>
      </c>
      <c r="I50" s="222"/>
      <c r="J50" s="222">
        <v>0.26</v>
      </c>
      <c r="K50" s="222"/>
      <c r="L50" s="222">
        <v>0.07</v>
      </c>
    </row>
    <row r="51" spans="1:12" ht="13.5" customHeight="1">
      <c r="A51" s="58"/>
      <c r="B51" s="19"/>
      <c r="C51" s="19" t="s">
        <v>81</v>
      </c>
      <c r="D51" s="60"/>
      <c r="E51" s="19"/>
      <c r="F51" s="63"/>
      <c r="G51" s="63"/>
      <c r="H51" s="125"/>
      <c r="I51" s="126"/>
      <c r="J51" s="125"/>
      <c r="K51" s="127"/>
      <c r="L51" s="125"/>
    </row>
    <row r="52" spans="1:12" ht="13.5" customHeight="1">
      <c r="A52" s="58"/>
      <c r="B52" s="19"/>
      <c r="C52" s="19"/>
      <c r="D52" s="60"/>
      <c r="E52" s="19"/>
      <c r="F52" s="63"/>
      <c r="G52" s="63"/>
      <c r="H52" s="125"/>
      <c r="I52" s="126"/>
      <c r="J52" s="125"/>
      <c r="K52" s="127"/>
      <c r="L52" s="125"/>
    </row>
    <row r="53" spans="1:12" ht="13.5" customHeight="1">
      <c r="A53" s="58"/>
      <c r="B53" s="19"/>
      <c r="C53" s="19"/>
      <c r="D53" s="60"/>
      <c r="E53" s="19"/>
      <c r="F53" s="63"/>
      <c r="G53" s="63"/>
      <c r="H53" s="125"/>
      <c r="I53" s="126"/>
      <c r="J53" s="125"/>
      <c r="K53" s="127"/>
      <c r="L53" s="125"/>
    </row>
    <row r="54" spans="1:12" ht="13.5" customHeight="1">
      <c r="A54" s="58"/>
      <c r="B54" s="19"/>
      <c r="C54" s="19"/>
      <c r="D54" s="60"/>
      <c r="E54" s="19"/>
      <c r="F54" s="63"/>
      <c r="G54" s="63"/>
      <c r="H54" s="125"/>
      <c r="I54" s="126"/>
      <c r="J54" s="125"/>
      <c r="K54" s="127"/>
      <c r="L54" s="125"/>
    </row>
    <row r="55" spans="1:12" ht="13.5" customHeight="1">
      <c r="A55" s="58"/>
      <c r="B55" s="19"/>
      <c r="C55" s="19"/>
      <c r="D55" s="60"/>
      <c r="E55" s="19"/>
      <c r="F55" s="63"/>
      <c r="G55" s="63"/>
      <c r="H55" s="125"/>
      <c r="I55" s="126"/>
      <c r="J55" s="125"/>
      <c r="K55" s="127"/>
      <c r="L55" s="125"/>
    </row>
    <row r="56" spans="1:12" ht="13.5" customHeight="1">
      <c r="A56" s="58"/>
      <c r="B56" s="19"/>
      <c r="C56" s="19"/>
      <c r="D56" s="60"/>
      <c r="E56" s="19"/>
      <c r="F56" s="63"/>
      <c r="G56" s="63"/>
      <c r="H56" s="125"/>
      <c r="I56" s="126"/>
      <c r="J56" s="125"/>
      <c r="K56" s="127"/>
      <c r="L56" s="125"/>
    </row>
    <row r="57" spans="1:12" ht="11.25" customHeight="1">
      <c r="A57" s="58"/>
      <c r="B57" s="19"/>
      <c r="C57" s="19"/>
      <c r="D57" s="60"/>
      <c r="E57" s="19"/>
      <c r="F57" s="63"/>
      <c r="G57" s="63"/>
      <c r="H57" s="63"/>
      <c r="I57" s="63"/>
      <c r="J57" s="63"/>
      <c r="K57" s="63"/>
      <c r="L57" s="63"/>
    </row>
    <row r="58" spans="1:12" s="4" customFormat="1" ht="33" customHeight="1">
      <c r="A58" s="227" t="str">
        <f>+'2-4'!A47:L47</f>
        <v>The condensed notes to the interim consolidated and company financial information on pages 12 to 31 are an integral part of this interim financial information.</v>
      </c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</row>
  </sheetData>
  <sheetProtection/>
  <mergeCells count="1">
    <mergeCell ref="A58:L58"/>
  </mergeCells>
  <printOptions/>
  <pageMargins left="0.8" right="0.5" top="0.5" bottom="0.6" header="0.49" footer="0.4"/>
  <pageSetup firstPageNumber="5" useFirstPageNumber="1" horizontalDpi="1200" verticalDpi="1200" orientation="portrait" paperSize="9" r:id="rId1"/>
  <headerFooter>
    <oddFooter>&amp;R&amp;"Times New Roman,Regular"&amp;10&amp;P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L58"/>
  <sheetViews>
    <sheetView zoomScaleSheetLayoutView="115" workbookViewId="0" topLeftCell="A1">
      <selection activeCell="A1" sqref="A1"/>
    </sheetView>
  </sheetViews>
  <sheetFormatPr defaultColWidth="6.8515625" defaultRowHeight="16.5" customHeight="1"/>
  <cols>
    <col min="1" max="2" width="1.421875" style="14" customWidth="1"/>
    <col min="3" max="3" width="31.140625" style="14" customWidth="1"/>
    <col min="4" max="4" width="5.57421875" style="15" customWidth="1"/>
    <col min="5" max="5" width="0.71875" style="14" customWidth="1"/>
    <col min="6" max="6" width="11.7109375" style="16" customWidth="1"/>
    <col min="7" max="7" width="0.85546875" style="14" customWidth="1"/>
    <col min="8" max="8" width="11.7109375" style="16" customWidth="1"/>
    <col min="9" max="9" width="0.85546875" style="15" customWidth="1"/>
    <col min="10" max="10" width="11.7109375" style="16" customWidth="1"/>
    <col min="11" max="11" width="0.85546875" style="14" customWidth="1"/>
    <col min="12" max="12" width="11.7109375" style="16" customWidth="1"/>
    <col min="13" max="16384" width="6.8515625" style="53" customWidth="1"/>
  </cols>
  <sheetData>
    <row r="1" spans="1:12" ht="16.5" customHeight="1">
      <c r="A1" s="111" t="str">
        <f>'2-4'!A1</f>
        <v>Energy Absolute Public Company Limited</v>
      </c>
      <c r="B1" s="111"/>
      <c r="C1" s="111"/>
      <c r="G1" s="17"/>
      <c r="I1" s="18"/>
      <c r="K1" s="17"/>
      <c r="L1" s="22" t="s">
        <v>74</v>
      </c>
    </row>
    <row r="2" spans="1:12" ht="16.5" customHeight="1">
      <c r="A2" s="111" t="s">
        <v>70</v>
      </c>
      <c r="B2" s="111"/>
      <c r="C2" s="111"/>
      <c r="G2" s="17"/>
      <c r="I2" s="18"/>
      <c r="K2" s="17"/>
      <c r="L2" s="48"/>
    </row>
    <row r="3" spans="1:12" ht="16.5" customHeight="1">
      <c r="A3" s="112" t="s">
        <v>185</v>
      </c>
      <c r="B3" s="113"/>
      <c r="C3" s="113"/>
      <c r="D3" s="23"/>
      <c r="E3" s="24"/>
      <c r="F3" s="25"/>
      <c r="G3" s="26"/>
      <c r="H3" s="25"/>
      <c r="I3" s="27"/>
      <c r="J3" s="25"/>
      <c r="K3" s="26"/>
      <c r="L3" s="25"/>
    </row>
    <row r="4" spans="1:11" ht="16.5" customHeight="1">
      <c r="A4" s="128"/>
      <c r="B4" s="111"/>
      <c r="C4" s="111"/>
      <c r="G4" s="17"/>
      <c r="I4" s="18"/>
      <c r="K4" s="17"/>
    </row>
    <row r="5" spans="7:11" ht="16.5" customHeight="1">
      <c r="G5" s="17"/>
      <c r="I5" s="18"/>
      <c r="K5" s="17"/>
    </row>
    <row r="6" spans="2:12" s="4" customFormat="1" ht="13.5" customHeight="1">
      <c r="B6" s="2"/>
      <c r="C6" s="2"/>
      <c r="D6" s="94"/>
      <c r="E6" s="95"/>
      <c r="F6" s="5"/>
      <c r="G6" s="96"/>
      <c r="H6" s="97" t="s">
        <v>60</v>
      </c>
      <c r="I6" s="98"/>
      <c r="J6" s="5"/>
      <c r="K6" s="96"/>
      <c r="L6" s="97" t="s">
        <v>2</v>
      </c>
    </row>
    <row r="7" spans="1:12" s="4" customFormat="1" ht="13.5" customHeight="1">
      <c r="A7" s="2"/>
      <c r="B7" s="2"/>
      <c r="C7" s="2"/>
      <c r="D7" s="1"/>
      <c r="E7" s="95"/>
      <c r="F7" s="87">
        <v>2016</v>
      </c>
      <c r="G7" s="102"/>
      <c r="H7" s="87">
        <v>2015</v>
      </c>
      <c r="I7" s="101"/>
      <c r="J7" s="87">
        <v>2016</v>
      </c>
      <c r="K7" s="102"/>
      <c r="L7" s="87">
        <v>2015</v>
      </c>
    </row>
    <row r="8" spans="1:12" s="4" customFormat="1" ht="13.5" customHeight="1">
      <c r="A8" s="2"/>
      <c r="B8" s="2"/>
      <c r="C8" s="2"/>
      <c r="D8" s="103" t="s">
        <v>4</v>
      </c>
      <c r="E8" s="95"/>
      <c r="F8" s="92" t="s">
        <v>138</v>
      </c>
      <c r="G8" s="95"/>
      <c r="H8" s="92" t="s">
        <v>138</v>
      </c>
      <c r="I8" s="101"/>
      <c r="J8" s="92" t="s">
        <v>138</v>
      </c>
      <c r="K8" s="95"/>
      <c r="L8" s="92" t="s">
        <v>138</v>
      </c>
    </row>
    <row r="9" spans="7:11" ht="9.75" customHeight="1">
      <c r="G9" s="54"/>
      <c r="I9" s="54"/>
      <c r="K9" s="54"/>
    </row>
    <row r="10" spans="1:12" ht="13.5" customHeight="1">
      <c r="A10" s="14" t="s">
        <v>56</v>
      </c>
      <c r="F10" s="16">
        <v>3803609</v>
      </c>
      <c r="G10" s="54"/>
      <c r="H10" s="114">
        <v>3230547</v>
      </c>
      <c r="I10" s="115"/>
      <c r="J10" s="114">
        <v>2939846</v>
      </c>
      <c r="K10" s="115"/>
      <c r="L10" s="114">
        <v>2555539</v>
      </c>
    </row>
    <row r="11" spans="1:12" ht="13.5" customHeight="1">
      <c r="A11" s="14" t="s">
        <v>90</v>
      </c>
      <c r="F11" s="16">
        <v>1765177</v>
      </c>
      <c r="G11" s="54"/>
      <c r="H11" s="116">
        <v>1274997</v>
      </c>
      <c r="I11" s="116"/>
      <c r="J11" s="44">
        <v>0</v>
      </c>
      <c r="K11" s="116"/>
      <c r="L11" s="44">
        <v>0</v>
      </c>
    </row>
    <row r="12" spans="1:12" ht="13.5" customHeight="1">
      <c r="A12" s="14" t="s">
        <v>91</v>
      </c>
      <c r="D12" s="15">
        <v>12</v>
      </c>
      <c r="F12" s="16">
        <v>0</v>
      </c>
      <c r="G12" s="54"/>
      <c r="H12" s="114">
        <v>0</v>
      </c>
      <c r="I12" s="115"/>
      <c r="J12" s="114">
        <v>1203925</v>
      </c>
      <c r="K12" s="115"/>
      <c r="L12" s="114">
        <v>674017</v>
      </c>
    </row>
    <row r="13" spans="1:12" ht="13.5" customHeight="1">
      <c r="A13" s="14" t="s">
        <v>26</v>
      </c>
      <c r="F13" s="25">
        <v>32511</v>
      </c>
      <c r="G13" s="54"/>
      <c r="H13" s="117">
        <v>17868</v>
      </c>
      <c r="I13" s="115"/>
      <c r="J13" s="117">
        <v>47817</v>
      </c>
      <c r="K13" s="115"/>
      <c r="L13" s="117">
        <v>48924</v>
      </c>
    </row>
    <row r="14" spans="7:11" ht="9.75" customHeight="1">
      <c r="G14" s="54"/>
      <c r="I14" s="54"/>
      <c r="K14" s="54"/>
    </row>
    <row r="15" spans="1:12" ht="13.5" customHeight="1">
      <c r="A15" s="111" t="s">
        <v>76</v>
      </c>
      <c r="F15" s="25">
        <f>SUM(F10:F13)</f>
        <v>5601297</v>
      </c>
      <c r="G15" s="54"/>
      <c r="H15" s="25">
        <f>SUM(H10:H13)</f>
        <v>4523412</v>
      </c>
      <c r="I15" s="54"/>
      <c r="J15" s="25">
        <f>SUM(J10:J13)</f>
        <v>4191588</v>
      </c>
      <c r="K15" s="54"/>
      <c r="L15" s="25">
        <f>SUM(L10:L13)</f>
        <v>3278480</v>
      </c>
    </row>
    <row r="16" spans="7:11" ht="9.75" customHeight="1">
      <c r="G16" s="54"/>
      <c r="I16" s="54"/>
      <c r="K16" s="54"/>
    </row>
    <row r="17" spans="1:12" ht="13.5" customHeight="1">
      <c r="A17" s="14" t="s">
        <v>27</v>
      </c>
      <c r="D17" s="55"/>
      <c r="F17" s="16">
        <v>-3167671</v>
      </c>
      <c r="G17" s="17"/>
      <c r="H17" s="114">
        <v>-2665079</v>
      </c>
      <c r="I17" s="118"/>
      <c r="J17" s="114">
        <v>-2663115</v>
      </c>
      <c r="K17" s="119"/>
      <c r="L17" s="114">
        <v>-2316667</v>
      </c>
    </row>
    <row r="18" spans="1:12" ht="13.5" customHeight="1">
      <c r="A18" s="14" t="s">
        <v>122</v>
      </c>
      <c r="E18" s="54"/>
      <c r="F18" s="16">
        <v>-29636</v>
      </c>
      <c r="G18" s="54"/>
      <c r="H18" s="114">
        <v>-34311</v>
      </c>
      <c r="I18" s="115"/>
      <c r="J18" s="114">
        <v>-29636</v>
      </c>
      <c r="K18" s="115"/>
      <c r="L18" s="114">
        <v>-34311</v>
      </c>
    </row>
    <row r="19" spans="1:12" ht="13.5" customHeight="1">
      <c r="A19" s="14" t="s">
        <v>28</v>
      </c>
      <c r="E19" s="54"/>
      <c r="F19" s="25">
        <v>-249413</v>
      </c>
      <c r="G19" s="54"/>
      <c r="H19" s="117">
        <v>-204332</v>
      </c>
      <c r="I19" s="115"/>
      <c r="J19" s="117">
        <v>-129918</v>
      </c>
      <c r="K19" s="115"/>
      <c r="L19" s="117">
        <v>-135184</v>
      </c>
    </row>
    <row r="20" spans="7:11" ht="9.75" customHeight="1">
      <c r="G20" s="54"/>
      <c r="I20" s="54"/>
      <c r="K20" s="54"/>
    </row>
    <row r="21" spans="1:12" ht="13.5" customHeight="1">
      <c r="A21" s="111" t="s">
        <v>77</v>
      </c>
      <c r="E21" s="54"/>
      <c r="F21" s="25">
        <f>SUM(F17:F19)</f>
        <v>-3446720</v>
      </c>
      <c r="G21" s="54"/>
      <c r="H21" s="25">
        <f>SUM(H17:H19)</f>
        <v>-2903722</v>
      </c>
      <c r="I21" s="54"/>
      <c r="J21" s="25">
        <f>SUM(J17:J19)</f>
        <v>-2822669</v>
      </c>
      <c r="K21" s="54"/>
      <c r="L21" s="25">
        <f>SUM(L17:L19)</f>
        <v>-2486162</v>
      </c>
    </row>
    <row r="22" spans="1:11" ht="13.5" customHeight="1">
      <c r="A22" s="111"/>
      <c r="E22" s="54"/>
      <c r="G22" s="54"/>
      <c r="I22" s="54"/>
      <c r="K22" s="54"/>
    </row>
    <row r="23" spans="1:11" ht="13.5" customHeight="1">
      <c r="A23" s="111" t="s">
        <v>148</v>
      </c>
      <c r="E23" s="54"/>
      <c r="G23" s="54"/>
      <c r="I23" s="54"/>
      <c r="K23" s="54"/>
    </row>
    <row r="24" spans="2:12" ht="13.5" customHeight="1">
      <c r="B24" s="111" t="s">
        <v>151</v>
      </c>
      <c r="E24" s="54"/>
      <c r="F24" s="16">
        <f>SUM(F21,F15)</f>
        <v>2154577</v>
      </c>
      <c r="G24" s="54"/>
      <c r="H24" s="16">
        <f>SUM(H21,H15)</f>
        <v>1619690</v>
      </c>
      <c r="I24" s="54"/>
      <c r="J24" s="16">
        <f>SUM(J21,J15)</f>
        <v>1368919</v>
      </c>
      <c r="K24" s="54"/>
      <c r="L24" s="16">
        <f>SUM(L21,L15)</f>
        <v>792318</v>
      </c>
    </row>
    <row r="25" spans="1:12" ht="13.5" customHeight="1">
      <c r="A25" s="14" t="s">
        <v>75</v>
      </c>
      <c r="E25" s="54"/>
      <c r="F25" s="25">
        <v>-436866</v>
      </c>
      <c r="G25" s="54"/>
      <c r="H25" s="25">
        <v>-296271</v>
      </c>
      <c r="I25" s="54"/>
      <c r="J25" s="25">
        <v>-39806</v>
      </c>
      <c r="K25" s="54"/>
      <c r="L25" s="25">
        <v>-49945</v>
      </c>
    </row>
    <row r="26" spans="7:11" ht="9.75" customHeight="1">
      <c r="G26" s="17"/>
      <c r="I26" s="18"/>
      <c r="K26" s="17"/>
    </row>
    <row r="27" spans="1:12" ht="13.5" customHeight="1">
      <c r="A27" s="111" t="s">
        <v>152</v>
      </c>
      <c r="F27" s="16">
        <f>SUM(F24:F25)</f>
        <v>1717711</v>
      </c>
      <c r="G27" s="16"/>
      <c r="H27" s="16">
        <f>SUM(H24:H25)</f>
        <v>1323419</v>
      </c>
      <c r="I27" s="16"/>
      <c r="J27" s="16">
        <f>SUM(J24:J25)</f>
        <v>1329113</v>
      </c>
      <c r="K27" s="16"/>
      <c r="L27" s="16">
        <f>SUM(L24:L25)</f>
        <v>742373</v>
      </c>
    </row>
    <row r="28" spans="1:12" ht="13.5" customHeight="1">
      <c r="A28" s="14" t="s">
        <v>153</v>
      </c>
      <c r="D28" s="15">
        <v>20</v>
      </c>
      <c r="F28" s="25">
        <v>-14016</v>
      </c>
      <c r="G28" s="54"/>
      <c r="H28" s="117">
        <v>-1806</v>
      </c>
      <c r="I28" s="115"/>
      <c r="J28" s="117">
        <v>-9714</v>
      </c>
      <c r="K28" s="115"/>
      <c r="L28" s="117">
        <v>-1667</v>
      </c>
    </row>
    <row r="29" spans="7:11" ht="9.75" customHeight="1">
      <c r="G29" s="54"/>
      <c r="I29" s="54"/>
      <c r="K29" s="54"/>
    </row>
    <row r="30" spans="1:12" ht="13.5" customHeight="1">
      <c r="A30" s="111" t="s">
        <v>29</v>
      </c>
      <c r="F30" s="25">
        <f>SUM(F27:F28)</f>
        <v>1703695</v>
      </c>
      <c r="G30" s="16"/>
      <c r="H30" s="25">
        <f>SUM(H27:H28)</f>
        <v>1321613</v>
      </c>
      <c r="I30" s="16"/>
      <c r="J30" s="25">
        <f>SUM(J27:J28)</f>
        <v>1319399</v>
      </c>
      <c r="K30" s="16"/>
      <c r="L30" s="25">
        <f>SUM(L27:L28)</f>
        <v>740706</v>
      </c>
    </row>
    <row r="31" spans="7:11" ht="9.75" customHeight="1">
      <c r="G31" s="16"/>
      <c r="I31" s="16"/>
      <c r="K31" s="16"/>
    </row>
    <row r="32" spans="1:12" ht="13.5" customHeight="1">
      <c r="A32" s="111" t="s">
        <v>172</v>
      </c>
      <c r="F32" s="25">
        <v>0</v>
      </c>
      <c r="G32" s="16"/>
      <c r="H32" s="25">
        <v>0</v>
      </c>
      <c r="I32" s="16"/>
      <c r="J32" s="25">
        <v>0</v>
      </c>
      <c r="K32" s="16"/>
      <c r="L32" s="25">
        <v>0</v>
      </c>
    </row>
    <row r="33" spans="1:11" ht="9.75" customHeight="1">
      <c r="A33" s="53"/>
      <c r="G33" s="16"/>
      <c r="I33" s="16"/>
      <c r="K33" s="16"/>
    </row>
    <row r="34" spans="1:11" ht="13.5" customHeight="1">
      <c r="A34" s="120" t="s">
        <v>47</v>
      </c>
      <c r="G34" s="16"/>
      <c r="I34" s="16"/>
      <c r="K34" s="16"/>
    </row>
    <row r="35" spans="1:12" ht="13.5" customHeight="1" thickBot="1">
      <c r="A35" s="53"/>
      <c r="B35" s="111" t="s">
        <v>61</v>
      </c>
      <c r="F35" s="56">
        <f>F30+F32</f>
        <v>1703695</v>
      </c>
      <c r="G35" s="16"/>
      <c r="H35" s="56">
        <f>H30+H32</f>
        <v>1321613</v>
      </c>
      <c r="I35" s="16"/>
      <c r="J35" s="56">
        <f>J30+J32</f>
        <v>1319399</v>
      </c>
      <c r="K35" s="16"/>
      <c r="L35" s="56">
        <f>L30+L32</f>
        <v>740706</v>
      </c>
    </row>
    <row r="36" spans="7:11" ht="9.75" customHeight="1" thickTop="1">
      <c r="G36" s="16"/>
      <c r="I36" s="16"/>
      <c r="K36" s="16"/>
    </row>
    <row r="37" spans="1:11" ht="13.5" customHeight="1">
      <c r="A37" s="111" t="s">
        <v>124</v>
      </c>
      <c r="G37" s="17"/>
      <c r="I37" s="18"/>
      <c r="K37" s="17"/>
    </row>
    <row r="38" spans="1:12" ht="13.5" customHeight="1">
      <c r="A38" s="53"/>
      <c r="B38" s="121" t="s">
        <v>123</v>
      </c>
      <c r="F38" s="16">
        <v>1703256</v>
      </c>
      <c r="G38" s="20"/>
      <c r="H38" s="114">
        <v>1321108</v>
      </c>
      <c r="I38" s="122"/>
      <c r="J38" s="114">
        <v>1319399</v>
      </c>
      <c r="K38" s="122"/>
      <c r="L38" s="114">
        <v>740706</v>
      </c>
    </row>
    <row r="39" spans="1:12" ht="13.5" customHeight="1">
      <c r="A39" s="53"/>
      <c r="B39" s="123" t="s">
        <v>30</v>
      </c>
      <c r="F39" s="25">
        <v>439</v>
      </c>
      <c r="G39" s="20"/>
      <c r="H39" s="117">
        <v>505</v>
      </c>
      <c r="I39" s="122"/>
      <c r="J39" s="124">
        <v>0</v>
      </c>
      <c r="K39" s="122"/>
      <c r="L39" s="124">
        <v>0</v>
      </c>
    </row>
    <row r="40" spans="1:12" ht="9.75" customHeight="1">
      <c r="A40" s="19"/>
      <c r="F40" s="20"/>
      <c r="G40" s="20"/>
      <c r="H40" s="20"/>
      <c r="I40" s="20"/>
      <c r="J40" s="20"/>
      <c r="K40" s="20"/>
      <c r="L40" s="20"/>
    </row>
    <row r="41" spans="1:12" ht="13.5" customHeight="1" thickBot="1">
      <c r="A41" s="19"/>
      <c r="C41" s="90"/>
      <c r="D41" s="32"/>
      <c r="E41" s="90"/>
      <c r="F41" s="91">
        <f>SUM(F38:F40)</f>
        <v>1703695</v>
      </c>
      <c r="G41" s="90"/>
      <c r="H41" s="91">
        <f>SUM(H38:H40)</f>
        <v>1321613</v>
      </c>
      <c r="I41" s="90"/>
      <c r="J41" s="91">
        <f>SUM(J38:J40)</f>
        <v>1319399</v>
      </c>
      <c r="K41" s="90"/>
      <c r="L41" s="91">
        <f>SUM(L38:L40)</f>
        <v>740706</v>
      </c>
    </row>
    <row r="42" spans="1:12" ht="12" customHeight="1" thickTop="1">
      <c r="A42" s="19"/>
      <c r="C42" s="90"/>
      <c r="D42" s="32"/>
      <c r="E42" s="90"/>
      <c r="F42" s="90"/>
      <c r="G42" s="90"/>
      <c r="H42" s="90"/>
      <c r="I42" s="90"/>
      <c r="J42" s="90"/>
      <c r="K42" s="90"/>
      <c r="L42" s="90"/>
    </row>
    <row r="43" spans="1:12" ht="13.5" customHeight="1">
      <c r="A43" s="58" t="s">
        <v>125</v>
      </c>
      <c r="F43" s="20"/>
      <c r="G43" s="20"/>
      <c r="H43" s="20"/>
      <c r="I43" s="20"/>
      <c r="J43" s="20"/>
      <c r="K43" s="20"/>
      <c r="L43" s="20"/>
    </row>
    <row r="44" spans="1:12" ht="13.5" customHeight="1">
      <c r="A44" s="53"/>
      <c r="B44" s="121" t="s">
        <v>123</v>
      </c>
      <c r="F44" s="16">
        <v>1703256</v>
      </c>
      <c r="G44" s="20"/>
      <c r="H44" s="114">
        <v>1321108</v>
      </c>
      <c r="I44" s="122"/>
      <c r="J44" s="114">
        <v>1319399</v>
      </c>
      <c r="K44" s="122"/>
      <c r="L44" s="114">
        <v>740706</v>
      </c>
    </row>
    <row r="45" spans="1:12" ht="13.5" customHeight="1">
      <c r="A45" s="53"/>
      <c r="B45" s="123" t="s">
        <v>30</v>
      </c>
      <c r="F45" s="25">
        <v>439</v>
      </c>
      <c r="G45" s="20"/>
      <c r="H45" s="117">
        <v>505</v>
      </c>
      <c r="I45" s="122"/>
      <c r="J45" s="124">
        <v>0</v>
      </c>
      <c r="K45" s="122"/>
      <c r="L45" s="124">
        <v>0</v>
      </c>
    </row>
    <row r="46" spans="1:12" ht="9.75" customHeight="1">
      <c r="A46" s="19"/>
      <c r="F46" s="20"/>
      <c r="G46" s="20"/>
      <c r="I46" s="20"/>
      <c r="J46" s="20"/>
      <c r="K46" s="20"/>
      <c r="L46" s="20"/>
    </row>
    <row r="47" spans="1:12" ht="13.5" customHeight="1" thickBot="1">
      <c r="A47" s="19"/>
      <c r="F47" s="56">
        <f>SUM(F44:F46)</f>
        <v>1703695</v>
      </c>
      <c r="G47" s="20"/>
      <c r="H47" s="56">
        <f>SUM(H44:H46)</f>
        <v>1321613</v>
      </c>
      <c r="I47" s="20"/>
      <c r="J47" s="56">
        <f>SUM(J44:J46)</f>
        <v>1319399</v>
      </c>
      <c r="K47" s="20"/>
      <c r="L47" s="56">
        <f>SUM(L44:L46)</f>
        <v>740706</v>
      </c>
    </row>
    <row r="48" spans="1:11" ht="12" customHeight="1" thickTop="1">
      <c r="A48" s="19"/>
      <c r="G48" s="20"/>
      <c r="I48" s="20"/>
      <c r="K48" s="20"/>
    </row>
    <row r="49" spans="1:12" ht="13.5" customHeight="1">
      <c r="A49" s="58" t="s">
        <v>71</v>
      </c>
      <c r="B49" s="19"/>
      <c r="C49" s="19"/>
      <c r="D49" s="60"/>
      <c r="E49" s="61"/>
      <c r="F49" s="61"/>
      <c r="G49" s="61"/>
      <c r="H49" s="61"/>
      <c r="I49" s="61"/>
      <c r="J49" s="61"/>
      <c r="K49" s="61"/>
      <c r="L49" s="61"/>
    </row>
    <row r="50" spans="1:12" ht="13.5" customHeight="1">
      <c r="A50" s="58"/>
      <c r="B50" s="19" t="s">
        <v>80</v>
      </c>
      <c r="C50" s="19"/>
      <c r="D50" s="60"/>
      <c r="E50" s="19"/>
      <c r="F50" s="61"/>
      <c r="G50" s="62"/>
      <c r="H50" s="53"/>
      <c r="I50" s="53"/>
      <c r="J50" s="53"/>
      <c r="K50" s="53"/>
      <c r="L50" s="53"/>
    </row>
    <row r="51" spans="1:12" ht="13.5" customHeight="1">
      <c r="A51" s="58"/>
      <c r="B51" s="19"/>
      <c r="C51" s="19" t="s">
        <v>81</v>
      </c>
      <c r="D51" s="60">
        <v>7</v>
      </c>
      <c r="E51" s="19"/>
      <c r="F51" s="63">
        <v>0.46</v>
      </c>
      <c r="G51" s="63"/>
      <c r="H51" s="125">
        <v>0.35</v>
      </c>
      <c r="I51" s="126"/>
      <c r="J51" s="125">
        <v>0.35</v>
      </c>
      <c r="K51" s="127"/>
      <c r="L51" s="125">
        <v>0.2</v>
      </c>
    </row>
    <row r="52" spans="1:12" ht="13.5" customHeight="1">
      <c r="A52" s="58"/>
      <c r="B52" s="19"/>
      <c r="C52" s="19"/>
      <c r="D52" s="60"/>
      <c r="E52" s="19"/>
      <c r="F52" s="63"/>
      <c r="G52" s="63"/>
      <c r="H52" s="125"/>
      <c r="I52" s="126"/>
      <c r="J52" s="125"/>
      <c r="K52" s="127"/>
      <c r="L52" s="125"/>
    </row>
    <row r="53" spans="1:12" ht="13.5" customHeight="1">
      <c r="A53" s="58"/>
      <c r="B53" s="19"/>
      <c r="C53" s="19"/>
      <c r="D53" s="60"/>
      <c r="E53" s="19"/>
      <c r="F53" s="63"/>
      <c r="G53" s="63"/>
      <c r="H53" s="125"/>
      <c r="I53" s="126"/>
      <c r="J53" s="125"/>
      <c r="K53" s="127"/>
      <c r="L53" s="125"/>
    </row>
    <row r="54" spans="1:12" ht="13.5" customHeight="1">
      <c r="A54" s="58"/>
      <c r="B54" s="19"/>
      <c r="C54" s="19"/>
      <c r="D54" s="60"/>
      <c r="E54" s="19"/>
      <c r="F54" s="63"/>
      <c r="G54" s="63"/>
      <c r="H54" s="125"/>
      <c r="I54" s="126"/>
      <c r="J54" s="125"/>
      <c r="K54" s="127"/>
      <c r="L54" s="125"/>
    </row>
    <row r="55" spans="1:12" ht="13.5" customHeight="1">
      <c r="A55" s="58"/>
      <c r="B55" s="19"/>
      <c r="C55" s="19"/>
      <c r="D55" s="60"/>
      <c r="E55" s="19"/>
      <c r="F55" s="63"/>
      <c r="G55" s="63"/>
      <c r="H55" s="125"/>
      <c r="I55" s="126"/>
      <c r="J55" s="125"/>
      <c r="K55" s="127"/>
      <c r="L55" s="125"/>
    </row>
    <row r="56" spans="1:12" ht="13.5" customHeight="1">
      <c r="A56" s="58"/>
      <c r="B56" s="19"/>
      <c r="C56" s="19"/>
      <c r="D56" s="60"/>
      <c r="E56" s="19"/>
      <c r="F56" s="63"/>
      <c r="G56" s="63"/>
      <c r="H56" s="125"/>
      <c r="I56" s="126"/>
      <c r="J56" s="125"/>
      <c r="K56" s="127"/>
      <c r="L56" s="125"/>
    </row>
    <row r="57" spans="1:12" ht="11.25" customHeight="1">
      <c r="A57" s="58"/>
      <c r="B57" s="19"/>
      <c r="C57" s="19"/>
      <c r="D57" s="60"/>
      <c r="E57" s="19"/>
      <c r="F57" s="63"/>
      <c r="G57" s="63"/>
      <c r="H57" s="63"/>
      <c r="I57" s="63"/>
      <c r="J57" s="63"/>
      <c r="K57" s="63"/>
      <c r="L57" s="63"/>
    </row>
    <row r="58" spans="1:12" s="4" customFormat="1" ht="33" customHeight="1">
      <c r="A58" s="227" t="str">
        <f>+'2-4'!A47:L47</f>
        <v>The condensed notes to the interim consolidated and company financial information on pages 12 to 31 are an integral part of this interim financial information.</v>
      </c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</row>
  </sheetData>
  <sheetProtection/>
  <mergeCells count="1">
    <mergeCell ref="A58:L58"/>
  </mergeCells>
  <printOptions/>
  <pageMargins left="0.8" right="0.5" top="0.5" bottom="0.6" header="0.49" footer="0.4"/>
  <pageSetup firstPageNumber="6" useFirstPageNumber="1" horizontalDpi="1200" verticalDpi="1200" orientation="portrait" paperSize="9" r:id="rId1"/>
  <headerFooter>
    <oddFooter>&amp;R&amp;"Times New Roman,Regular"&amp;10&amp;P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AI279"/>
  <sheetViews>
    <sheetView zoomScaleSheetLayoutView="100" workbookViewId="0" topLeftCell="A1">
      <selection activeCell="C10" sqref="C10"/>
    </sheetView>
  </sheetViews>
  <sheetFormatPr defaultColWidth="9.140625" defaultRowHeight="16.5" customHeight="1"/>
  <cols>
    <col min="1" max="1" width="1.1484375" style="28" customWidth="1"/>
    <col min="2" max="2" width="1.421875" style="28" customWidth="1"/>
    <col min="3" max="3" width="35.57421875" style="28" customWidth="1"/>
    <col min="4" max="4" width="5.28125" style="29" customWidth="1"/>
    <col min="5" max="5" width="0.85546875" style="30" customWidth="1"/>
    <col min="6" max="6" width="10.7109375" style="31" customWidth="1"/>
    <col min="7" max="7" width="0.85546875" style="30" customWidth="1"/>
    <col min="8" max="8" width="10.57421875" style="31" customWidth="1"/>
    <col min="9" max="9" width="0.85546875" style="30" customWidth="1"/>
    <col min="10" max="10" width="10.7109375" style="31" customWidth="1"/>
    <col min="11" max="11" width="0.85546875" style="30" customWidth="1"/>
    <col min="12" max="12" width="12.57421875" style="31" customWidth="1"/>
    <col min="13" max="13" width="0.85546875" style="30" customWidth="1"/>
    <col min="14" max="14" width="14.7109375" style="30" customWidth="1"/>
    <col min="15" max="15" width="0.85546875" style="30" customWidth="1"/>
    <col min="16" max="16" width="11.28125" style="30" customWidth="1"/>
    <col min="17" max="17" width="0.85546875" style="30" customWidth="1"/>
    <col min="18" max="18" width="12.57421875" style="31" customWidth="1"/>
    <col min="19" max="19" width="0.85546875" style="30" customWidth="1"/>
    <col min="20" max="20" width="11.421875" style="31" customWidth="1"/>
    <col min="21" max="21" width="9.140625" style="28" customWidth="1"/>
    <col min="22" max="22" width="13.00390625" style="28" customWidth="1"/>
    <col min="23" max="16384" width="9.140625" style="28" customWidth="1"/>
  </cols>
  <sheetData>
    <row r="1" spans="1:20" ht="16.5" customHeight="1">
      <c r="A1" s="33" t="str">
        <f>'2-4'!A1</f>
        <v>Energy Absolute Public Company Limited</v>
      </c>
      <c r="B1" s="168"/>
      <c r="C1" s="168"/>
      <c r="T1" s="22" t="s">
        <v>74</v>
      </c>
    </row>
    <row r="2" spans="1:20" ht="16.5" customHeight="1">
      <c r="A2" s="33" t="s">
        <v>72</v>
      </c>
      <c r="B2" s="168"/>
      <c r="C2" s="168"/>
      <c r="T2" s="49"/>
    </row>
    <row r="3" spans="1:20" ht="16.5" customHeight="1">
      <c r="A3" s="150" t="str">
        <f>'6 (6-month)'!A3</f>
        <v>For the six-month period ended 30 June 2016</v>
      </c>
      <c r="B3" s="169"/>
      <c r="C3" s="169"/>
      <c r="D3" s="170"/>
      <c r="E3" s="171"/>
      <c r="F3" s="129"/>
      <c r="G3" s="171"/>
      <c r="H3" s="129"/>
      <c r="I3" s="171"/>
      <c r="J3" s="129"/>
      <c r="K3" s="171"/>
      <c r="L3" s="129"/>
      <c r="M3" s="171"/>
      <c r="N3" s="171"/>
      <c r="O3" s="171"/>
      <c r="P3" s="171"/>
      <c r="Q3" s="171"/>
      <c r="R3" s="129"/>
      <c r="S3" s="171"/>
      <c r="T3" s="129"/>
    </row>
    <row r="5" spans="1:20" ht="16.5" customHeight="1">
      <c r="A5" s="181"/>
      <c r="B5" s="181"/>
      <c r="C5" s="181"/>
      <c r="D5" s="182"/>
      <c r="E5" s="183"/>
      <c r="F5" s="184"/>
      <c r="G5" s="183"/>
      <c r="H5" s="184"/>
      <c r="I5" s="183"/>
      <c r="J5" s="184"/>
      <c r="K5" s="183"/>
      <c r="L5" s="184"/>
      <c r="M5" s="183"/>
      <c r="N5" s="183"/>
      <c r="O5" s="183"/>
      <c r="P5" s="183"/>
      <c r="Q5" s="183"/>
      <c r="R5" s="184"/>
      <c r="S5" s="183"/>
      <c r="T5" s="184"/>
    </row>
    <row r="6" spans="1:20" ht="15" customHeight="1">
      <c r="A6" s="185"/>
      <c r="B6" s="186"/>
      <c r="C6" s="186"/>
      <c r="D6" s="187"/>
      <c r="E6" s="186"/>
      <c r="F6" s="188"/>
      <c r="G6" s="189"/>
      <c r="H6" s="188"/>
      <c r="I6" s="189"/>
      <c r="J6" s="188"/>
      <c r="K6" s="189"/>
      <c r="L6" s="188"/>
      <c r="M6" s="189"/>
      <c r="N6" s="189"/>
      <c r="O6" s="189"/>
      <c r="P6" s="189"/>
      <c r="Q6" s="189"/>
      <c r="R6" s="188"/>
      <c r="S6" s="189"/>
      <c r="T6" s="188" t="s">
        <v>60</v>
      </c>
    </row>
    <row r="7" spans="1:20" ht="15" customHeight="1">
      <c r="A7" s="185"/>
      <c r="B7" s="186"/>
      <c r="C7" s="186"/>
      <c r="D7" s="187"/>
      <c r="E7" s="186"/>
      <c r="F7" s="229" t="s">
        <v>31</v>
      </c>
      <c r="G7" s="229"/>
      <c r="H7" s="229"/>
      <c r="I7" s="229"/>
      <c r="J7" s="229"/>
      <c r="K7" s="229"/>
      <c r="L7" s="229"/>
      <c r="M7" s="229"/>
      <c r="N7" s="230"/>
      <c r="O7" s="229"/>
      <c r="P7" s="229"/>
      <c r="Q7" s="186"/>
      <c r="R7" s="190"/>
      <c r="S7" s="186"/>
      <c r="T7" s="190"/>
    </row>
    <row r="8" spans="1:20" ht="15" customHeight="1">
      <c r="A8" s="185"/>
      <c r="B8" s="186"/>
      <c r="C8" s="186"/>
      <c r="D8" s="187"/>
      <c r="E8" s="186"/>
      <c r="F8" s="191"/>
      <c r="G8" s="191"/>
      <c r="H8" s="191"/>
      <c r="I8" s="191"/>
      <c r="J8" s="191"/>
      <c r="K8" s="191"/>
      <c r="L8" s="191"/>
      <c r="M8" s="191"/>
      <c r="N8" s="192" t="s">
        <v>141</v>
      </c>
      <c r="O8" s="191"/>
      <c r="P8" s="191"/>
      <c r="Q8" s="186"/>
      <c r="R8" s="190"/>
      <c r="S8" s="186"/>
      <c r="T8" s="190"/>
    </row>
    <row r="9" spans="1:22" ht="15" customHeight="1">
      <c r="A9" s="185"/>
      <c r="B9" s="186"/>
      <c r="C9" s="186"/>
      <c r="D9" s="187"/>
      <c r="E9" s="186"/>
      <c r="F9" s="190"/>
      <c r="G9" s="186"/>
      <c r="H9" s="190"/>
      <c r="I9" s="186"/>
      <c r="J9" s="228" t="s">
        <v>62</v>
      </c>
      <c r="K9" s="228"/>
      <c r="L9" s="228"/>
      <c r="M9" s="186"/>
      <c r="N9" s="189" t="s">
        <v>140</v>
      </c>
      <c r="O9" s="186"/>
      <c r="P9" s="186"/>
      <c r="Q9" s="186"/>
      <c r="R9" s="190"/>
      <c r="S9" s="186"/>
      <c r="T9" s="190"/>
      <c r="V9" s="172"/>
    </row>
    <row r="10" spans="1:35" ht="15" customHeight="1">
      <c r="A10" s="181"/>
      <c r="B10" s="181"/>
      <c r="C10" s="181"/>
      <c r="D10" s="193"/>
      <c r="E10" s="194"/>
      <c r="F10" s="181"/>
      <c r="G10" s="194"/>
      <c r="H10" s="195"/>
      <c r="I10" s="194"/>
      <c r="J10" s="181"/>
      <c r="K10" s="181"/>
      <c r="L10" s="181"/>
      <c r="M10" s="194"/>
      <c r="N10" s="196" t="s">
        <v>126</v>
      </c>
      <c r="O10" s="194"/>
      <c r="P10" s="181"/>
      <c r="Q10" s="194"/>
      <c r="R10" s="197"/>
      <c r="S10" s="194"/>
      <c r="T10" s="197"/>
      <c r="U10" s="67"/>
      <c r="V10" s="173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</row>
    <row r="11" spans="1:35" ht="15" customHeight="1">
      <c r="A11" s="181"/>
      <c r="B11" s="181"/>
      <c r="C11" s="181"/>
      <c r="D11" s="193"/>
      <c r="E11" s="194"/>
      <c r="F11" s="197"/>
      <c r="G11" s="194"/>
      <c r="H11" s="195"/>
      <c r="I11" s="194"/>
      <c r="J11" s="181"/>
      <c r="K11" s="181"/>
      <c r="L11" s="181"/>
      <c r="M11" s="194"/>
      <c r="N11" s="196" t="s">
        <v>96</v>
      </c>
      <c r="O11" s="194"/>
      <c r="P11" s="181"/>
      <c r="Q11" s="194"/>
      <c r="R11" s="197"/>
      <c r="S11" s="194"/>
      <c r="T11" s="197"/>
      <c r="U11" s="67"/>
      <c r="V11" s="173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</row>
    <row r="12" spans="1:35" ht="15" customHeight="1">
      <c r="A12" s="181"/>
      <c r="B12" s="181"/>
      <c r="C12" s="181"/>
      <c r="D12" s="193"/>
      <c r="E12" s="194"/>
      <c r="F12" s="181"/>
      <c r="G12" s="181"/>
      <c r="H12" s="181"/>
      <c r="I12" s="181"/>
      <c r="J12" s="181"/>
      <c r="K12" s="194"/>
      <c r="L12" s="197"/>
      <c r="M12" s="194"/>
      <c r="N12" s="196" t="s">
        <v>97</v>
      </c>
      <c r="O12" s="194"/>
      <c r="P12" s="181"/>
      <c r="Q12" s="181"/>
      <c r="R12" s="181"/>
      <c r="S12" s="181"/>
      <c r="T12" s="181"/>
      <c r="U12" s="67"/>
      <c r="V12" s="173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</row>
    <row r="13" spans="1:35" ht="15" customHeight="1">
      <c r="A13" s="181"/>
      <c r="B13" s="181"/>
      <c r="C13" s="181"/>
      <c r="D13" s="193"/>
      <c r="E13" s="194"/>
      <c r="F13" s="181"/>
      <c r="G13" s="194"/>
      <c r="H13" s="195"/>
      <c r="I13" s="194"/>
      <c r="J13" s="195"/>
      <c r="K13" s="194"/>
      <c r="L13" s="197"/>
      <c r="M13" s="194"/>
      <c r="N13" s="196" t="s">
        <v>100</v>
      </c>
      <c r="O13" s="194"/>
      <c r="P13" s="197"/>
      <c r="Q13" s="194"/>
      <c r="R13" s="197"/>
      <c r="S13" s="194"/>
      <c r="T13" s="197"/>
      <c r="U13" s="67"/>
      <c r="V13" s="173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</row>
    <row r="14" spans="1:35" ht="15" customHeight="1">
      <c r="A14" s="181"/>
      <c r="B14" s="181"/>
      <c r="C14" s="181"/>
      <c r="D14" s="193"/>
      <c r="E14" s="194"/>
      <c r="F14" s="197" t="s">
        <v>49</v>
      </c>
      <c r="G14" s="194"/>
      <c r="H14" s="195"/>
      <c r="I14" s="194"/>
      <c r="J14" s="184"/>
      <c r="K14" s="183"/>
      <c r="L14" s="184"/>
      <c r="M14" s="194"/>
      <c r="N14" s="196" t="s">
        <v>101</v>
      </c>
      <c r="O14" s="194"/>
      <c r="P14" s="181"/>
      <c r="Q14" s="181"/>
      <c r="R14" s="181"/>
      <c r="S14" s="194"/>
      <c r="T14" s="197" t="s">
        <v>33</v>
      </c>
      <c r="U14" s="67"/>
      <c r="V14" s="173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</row>
    <row r="15" spans="1:35" ht="15" customHeight="1">
      <c r="A15" s="181"/>
      <c r="B15" s="181"/>
      <c r="C15" s="181"/>
      <c r="D15" s="193"/>
      <c r="E15" s="194"/>
      <c r="F15" s="195" t="s">
        <v>48</v>
      </c>
      <c r="G15" s="194"/>
      <c r="H15" s="195" t="s">
        <v>51</v>
      </c>
      <c r="I15" s="194"/>
      <c r="J15" s="184"/>
      <c r="K15" s="183"/>
      <c r="L15" s="184"/>
      <c r="M15" s="194"/>
      <c r="N15" s="196" t="s">
        <v>98</v>
      </c>
      <c r="O15" s="194"/>
      <c r="P15" s="197" t="s">
        <v>52</v>
      </c>
      <c r="Q15" s="194"/>
      <c r="R15" s="197" t="s">
        <v>34</v>
      </c>
      <c r="S15" s="194"/>
      <c r="T15" s="197" t="s">
        <v>79</v>
      </c>
      <c r="U15" s="67"/>
      <c r="V15" s="173" t="s">
        <v>83</v>
      </c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</row>
    <row r="16" spans="1:35" ht="15" customHeight="1">
      <c r="A16" s="181"/>
      <c r="B16" s="181"/>
      <c r="C16" s="181"/>
      <c r="D16" s="193"/>
      <c r="E16" s="194"/>
      <c r="F16" s="198" t="s">
        <v>32</v>
      </c>
      <c r="G16" s="194"/>
      <c r="H16" s="195" t="s">
        <v>50</v>
      </c>
      <c r="I16" s="194"/>
      <c r="J16" s="195" t="s">
        <v>119</v>
      </c>
      <c r="K16" s="194"/>
      <c r="L16" s="197" t="s">
        <v>22</v>
      </c>
      <c r="M16" s="194"/>
      <c r="N16" s="196" t="s">
        <v>99</v>
      </c>
      <c r="O16" s="194"/>
      <c r="P16" s="197" t="s">
        <v>53</v>
      </c>
      <c r="Q16" s="194"/>
      <c r="R16" s="197" t="s">
        <v>35</v>
      </c>
      <c r="S16" s="194"/>
      <c r="T16" s="197" t="s">
        <v>144</v>
      </c>
      <c r="U16" s="67"/>
      <c r="V16" s="173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</row>
    <row r="17" spans="1:35" ht="15" customHeight="1">
      <c r="A17" s="181"/>
      <c r="B17" s="181"/>
      <c r="C17" s="181"/>
      <c r="D17" s="223" t="s">
        <v>158</v>
      </c>
      <c r="E17" s="194"/>
      <c r="F17" s="199" t="s">
        <v>138</v>
      </c>
      <c r="G17" s="200"/>
      <c r="H17" s="199" t="s">
        <v>138</v>
      </c>
      <c r="I17" s="194"/>
      <c r="J17" s="199" t="s">
        <v>138</v>
      </c>
      <c r="K17" s="200"/>
      <c r="L17" s="199" t="s">
        <v>138</v>
      </c>
      <c r="M17" s="194"/>
      <c r="N17" s="199" t="s">
        <v>138</v>
      </c>
      <c r="O17" s="194"/>
      <c r="P17" s="199" t="s">
        <v>138</v>
      </c>
      <c r="Q17" s="194"/>
      <c r="R17" s="199" t="s">
        <v>138</v>
      </c>
      <c r="S17" s="194"/>
      <c r="T17" s="199" t="s">
        <v>138</v>
      </c>
      <c r="U17" s="67"/>
      <c r="V17" s="173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</row>
    <row r="18" spans="1:35" ht="15" customHeight="1">
      <c r="A18" s="181"/>
      <c r="B18" s="181"/>
      <c r="C18" s="181"/>
      <c r="D18" s="193"/>
      <c r="E18" s="194"/>
      <c r="F18" s="201"/>
      <c r="G18" s="200"/>
      <c r="H18" s="201"/>
      <c r="I18" s="194"/>
      <c r="J18" s="201"/>
      <c r="K18" s="200"/>
      <c r="L18" s="201"/>
      <c r="M18" s="194"/>
      <c r="N18" s="194"/>
      <c r="O18" s="194"/>
      <c r="P18" s="194"/>
      <c r="Q18" s="194"/>
      <c r="R18" s="201"/>
      <c r="S18" s="194"/>
      <c r="T18" s="201"/>
      <c r="U18" s="67"/>
      <c r="V18" s="68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</row>
    <row r="19" spans="1:22" ht="15" customHeight="1">
      <c r="A19" s="202" t="s">
        <v>57</v>
      </c>
      <c r="B19" s="202"/>
      <c r="C19" s="181"/>
      <c r="D19" s="182"/>
      <c r="E19" s="184"/>
      <c r="F19" s="204">
        <v>373000</v>
      </c>
      <c r="G19" s="204"/>
      <c r="H19" s="204">
        <v>3680616</v>
      </c>
      <c r="I19" s="204"/>
      <c r="J19" s="204">
        <v>37300</v>
      </c>
      <c r="K19" s="204"/>
      <c r="L19" s="204">
        <v>1849430</v>
      </c>
      <c r="M19" s="204"/>
      <c r="N19" s="204">
        <v>-46945</v>
      </c>
      <c r="O19" s="204"/>
      <c r="P19" s="204">
        <f>SUM(F19:N19)</f>
        <v>5893401</v>
      </c>
      <c r="Q19" s="204"/>
      <c r="R19" s="204">
        <v>3981</v>
      </c>
      <c r="S19" s="203"/>
      <c r="T19" s="203">
        <f>SUM(P19:R19)</f>
        <v>5897382</v>
      </c>
      <c r="V19" s="12"/>
    </row>
    <row r="20" spans="1:22" ht="15" customHeight="1">
      <c r="A20" s="202" t="s">
        <v>142</v>
      </c>
      <c r="B20" s="202"/>
      <c r="C20" s="181"/>
      <c r="D20" s="182"/>
      <c r="E20" s="184"/>
      <c r="F20" s="203"/>
      <c r="G20" s="203"/>
      <c r="H20" s="203"/>
      <c r="I20" s="203"/>
      <c r="J20" s="203"/>
      <c r="K20" s="203"/>
      <c r="L20" s="203"/>
      <c r="M20" s="204"/>
      <c r="N20" s="204"/>
      <c r="O20" s="204"/>
      <c r="P20" s="204"/>
      <c r="Q20" s="204"/>
      <c r="R20" s="203"/>
      <c r="S20" s="203"/>
      <c r="T20" s="203"/>
      <c r="V20" s="12"/>
    </row>
    <row r="21" spans="1:22" ht="15" customHeight="1">
      <c r="A21" s="220"/>
      <c r="B21" s="220" t="s">
        <v>188</v>
      </c>
      <c r="C21" s="181"/>
      <c r="D21" s="182">
        <v>19</v>
      </c>
      <c r="E21" s="184"/>
      <c r="F21" s="203">
        <v>0</v>
      </c>
      <c r="G21" s="203"/>
      <c r="H21" s="203">
        <v>0</v>
      </c>
      <c r="I21" s="203"/>
      <c r="J21" s="203">
        <v>0</v>
      </c>
      <c r="K21" s="203"/>
      <c r="L21" s="203">
        <v>-74600</v>
      </c>
      <c r="M21" s="204"/>
      <c r="N21" s="204">
        <v>0</v>
      </c>
      <c r="O21" s="204"/>
      <c r="P21" s="204">
        <f>SUM(F21:N21)</f>
        <v>-74600</v>
      </c>
      <c r="Q21" s="204"/>
      <c r="R21" s="203">
        <v>0</v>
      </c>
      <c r="S21" s="203"/>
      <c r="T21" s="203">
        <v>-74600</v>
      </c>
      <c r="V21" s="12"/>
    </row>
    <row r="22" spans="1:22" ht="15" customHeight="1">
      <c r="A22" s="220"/>
      <c r="B22" s="220" t="s">
        <v>163</v>
      </c>
      <c r="C22" s="181"/>
      <c r="D22" s="182"/>
      <c r="E22" s="184"/>
      <c r="F22" s="206">
        <v>0</v>
      </c>
      <c r="G22" s="207"/>
      <c r="H22" s="206">
        <v>0</v>
      </c>
      <c r="I22" s="207"/>
      <c r="J22" s="206">
        <v>0</v>
      </c>
      <c r="K22" s="207"/>
      <c r="L22" s="206">
        <v>1321108</v>
      </c>
      <c r="M22" s="207"/>
      <c r="N22" s="206">
        <v>0</v>
      </c>
      <c r="O22" s="207"/>
      <c r="P22" s="208">
        <f>SUM(F22:N22)</f>
        <v>1321108</v>
      </c>
      <c r="Q22" s="207"/>
      <c r="R22" s="209">
        <v>505</v>
      </c>
      <c r="S22" s="210"/>
      <c r="T22" s="211">
        <v>1321613</v>
      </c>
      <c r="V22" s="12"/>
    </row>
    <row r="23" spans="1:22" ht="15" customHeight="1">
      <c r="A23" s="212"/>
      <c r="B23" s="181"/>
      <c r="C23" s="181"/>
      <c r="D23" s="182"/>
      <c r="E23" s="205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10"/>
      <c r="S23" s="210"/>
      <c r="T23" s="210"/>
      <c r="U23" s="32"/>
      <c r="V23" s="12"/>
    </row>
    <row r="24" spans="1:22" ht="15" customHeight="1" thickBot="1">
      <c r="A24" s="202" t="s">
        <v>183</v>
      </c>
      <c r="B24" s="181"/>
      <c r="C24" s="181"/>
      <c r="D24" s="182"/>
      <c r="E24" s="205"/>
      <c r="F24" s="213">
        <f>SUM(F19:F22)</f>
        <v>373000</v>
      </c>
      <c r="G24" s="184"/>
      <c r="H24" s="213">
        <f>SUM(H19:H22)</f>
        <v>3680616</v>
      </c>
      <c r="I24" s="184"/>
      <c r="J24" s="213">
        <f>SUM(J19:J22)</f>
        <v>37300</v>
      </c>
      <c r="K24" s="184"/>
      <c r="L24" s="213">
        <f>SUM(L19:L22)</f>
        <v>3095938</v>
      </c>
      <c r="M24" s="184"/>
      <c r="N24" s="213">
        <f>SUM(N19:N22)</f>
        <v>-46945</v>
      </c>
      <c r="O24" s="184"/>
      <c r="P24" s="213">
        <f>SUM(P19:P22)</f>
        <v>7139909</v>
      </c>
      <c r="Q24" s="184"/>
      <c r="R24" s="213">
        <f>SUM(R19:R22)</f>
        <v>4486</v>
      </c>
      <c r="S24" s="214"/>
      <c r="T24" s="213">
        <f>SUM(T19:T22)</f>
        <v>7144395</v>
      </c>
      <c r="U24" s="32"/>
      <c r="V24" s="12"/>
    </row>
    <row r="25" spans="1:22" s="70" customFormat="1" ht="15" customHeight="1" thickTop="1">
      <c r="A25" s="215"/>
      <c r="B25" s="215"/>
      <c r="C25" s="215"/>
      <c r="D25" s="216"/>
      <c r="E25" s="217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9"/>
      <c r="S25" s="219"/>
      <c r="T25" s="219"/>
      <c r="U25" s="71"/>
      <c r="V25" s="72"/>
    </row>
    <row r="26" spans="1:22" s="70" customFormat="1" ht="15" customHeight="1">
      <c r="A26" s="215"/>
      <c r="B26" s="215"/>
      <c r="C26" s="215"/>
      <c r="D26" s="216"/>
      <c r="E26" s="217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9"/>
      <c r="S26" s="219"/>
      <c r="T26" s="219"/>
      <c r="U26" s="71"/>
      <c r="V26" s="72"/>
    </row>
    <row r="27" spans="1:22" ht="15" customHeight="1">
      <c r="A27" s="202" t="s">
        <v>85</v>
      </c>
      <c r="B27" s="202"/>
      <c r="C27" s="181"/>
      <c r="D27" s="182"/>
      <c r="E27" s="184"/>
      <c r="F27" s="204">
        <v>373000</v>
      </c>
      <c r="G27" s="204"/>
      <c r="H27" s="204">
        <v>3680616</v>
      </c>
      <c r="I27" s="204"/>
      <c r="J27" s="204">
        <v>37300</v>
      </c>
      <c r="K27" s="204"/>
      <c r="L27" s="204">
        <v>4460973</v>
      </c>
      <c r="M27" s="204"/>
      <c r="N27" s="204">
        <v>-46945</v>
      </c>
      <c r="O27" s="204"/>
      <c r="P27" s="204">
        <f>SUM(F27:N27)</f>
        <v>8504944</v>
      </c>
      <c r="Q27" s="204"/>
      <c r="R27" s="204">
        <v>4975</v>
      </c>
      <c r="S27" s="204"/>
      <c r="T27" s="203">
        <f>SUM(P27:R27)</f>
        <v>8509919</v>
      </c>
      <c r="V27" s="12"/>
    </row>
    <row r="28" spans="1:22" ht="15" customHeight="1">
      <c r="A28" s="202" t="s">
        <v>142</v>
      </c>
      <c r="B28" s="202"/>
      <c r="C28" s="181"/>
      <c r="D28" s="182"/>
      <c r="E28" s="184"/>
      <c r="F28" s="203"/>
      <c r="G28" s="203"/>
      <c r="H28" s="203"/>
      <c r="I28" s="203"/>
      <c r="J28" s="203"/>
      <c r="K28" s="203"/>
      <c r="L28" s="203"/>
      <c r="M28" s="204"/>
      <c r="N28" s="204"/>
      <c r="O28" s="204"/>
      <c r="P28" s="204"/>
      <c r="Q28" s="204"/>
      <c r="R28" s="203"/>
      <c r="S28" s="203"/>
      <c r="T28" s="203"/>
      <c r="V28" s="12"/>
    </row>
    <row r="29" spans="1:22" ht="15" customHeight="1">
      <c r="A29" s="220"/>
      <c r="B29" s="220" t="s">
        <v>195</v>
      </c>
      <c r="C29" s="181"/>
      <c r="D29" s="182"/>
      <c r="E29" s="184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V29" s="12"/>
    </row>
    <row r="30" spans="1:22" ht="15" customHeight="1">
      <c r="A30" s="220"/>
      <c r="B30" s="220"/>
      <c r="C30" s="181" t="s">
        <v>196</v>
      </c>
      <c r="D30" s="182"/>
      <c r="E30" s="184"/>
      <c r="F30" s="203">
        <v>0</v>
      </c>
      <c r="G30" s="203"/>
      <c r="H30" s="203">
        <v>0</v>
      </c>
      <c r="I30" s="203"/>
      <c r="J30" s="203">
        <v>0</v>
      </c>
      <c r="K30" s="203"/>
      <c r="L30" s="203">
        <v>0</v>
      </c>
      <c r="M30" s="204"/>
      <c r="N30" s="204">
        <v>0</v>
      </c>
      <c r="O30" s="204"/>
      <c r="P30" s="204">
        <f>SUM(F30:N30)</f>
        <v>0</v>
      </c>
      <c r="Q30" s="204"/>
      <c r="R30" s="203">
        <v>50</v>
      </c>
      <c r="S30" s="203"/>
      <c r="T30" s="203">
        <f>SUM(P30:R30)</f>
        <v>50</v>
      </c>
      <c r="V30" s="12"/>
    </row>
    <row r="31" spans="1:22" ht="15" customHeight="1">
      <c r="A31" s="220"/>
      <c r="B31" s="220" t="s">
        <v>188</v>
      </c>
      <c r="C31" s="181"/>
      <c r="D31" s="182">
        <v>19</v>
      </c>
      <c r="E31" s="184"/>
      <c r="F31" s="203">
        <v>0</v>
      </c>
      <c r="G31" s="203"/>
      <c r="H31" s="203">
        <v>0</v>
      </c>
      <c r="I31" s="203"/>
      <c r="J31" s="203">
        <v>0</v>
      </c>
      <c r="K31" s="203"/>
      <c r="L31" s="203">
        <v>-373000</v>
      </c>
      <c r="M31" s="204"/>
      <c r="N31" s="204">
        <v>0</v>
      </c>
      <c r="O31" s="204"/>
      <c r="P31" s="204">
        <f>SUM(F31:N31)</f>
        <v>-373000</v>
      </c>
      <c r="Q31" s="204"/>
      <c r="R31" s="203">
        <v>0</v>
      </c>
      <c r="S31" s="203"/>
      <c r="T31" s="203">
        <f>SUM(P31:R31)</f>
        <v>-373000</v>
      </c>
      <c r="V31" s="12"/>
    </row>
    <row r="32" spans="2:22" ht="15" customHeight="1">
      <c r="B32" s="220" t="s">
        <v>163</v>
      </c>
      <c r="C32" s="181"/>
      <c r="D32" s="182"/>
      <c r="E32" s="184"/>
      <c r="F32" s="211">
        <v>0</v>
      </c>
      <c r="G32" s="203"/>
      <c r="H32" s="211">
        <v>0</v>
      </c>
      <c r="I32" s="203"/>
      <c r="J32" s="211">
        <v>0</v>
      </c>
      <c r="K32" s="203"/>
      <c r="L32" s="211">
        <v>1703256</v>
      </c>
      <c r="M32" s="204"/>
      <c r="N32" s="208">
        <v>0</v>
      </c>
      <c r="O32" s="204"/>
      <c r="P32" s="208">
        <f>SUM(F32:N32)</f>
        <v>1703256</v>
      </c>
      <c r="Q32" s="204"/>
      <c r="R32" s="211">
        <v>439</v>
      </c>
      <c r="S32" s="203"/>
      <c r="T32" s="211">
        <f>SUM(P32:R32)</f>
        <v>1703695</v>
      </c>
      <c r="V32" s="12"/>
    </row>
    <row r="33" spans="1:22" ht="15" customHeight="1">
      <c r="A33" s="220"/>
      <c r="B33" s="220"/>
      <c r="C33" s="181"/>
      <c r="D33" s="182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V33" s="12"/>
    </row>
    <row r="34" spans="1:22" ht="15" customHeight="1" thickBot="1">
      <c r="A34" s="202" t="s">
        <v>184</v>
      </c>
      <c r="B34" s="181"/>
      <c r="C34" s="181"/>
      <c r="D34" s="182"/>
      <c r="E34" s="205"/>
      <c r="F34" s="213">
        <f>SUM(F27:F33)</f>
        <v>373000</v>
      </c>
      <c r="G34" s="184"/>
      <c r="H34" s="213">
        <f>SUM(H27:H33)</f>
        <v>3680616</v>
      </c>
      <c r="I34" s="184"/>
      <c r="J34" s="213">
        <f>SUM(J27:J33)</f>
        <v>37300</v>
      </c>
      <c r="K34" s="184"/>
      <c r="L34" s="213">
        <f>SUM(L27:L33)</f>
        <v>5791229</v>
      </c>
      <c r="M34" s="184"/>
      <c r="N34" s="213">
        <f>SUM(N27:N33)</f>
        <v>-46945</v>
      </c>
      <c r="O34" s="184"/>
      <c r="P34" s="213">
        <f>SUM(F34:N34)</f>
        <v>9835200</v>
      </c>
      <c r="Q34" s="184"/>
      <c r="R34" s="213">
        <f>SUM(R27:R33)</f>
        <v>5464</v>
      </c>
      <c r="S34" s="184"/>
      <c r="T34" s="213">
        <f>SUM(P34:R34)</f>
        <v>9840664</v>
      </c>
      <c r="U34" s="32"/>
      <c r="V34" s="12"/>
    </row>
    <row r="35" spans="1:22" ht="15" customHeight="1" thickTop="1">
      <c r="A35" s="202"/>
      <c r="B35" s="181"/>
      <c r="C35" s="181"/>
      <c r="D35" s="182"/>
      <c r="E35" s="205"/>
      <c r="F35" s="207"/>
      <c r="G35" s="184"/>
      <c r="H35" s="207"/>
      <c r="I35" s="184"/>
      <c r="J35" s="207"/>
      <c r="K35" s="184"/>
      <c r="L35" s="207"/>
      <c r="M35" s="184"/>
      <c r="N35" s="207"/>
      <c r="O35" s="184"/>
      <c r="P35" s="207"/>
      <c r="Q35" s="184"/>
      <c r="R35" s="207"/>
      <c r="S35" s="184"/>
      <c r="T35" s="207"/>
      <c r="U35" s="32"/>
      <c r="V35" s="12"/>
    </row>
    <row r="36" spans="1:22" ht="9" customHeight="1">
      <c r="A36" s="202"/>
      <c r="B36" s="181"/>
      <c r="C36" s="181"/>
      <c r="D36" s="182"/>
      <c r="E36" s="205"/>
      <c r="F36" s="207"/>
      <c r="G36" s="184"/>
      <c r="H36" s="207"/>
      <c r="I36" s="184"/>
      <c r="J36" s="207"/>
      <c r="K36" s="184"/>
      <c r="L36" s="207"/>
      <c r="M36" s="184"/>
      <c r="N36" s="207"/>
      <c r="O36" s="184"/>
      <c r="P36" s="207"/>
      <c r="Q36" s="184"/>
      <c r="R36" s="207"/>
      <c r="S36" s="184"/>
      <c r="T36" s="207"/>
      <c r="U36" s="32"/>
      <c r="V36" s="12"/>
    </row>
    <row r="37" spans="1:22" ht="21.75" customHeight="1">
      <c r="A37" s="164" t="str">
        <f>'2-4'!A47:L47</f>
        <v>The condensed notes to the interim consolidated and company financial information on pages 12 to 31 are an integral part of this interim financial information.</v>
      </c>
      <c r="B37" s="177"/>
      <c r="C37" s="178"/>
      <c r="D37" s="170"/>
      <c r="E37" s="171"/>
      <c r="F37" s="129"/>
      <c r="G37" s="171"/>
      <c r="H37" s="129"/>
      <c r="I37" s="171"/>
      <c r="J37" s="129"/>
      <c r="K37" s="171"/>
      <c r="L37" s="129"/>
      <c r="M37" s="171"/>
      <c r="N37" s="171"/>
      <c r="O37" s="171"/>
      <c r="P37" s="171"/>
      <c r="Q37" s="171"/>
      <c r="R37" s="179"/>
      <c r="S37" s="171"/>
      <c r="T37" s="129"/>
      <c r="V37" s="12"/>
    </row>
    <row r="38" spans="1:20" s="32" customFormat="1" ht="16.5" customHeight="1">
      <c r="A38" s="93"/>
      <c r="D38" s="174"/>
      <c r="E38" s="175"/>
      <c r="F38" s="130"/>
      <c r="G38" s="175"/>
      <c r="H38" s="130"/>
      <c r="I38" s="175"/>
      <c r="J38" s="130"/>
      <c r="K38" s="175"/>
      <c r="L38" s="130"/>
      <c r="M38" s="175"/>
      <c r="N38" s="175"/>
      <c r="O38" s="175"/>
      <c r="P38" s="175"/>
      <c r="Q38" s="175"/>
      <c r="R38" s="130"/>
      <c r="S38" s="175"/>
      <c r="T38" s="130"/>
    </row>
    <row r="39" spans="1:20" ht="16.5" customHeight="1">
      <c r="A39" s="168"/>
      <c r="E39" s="175"/>
      <c r="F39" s="130"/>
      <c r="G39" s="175"/>
      <c r="H39" s="130"/>
      <c r="I39" s="176"/>
      <c r="J39" s="130"/>
      <c r="K39" s="175"/>
      <c r="L39" s="130"/>
      <c r="M39" s="176"/>
      <c r="N39" s="176"/>
      <c r="O39" s="176"/>
      <c r="P39" s="175"/>
      <c r="Q39" s="175"/>
      <c r="R39" s="130"/>
      <c r="S39" s="175"/>
      <c r="T39" s="130"/>
    </row>
    <row r="40" spans="1:20" ht="16.5" customHeight="1">
      <c r="A40" s="168"/>
      <c r="E40" s="175"/>
      <c r="F40" s="130"/>
      <c r="G40" s="175"/>
      <c r="H40" s="130"/>
      <c r="I40" s="176"/>
      <c r="J40" s="130"/>
      <c r="K40" s="175"/>
      <c r="L40" s="130"/>
      <c r="M40" s="176"/>
      <c r="N40" s="176"/>
      <c r="O40" s="176"/>
      <c r="P40" s="175"/>
      <c r="Q40" s="175"/>
      <c r="R40" s="130"/>
      <c r="S40" s="175"/>
      <c r="T40" s="130"/>
    </row>
    <row r="41" spans="1:20" ht="16.5" customHeight="1">
      <c r="A41" s="168"/>
      <c r="E41" s="175"/>
      <c r="F41" s="130"/>
      <c r="G41" s="175"/>
      <c r="H41" s="130"/>
      <c r="I41" s="176"/>
      <c r="J41" s="130"/>
      <c r="K41" s="175"/>
      <c r="L41" s="130"/>
      <c r="M41" s="176"/>
      <c r="N41" s="176"/>
      <c r="O41" s="176"/>
      <c r="P41" s="175"/>
      <c r="Q41" s="175"/>
      <c r="R41" s="130"/>
      <c r="S41" s="175"/>
      <c r="T41" s="130"/>
    </row>
    <row r="42" spans="1:20" ht="16.5" customHeight="1">
      <c r="A42" s="168"/>
      <c r="E42" s="175"/>
      <c r="F42" s="130"/>
      <c r="G42" s="175"/>
      <c r="H42" s="130"/>
      <c r="I42" s="176"/>
      <c r="J42" s="130"/>
      <c r="K42" s="175"/>
      <c r="L42" s="130"/>
      <c r="M42" s="176"/>
      <c r="N42" s="176"/>
      <c r="O42" s="176"/>
      <c r="P42" s="175"/>
      <c r="Q42" s="175"/>
      <c r="R42" s="130"/>
      <c r="S42" s="175"/>
      <c r="T42" s="130"/>
    </row>
    <row r="109" ht="16.5" customHeight="1">
      <c r="A109" s="168"/>
    </row>
    <row r="279" ht="16.5" customHeight="1">
      <c r="D279" s="29">
        <v>-22981833</v>
      </c>
    </row>
  </sheetData>
  <sheetProtection/>
  <mergeCells count="2">
    <mergeCell ref="J9:L9"/>
    <mergeCell ref="F7:P7"/>
  </mergeCells>
  <printOptions/>
  <pageMargins left="0.5" right="0.5" top="0.5" bottom="0.6" header="0.49" footer="0.4"/>
  <pageSetup firstPageNumber="7" useFirstPageNumber="1" horizontalDpi="1200" verticalDpi="1200" orientation="landscape" paperSize="9" scale="95" r:id="rId1"/>
  <headerFooter>
    <oddFooter>&amp;R&amp;"Times New Roman,Regular"&amp;10&amp;P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N32"/>
  <sheetViews>
    <sheetView zoomScaleSheetLayoutView="85" workbookViewId="0" topLeftCell="A1">
      <selection activeCell="A1" sqref="A1"/>
    </sheetView>
  </sheetViews>
  <sheetFormatPr defaultColWidth="9.140625" defaultRowHeight="16.5" customHeight="1"/>
  <cols>
    <col min="1" max="2" width="1.1484375" style="34" customWidth="1"/>
    <col min="3" max="3" width="42.00390625" style="34" customWidth="1"/>
    <col min="4" max="4" width="7.57421875" style="37" customWidth="1"/>
    <col min="5" max="5" width="0.85546875" style="38" customWidth="1"/>
    <col min="6" max="6" width="13.00390625" style="37" customWidth="1"/>
    <col min="7" max="7" width="0.85546875" style="50" customWidth="1"/>
    <col min="8" max="8" width="13.00390625" style="34" customWidth="1"/>
    <col min="9" max="9" width="0.85546875" style="34" customWidth="1"/>
    <col min="10" max="10" width="13.00390625" style="38" customWidth="1"/>
    <col min="11" max="11" width="0.85546875" style="38" customWidth="1"/>
    <col min="12" max="12" width="15.421875" style="35" customWidth="1"/>
    <col min="13" max="13" width="0.85546875" style="35" customWidth="1"/>
    <col min="14" max="14" width="14.140625" style="36" customWidth="1"/>
    <col min="15" max="16384" width="9.140625" style="36" customWidth="1"/>
  </cols>
  <sheetData>
    <row r="1" spans="1:14" ht="16.5" customHeight="1">
      <c r="A1" s="33" t="str">
        <f>'2-4'!A1</f>
        <v>Energy Absolute Public Company Limited</v>
      </c>
      <c r="B1" s="33"/>
      <c r="C1" s="33"/>
      <c r="H1" s="33"/>
      <c r="I1" s="33"/>
      <c r="J1" s="33"/>
      <c r="K1" s="33"/>
      <c r="L1" s="34"/>
      <c r="N1" s="22" t="s">
        <v>74</v>
      </c>
    </row>
    <row r="2" spans="1:14" ht="16.5" customHeight="1">
      <c r="A2" s="33" t="s">
        <v>73</v>
      </c>
      <c r="B2" s="33"/>
      <c r="C2" s="33"/>
      <c r="H2" s="33"/>
      <c r="I2" s="33"/>
      <c r="J2" s="33"/>
      <c r="K2" s="33"/>
      <c r="L2" s="34"/>
      <c r="N2" s="49"/>
    </row>
    <row r="3" spans="1:14" ht="16.5" customHeight="1">
      <c r="A3" s="150" t="str">
        <f>7!A3</f>
        <v>For the six-month period ended 30 June 2016</v>
      </c>
      <c r="B3" s="151"/>
      <c r="C3" s="151"/>
      <c r="D3" s="152"/>
      <c r="E3" s="153"/>
      <c r="F3" s="152"/>
      <c r="G3" s="154"/>
      <c r="H3" s="151"/>
      <c r="I3" s="151"/>
      <c r="J3" s="151"/>
      <c r="K3" s="151"/>
      <c r="L3" s="155"/>
      <c r="M3" s="156"/>
      <c r="N3" s="151"/>
    </row>
    <row r="4" spans="1:14" ht="16.5" customHeight="1">
      <c r="A4" s="33"/>
      <c r="D4" s="157"/>
      <c r="E4" s="158"/>
      <c r="F4" s="159"/>
      <c r="G4" s="158"/>
      <c r="H4" s="159"/>
      <c r="I4" s="159"/>
      <c r="J4" s="158"/>
      <c r="K4" s="158"/>
      <c r="L4" s="159"/>
      <c r="N4" s="159"/>
    </row>
    <row r="5" spans="1:14" ht="16.5" customHeight="1">
      <c r="A5" s="33"/>
      <c r="D5" s="157"/>
      <c r="E5" s="158"/>
      <c r="F5" s="159"/>
      <c r="G5" s="158"/>
      <c r="H5" s="159"/>
      <c r="I5" s="159"/>
      <c r="J5" s="158"/>
      <c r="K5" s="158"/>
      <c r="L5" s="159"/>
      <c r="N5" s="159"/>
    </row>
    <row r="6" spans="6:14" ht="16.5" customHeight="1">
      <c r="F6" s="152"/>
      <c r="G6" s="154"/>
      <c r="H6" s="155"/>
      <c r="I6" s="155"/>
      <c r="J6" s="155"/>
      <c r="K6" s="155"/>
      <c r="L6" s="155"/>
      <c r="M6" s="156"/>
      <c r="N6" s="97" t="s">
        <v>2</v>
      </c>
    </row>
    <row r="7" spans="10:14" ht="16.5" customHeight="1">
      <c r="J7" s="231" t="s">
        <v>62</v>
      </c>
      <c r="K7" s="231"/>
      <c r="L7" s="231"/>
      <c r="N7" s="160"/>
    </row>
    <row r="8" spans="6:14" ht="16.5" customHeight="1">
      <c r="F8" s="66" t="s">
        <v>49</v>
      </c>
      <c r="J8" s="161"/>
      <c r="K8" s="161"/>
      <c r="L8" s="161"/>
      <c r="N8" s="160" t="s">
        <v>33</v>
      </c>
    </row>
    <row r="9" spans="1:14" ht="16.5" customHeight="1">
      <c r="A9" s="33"/>
      <c r="F9" s="66" t="s">
        <v>48</v>
      </c>
      <c r="G9" s="158"/>
      <c r="H9" s="66" t="s">
        <v>51</v>
      </c>
      <c r="I9" s="158"/>
      <c r="J9" s="66"/>
      <c r="K9" s="64"/>
      <c r="L9" s="65"/>
      <c r="M9" s="158"/>
      <c r="N9" s="158" t="s">
        <v>79</v>
      </c>
    </row>
    <row r="10" spans="1:14" ht="16.5" customHeight="1">
      <c r="A10" s="33"/>
      <c r="F10" s="49" t="s">
        <v>32</v>
      </c>
      <c r="G10" s="158"/>
      <c r="H10" s="66" t="s">
        <v>50</v>
      </c>
      <c r="I10" s="158"/>
      <c r="J10" s="66" t="s">
        <v>119</v>
      </c>
      <c r="K10" s="64"/>
      <c r="L10" s="65" t="s">
        <v>22</v>
      </c>
      <c r="M10" s="158"/>
      <c r="N10" s="65" t="s">
        <v>78</v>
      </c>
    </row>
    <row r="11" spans="1:14" ht="16.5" customHeight="1">
      <c r="A11" s="33"/>
      <c r="D11" s="221" t="s">
        <v>158</v>
      </c>
      <c r="F11" s="92" t="s">
        <v>138</v>
      </c>
      <c r="G11" s="162"/>
      <c r="H11" s="92" t="s">
        <v>138</v>
      </c>
      <c r="I11" s="158"/>
      <c r="J11" s="92" t="s">
        <v>138</v>
      </c>
      <c r="K11" s="69"/>
      <c r="L11" s="92" t="s">
        <v>138</v>
      </c>
      <c r="M11" s="158"/>
      <c r="N11" s="92" t="s">
        <v>138</v>
      </c>
    </row>
    <row r="12" spans="1:11" ht="16.5" customHeight="1">
      <c r="A12" s="33"/>
      <c r="F12" s="52"/>
      <c r="H12" s="51"/>
      <c r="I12" s="51"/>
      <c r="J12" s="52"/>
      <c r="K12" s="50"/>
    </row>
    <row r="13" spans="1:14" ht="16.5" customHeight="1">
      <c r="A13" s="33" t="s">
        <v>57</v>
      </c>
      <c r="B13" s="163"/>
      <c r="E13" s="35"/>
      <c r="F13" s="36">
        <v>373000</v>
      </c>
      <c r="G13" s="36"/>
      <c r="H13" s="36">
        <v>3680616</v>
      </c>
      <c r="I13" s="36"/>
      <c r="J13" s="36">
        <v>37300</v>
      </c>
      <c r="K13" s="36"/>
      <c r="L13" s="36">
        <v>1476144</v>
      </c>
      <c r="M13" s="36"/>
      <c r="N13" s="36">
        <f>SUM(F13:L13)</f>
        <v>5567060</v>
      </c>
    </row>
    <row r="14" spans="1:13" ht="16.5" customHeight="1">
      <c r="A14" s="33" t="s">
        <v>142</v>
      </c>
      <c r="B14" s="163"/>
      <c r="E14" s="35"/>
      <c r="F14" s="36"/>
      <c r="G14" s="36"/>
      <c r="H14" s="36"/>
      <c r="I14" s="36"/>
      <c r="J14" s="36"/>
      <c r="K14" s="36"/>
      <c r="L14" s="36"/>
      <c r="M14" s="36"/>
    </row>
    <row r="15" spans="2:14" ht="16.5" customHeight="1">
      <c r="B15" s="36" t="s">
        <v>188</v>
      </c>
      <c r="D15" s="37">
        <v>19</v>
      </c>
      <c r="E15" s="35"/>
      <c r="F15" s="12">
        <v>0</v>
      </c>
      <c r="G15" s="73"/>
      <c r="H15" s="12">
        <v>0</v>
      </c>
      <c r="I15" s="12"/>
      <c r="J15" s="12">
        <v>0</v>
      </c>
      <c r="K15" s="35"/>
      <c r="L15" s="12">
        <v>-74600</v>
      </c>
      <c r="N15" s="36">
        <f>SUM(F15:L15)</f>
        <v>-74600</v>
      </c>
    </row>
    <row r="16" spans="2:14" ht="16.5" customHeight="1">
      <c r="B16" s="34" t="s">
        <v>163</v>
      </c>
      <c r="E16" s="35"/>
      <c r="F16" s="10">
        <v>0</v>
      </c>
      <c r="G16" s="73"/>
      <c r="H16" s="10">
        <v>0</v>
      </c>
      <c r="I16" s="12"/>
      <c r="J16" s="10">
        <v>0</v>
      </c>
      <c r="K16" s="35"/>
      <c r="L16" s="10">
        <v>740706</v>
      </c>
      <c r="N16" s="39">
        <f>SUM(F16:L16)</f>
        <v>740706</v>
      </c>
    </row>
    <row r="17" spans="5:14" ht="16.5" customHeight="1">
      <c r="E17" s="35"/>
      <c r="F17" s="12"/>
      <c r="G17" s="73"/>
      <c r="H17" s="12"/>
      <c r="I17" s="73"/>
      <c r="J17" s="12"/>
      <c r="K17" s="73"/>
      <c r="L17" s="12"/>
      <c r="M17" s="73"/>
      <c r="N17" s="12"/>
    </row>
    <row r="18" spans="1:14" ht="16.5" customHeight="1" thickBot="1">
      <c r="A18" s="33" t="s">
        <v>183</v>
      </c>
      <c r="E18" s="35"/>
      <c r="F18" s="74">
        <f>SUM(F13:F16)</f>
        <v>373000</v>
      </c>
      <c r="G18" s="73"/>
      <c r="H18" s="74">
        <f>SUM(H13:H16)</f>
        <v>3680616</v>
      </c>
      <c r="I18" s="73"/>
      <c r="J18" s="74">
        <f>SUM(J13:J16)</f>
        <v>37300</v>
      </c>
      <c r="K18" s="73"/>
      <c r="L18" s="74">
        <f>ROUNDDOWN(SUM(L13:L16),0)</f>
        <v>2142250</v>
      </c>
      <c r="M18" s="73"/>
      <c r="N18" s="74">
        <f>SUM(N13:N16)</f>
        <v>6233166</v>
      </c>
    </row>
    <row r="19" spans="1:14" ht="16.5" customHeight="1" thickTop="1">
      <c r="A19" s="33"/>
      <c r="F19" s="40"/>
      <c r="G19" s="41"/>
      <c r="H19" s="40"/>
      <c r="I19" s="41"/>
      <c r="J19" s="40"/>
      <c r="K19" s="41"/>
      <c r="L19" s="40"/>
      <c r="M19" s="41"/>
      <c r="N19" s="40"/>
    </row>
    <row r="20" spans="1:13" ht="16.5" customHeight="1">
      <c r="A20" s="33" t="s">
        <v>85</v>
      </c>
      <c r="B20" s="163"/>
      <c r="E20" s="35"/>
      <c r="F20" s="36"/>
      <c r="G20" s="36"/>
      <c r="H20" s="36"/>
      <c r="I20" s="36"/>
      <c r="J20" s="36"/>
      <c r="K20" s="36"/>
      <c r="L20" s="36"/>
      <c r="M20" s="36"/>
    </row>
    <row r="21" spans="1:14" ht="16.5" customHeight="1">
      <c r="A21" s="167" t="s">
        <v>155</v>
      </c>
      <c r="B21" s="163"/>
      <c r="E21" s="35"/>
      <c r="F21" s="36">
        <v>373000</v>
      </c>
      <c r="G21" s="36"/>
      <c r="H21" s="36">
        <v>3680616</v>
      </c>
      <c r="I21" s="36"/>
      <c r="J21" s="36">
        <v>37300</v>
      </c>
      <c r="K21" s="36"/>
      <c r="L21" s="36">
        <v>3682331</v>
      </c>
      <c r="M21" s="36"/>
      <c r="N21" s="36">
        <f>SUM(F21:L21)</f>
        <v>7773247</v>
      </c>
    </row>
    <row r="22" spans="1:14" ht="16.5" customHeight="1">
      <c r="A22" s="167" t="s">
        <v>156</v>
      </c>
      <c r="B22" s="163"/>
      <c r="D22" s="37">
        <v>4</v>
      </c>
      <c r="E22" s="35"/>
      <c r="F22" s="10">
        <v>0</v>
      </c>
      <c r="G22" s="73"/>
      <c r="H22" s="10">
        <v>0</v>
      </c>
      <c r="I22" s="12"/>
      <c r="J22" s="10">
        <v>0</v>
      </c>
      <c r="K22" s="35"/>
      <c r="L22" s="10">
        <v>17180</v>
      </c>
      <c r="N22" s="39">
        <f>SUM(F22:L22)</f>
        <v>17180</v>
      </c>
    </row>
    <row r="23" spans="1:12" ht="16.5" customHeight="1">
      <c r="A23" s="167"/>
      <c r="B23" s="163"/>
      <c r="E23" s="35"/>
      <c r="F23" s="12"/>
      <c r="G23" s="73"/>
      <c r="H23" s="12"/>
      <c r="I23" s="12"/>
      <c r="J23" s="12"/>
      <c r="K23" s="35"/>
      <c r="L23" s="12"/>
    </row>
    <row r="24" spans="1:14" ht="16.5" customHeight="1">
      <c r="A24" s="167" t="s">
        <v>157</v>
      </c>
      <c r="B24" s="163"/>
      <c r="E24" s="35"/>
      <c r="F24" s="36">
        <f>SUM(F21:F22)</f>
        <v>373000</v>
      </c>
      <c r="G24" s="36"/>
      <c r="H24" s="36">
        <f>SUM(H21:H22)</f>
        <v>3680616</v>
      </c>
      <c r="I24" s="36"/>
      <c r="J24" s="36">
        <f>SUM(J21:J22)</f>
        <v>37300</v>
      </c>
      <c r="K24" s="36"/>
      <c r="L24" s="36">
        <f>SUM(L21:L22)</f>
        <v>3699511</v>
      </c>
      <c r="M24" s="36"/>
      <c r="N24" s="36">
        <f>SUM(N21:N22)</f>
        <v>7790427</v>
      </c>
    </row>
    <row r="25" spans="1:13" ht="16.5" customHeight="1">
      <c r="A25" s="33" t="s">
        <v>142</v>
      </c>
      <c r="B25" s="163"/>
      <c r="E25" s="35"/>
      <c r="F25" s="36"/>
      <c r="G25" s="36"/>
      <c r="H25" s="36"/>
      <c r="I25" s="36"/>
      <c r="J25" s="36"/>
      <c r="K25" s="36"/>
      <c r="L25" s="36"/>
      <c r="M25" s="36"/>
    </row>
    <row r="26" spans="2:14" ht="16.5" customHeight="1">
      <c r="B26" s="36" t="s">
        <v>188</v>
      </c>
      <c r="D26" s="37">
        <v>19</v>
      </c>
      <c r="E26" s="35"/>
      <c r="F26" s="12">
        <v>0</v>
      </c>
      <c r="G26" s="73"/>
      <c r="H26" s="12">
        <v>0</v>
      </c>
      <c r="I26" s="12"/>
      <c r="J26" s="12">
        <v>0</v>
      </c>
      <c r="K26" s="35"/>
      <c r="L26" s="12">
        <v>-373000</v>
      </c>
      <c r="N26" s="36">
        <v>-373000</v>
      </c>
    </row>
    <row r="27" spans="2:14" ht="16.5" customHeight="1">
      <c r="B27" s="34" t="s">
        <v>163</v>
      </c>
      <c r="E27" s="35"/>
      <c r="F27" s="10">
        <v>0</v>
      </c>
      <c r="G27" s="73"/>
      <c r="H27" s="10">
        <v>0</v>
      </c>
      <c r="I27" s="12"/>
      <c r="J27" s="10">
        <v>0</v>
      </c>
      <c r="K27" s="35"/>
      <c r="L27" s="10">
        <f>'6 (6-month)'!J35</f>
        <v>1319399</v>
      </c>
      <c r="N27" s="10">
        <f>SUM(F27:M27)</f>
        <v>1319399</v>
      </c>
    </row>
    <row r="28" spans="5:14" ht="16.5" customHeight="1">
      <c r="E28" s="35"/>
      <c r="F28" s="12"/>
      <c r="G28" s="73"/>
      <c r="H28" s="12"/>
      <c r="I28" s="73"/>
      <c r="J28" s="12"/>
      <c r="K28" s="73"/>
      <c r="L28" s="12"/>
      <c r="M28" s="73"/>
      <c r="N28" s="12"/>
    </row>
    <row r="29" spans="1:14" ht="16.5" customHeight="1" thickBot="1">
      <c r="A29" s="33" t="s">
        <v>184</v>
      </c>
      <c r="E29" s="35"/>
      <c r="F29" s="74">
        <f>SUM(F24:F27)</f>
        <v>373000</v>
      </c>
      <c r="G29" s="73"/>
      <c r="H29" s="74">
        <f>SUM(H24:H27)</f>
        <v>3680616</v>
      </c>
      <c r="I29" s="73"/>
      <c r="J29" s="74">
        <f>SUM(J24:J27)</f>
        <v>37300</v>
      </c>
      <c r="K29" s="73"/>
      <c r="L29" s="74">
        <f>SUM(L24:L27)</f>
        <v>4645910</v>
      </c>
      <c r="M29" s="73"/>
      <c r="N29" s="74">
        <f>SUM(N24:N27)</f>
        <v>8736826</v>
      </c>
    </row>
    <row r="30" spans="1:14" ht="16.5" customHeight="1" thickTop="1">
      <c r="A30" s="33"/>
      <c r="E30" s="35"/>
      <c r="F30" s="12"/>
      <c r="G30" s="73"/>
      <c r="H30" s="12"/>
      <c r="I30" s="73"/>
      <c r="J30" s="12"/>
      <c r="K30" s="73"/>
      <c r="L30" s="12"/>
      <c r="M30" s="73"/>
      <c r="N30" s="12"/>
    </row>
    <row r="31" spans="1:14" ht="18.75" customHeight="1">
      <c r="A31" s="33"/>
      <c r="F31" s="40"/>
      <c r="G31" s="41"/>
      <c r="H31" s="40"/>
      <c r="I31" s="41"/>
      <c r="J31" s="40"/>
      <c r="K31" s="41"/>
      <c r="L31" s="40"/>
      <c r="M31" s="41"/>
      <c r="N31" s="40"/>
    </row>
    <row r="32" spans="1:14" ht="21.75" customHeight="1">
      <c r="A32" s="164" t="str">
        <f>'2-4'!A47:L47</f>
        <v>The condensed notes to the interim consolidated and company financial information on pages 12 to 31 are an integral part of this interim financial information.</v>
      </c>
      <c r="B32" s="155"/>
      <c r="C32" s="155"/>
      <c r="D32" s="165"/>
      <c r="E32" s="166"/>
      <c r="F32" s="166"/>
      <c r="G32" s="166"/>
      <c r="H32" s="166"/>
      <c r="I32" s="166"/>
      <c r="J32" s="166"/>
      <c r="K32" s="166"/>
      <c r="L32" s="39"/>
      <c r="M32" s="39"/>
      <c r="N32" s="39"/>
    </row>
  </sheetData>
  <sheetProtection/>
  <mergeCells count="1">
    <mergeCell ref="J7:L7"/>
  </mergeCells>
  <printOptions/>
  <pageMargins left="1" right="1" top="0.5" bottom="0.6" header="0.49" footer="0.4"/>
  <pageSetup firstPageNumber="8" useFirstPageNumber="1" horizontalDpi="1200" verticalDpi="1200" orientation="landscape" paperSize="9" r:id="rId1"/>
  <headerFooter>
    <oddFooter>&amp;R&amp;"Times New Roman,Regular"&amp;10&amp;P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1:L146"/>
  <sheetViews>
    <sheetView zoomScaleSheetLayoutView="100" zoomScalePageLayoutView="0" workbookViewId="0" topLeftCell="A1">
      <selection activeCell="A1" sqref="A1"/>
    </sheetView>
  </sheetViews>
  <sheetFormatPr defaultColWidth="9.140625" defaultRowHeight="16.5" customHeight="1"/>
  <cols>
    <col min="1" max="1" width="1.7109375" style="42" customWidth="1"/>
    <col min="2" max="2" width="1.1484375" style="42" customWidth="1"/>
    <col min="3" max="3" width="34.00390625" style="42" customWidth="1"/>
    <col min="4" max="4" width="5.421875" style="43" customWidth="1"/>
    <col min="5" max="5" width="0.5625" style="42" customWidth="1"/>
    <col min="6" max="6" width="11.28125" style="44" customWidth="1"/>
    <col min="7" max="7" width="0.5625" style="42" customWidth="1"/>
    <col min="8" max="8" width="11.28125" style="44" customWidth="1"/>
    <col min="9" max="9" width="0.5625" style="43" customWidth="1"/>
    <col min="10" max="10" width="11.28125" style="44" customWidth="1"/>
    <col min="11" max="11" width="0.5625" style="42" customWidth="1"/>
    <col min="12" max="12" width="11.28125" style="44" customWidth="1"/>
    <col min="13" max="16384" width="9.140625" style="21" customWidth="1"/>
  </cols>
  <sheetData>
    <row r="1" spans="1:12" ht="16.5" customHeight="1">
      <c r="A1" s="47" t="str">
        <f>'2-4'!A1</f>
        <v>Energy Absolute Public Company Limited</v>
      </c>
      <c r="B1" s="47"/>
      <c r="C1" s="47"/>
      <c r="G1" s="45"/>
      <c r="I1" s="46"/>
      <c r="K1" s="45"/>
      <c r="L1" s="22" t="s">
        <v>74</v>
      </c>
    </row>
    <row r="2" spans="1:12" ht="16.5" customHeight="1">
      <c r="A2" s="47" t="s">
        <v>63</v>
      </c>
      <c r="B2" s="47"/>
      <c r="C2" s="47"/>
      <c r="G2" s="45"/>
      <c r="I2" s="46"/>
      <c r="K2" s="45"/>
      <c r="L2" s="137"/>
    </row>
    <row r="3" spans="1:12" ht="16.5" customHeight="1">
      <c r="A3" s="134" t="str">
        <f>8!A3</f>
        <v>For the six-month period ended 30 June 2016</v>
      </c>
      <c r="B3" s="134"/>
      <c r="C3" s="134"/>
      <c r="D3" s="138"/>
      <c r="E3" s="139"/>
      <c r="F3" s="83"/>
      <c r="G3" s="140"/>
      <c r="H3" s="83"/>
      <c r="I3" s="141"/>
      <c r="J3" s="83"/>
      <c r="K3" s="140"/>
      <c r="L3" s="83"/>
    </row>
    <row r="4" spans="7:11" ht="16.5" customHeight="1">
      <c r="G4" s="45"/>
      <c r="I4" s="46"/>
      <c r="K4" s="45"/>
    </row>
    <row r="5" spans="7:11" ht="16.5" customHeight="1">
      <c r="G5" s="45"/>
      <c r="I5" s="46"/>
      <c r="K5" s="45"/>
    </row>
    <row r="6" spans="1:12" ht="16.5" customHeight="1">
      <c r="A6" s="21"/>
      <c r="D6" s="82"/>
      <c r="E6" s="47"/>
      <c r="F6" s="83"/>
      <c r="G6" s="84"/>
      <c r="H6" s="85" t="s">
        <v>60</v>
      </c>
      <c r="I6" s="86"/>
      <c r="J6" s="83"/>
      <c r="K6" s="84"/>
      <c r="L6" s="85" t="s">
        <v>2</v>
      </c>
    </row>
    <row r="7" spans="4:12" ht="16.5" customHeight="1">
      <c r="D7" s="79"/>
      <c r="E7" s="47"/>
      <c r="F7" s="87">
        <v>2016</v>
      </c>
      <c r="G7" s="87"/>
      <c r="H7" s="87">
        <v>2015</v>
      </c>
      <c r="I7" s="87"/>
      <c r="J7" s="87">
        <v>2016</v>
      </c>
      <c r="K7" s="87"/>
      <c r="L7" s="87">
        <v>2015</v>
      </c>
    </row>
    <row r="8" spans="4:12" ht="16.5" customHeight="1">
      <c r="D8" s="79"/>
      <c r="E8" s="47"/>
      <c r="F8" s="92" t="s">
        <v>138</v>
      </c>
      <c r="G8" s="87"/>
      <c r="H8" s="92" t="s">
        <v>138</v>
      </c>
      <c r="I8" s="87"/>
      <c r="J8" s="92" t="s">
        <v>138</v>
      </c>
      <c r="K8" s="87"/>
      <c r="L8" s="92" t="s">
        <v>138</v>
      </c>
    </row>
    <row r="9" spans="1:11" ht="16.5" customHeight="1">
      <c r="A9" s="47" t="s">
        <v>36</v>
      </c>
      <c r="G9" s="45"/>
      <c r="I9" s="46"/>
      <c r="K9" s="45"/>
    </row>
    <row r="10" spans="1:12" ht="16.5" customHeight="1">
      <c r="A10" s="42" t="s">
        <v>37</v>
      </c>
      <c r="F10" s="142">
        <v>1717711</v>
      </c>
      <c r="G10" s="143"/>
      <c r="H10" s="75">
        <v>1323419</v>
      </c>
      <c r="I10" s="77"/>
      <c r="J10" s="75">
        <v>1329113</v>
      </c>
      <c r="K10" s="76"/>
      <c r="L10" s="75">
        <v>742373</v>
      </c>
    </row>
    <row r="11" spans="1:12" ht="16.5" customHeight="1">
      <c r="A11" s="42" t="s">
        <v>64</v>
      </c>
      <c r="F11" s="75"/>
      <c r="G11" s="76"/>
      <c r="H11" s="75"/>
      <c r="I11" s="77"/>
      <c r="J11" s="75"/>
      <c r="K11" s="76"/>
      <c r="L11" s="75"/>
    </row>
    <row r="12" spans="2:12" ht="16.5" customHeight="1">
      <c r="B12" s="42" t="s">
        <v>65</v>
      </c>
      <c r="F12" s="75"/>
      <c r="G12" s="76"/>
      <c r="H12" s="75"/>
      <c r="I12" s="77"/>
      <c r="J12" s="75"/>
      <c r="K12" s="76"/>
      <c r="L12" s="75"/>
    </row>
    <row r="13" spans="1:12" ht="16.5" customHeight="1">
      <c r="A13" s="42" t="s">
        <v>0</v>
      </c>
      <c r="B13" s="89" t="s">
        <v>55</v>
      </c>
      <c r="F13" s="142">
        <v>453502</v>
      </c>
      <c r="G13" s="143"/>
      <c r="H13" s="75">
        <v>338276</v>
      </c>
      <c r="I13" s="77"/>
      <c r="J13" s="75">
        <v>48333</v>
      </c>
      <c r="K13" s="76"/>
      <c r="L13" s="75">
        <v>48741</v>
      </c>
    </row>
    <row r="14" spans="2:12" ht="16.5" customHeight="1">
      <c r="B14" s="89" t="s">
        <v>150</v>
      </c>
      <c r="F14" s="142">
        <v>-3630</v>
      </c>
      <c r="G14" s="143"/>
      <c r="H14" s="75">
        <v>0</v>
      </c>
      <c r="I14" s="77"/>
      <c r="J14" s="75">
        <v>-3630</v>
      </c>
      <c r="K14" s="76"/>
      <c r="L14" s="75">
        <v>0</v>
      </c>
    </row>
    <row r="15" spans="2:12" ht="16.5" customHeight="1">
      <c r="B15" s="89" t="s">
        <v>38</v>
      </c>
      <c r="F15" s="142">
        <v>-5690</v>
      </c>
      <c r="G15" s="143"/>
      <c r="H15" s="75">
        <v>-4206</v>
      </c>
      <c r="I15" s="77"/>
      <c r="J15" s="75">
        <v>-11055</v>
      </c>
      <c r="K15" s="76"/>
      <c r="L15" s="75">
        <v>-29982</v>
      </c>
    </row>
    <row r="16" spans="2:12" ht="16.5" customHeight="1">
      <c r="B16" s="89" t="s">
        <v>189</v>
      </c>
      <c r="F16" s="142">
        <v>0</v>
      </c>
      <c r="G16" s="143"/>
      <c r="H16" s="75">
        <v>0</v>
      </c>
      <c r="I16" s="77"/>
      <c r="J16" s="75">
        <v>-1203925</v>
      </c>
      <c r="K16" s="76"/>
      <c r="L16" s="75">
        <v>-674017</v>
      </c>
    </row>
    <row r="17" spans="2:12" ht="16.5" customHeight="1">
      <c r="B17" s="89" t="s">
        <v>164</v>
      </c>
      <c r="F17" s="142">
        <v>436866</v>
      </c>
      <c r="G17" s="143"/>
      <c r="H17" s="75">
        <v>308165</v>
      </c>
      <c r="I17" s="77"/>
      <c r="J17" s="75">
        <v>39806</v>
      </c>
      <c r="K17" s="76"/>
      <c r="L17" s="75">
        <v>46500</v>
      </c>
    </row>
    <row r="18" spans="2:12" ht="16.5" customHeight="1">
      <c r="B18" s="89" t="s">
        <v>127</v>
      </c>
      <c r="F18" s="21">
        <v>770</v>
      </c>
      <c r="G18" s="143"/>
      <c r="H18" s="75">
        <v>309</v>
      </c>
      <c r="I18" s="77"/>
      <c r="J18" s="75">
        <v>404</v>
      </c>
      <c r="K18" s="76"/>
      <c r="L18" s="75">
        <v>212</v>
      </c>
    </row>
    <row r="19" spans="2:12" ht="16.5" customHeight="1">
      <c r="B19" s="89" t="s">
        <v>165</v>
      </c>
      <c r="F19" s="142">
        <v>0</v>
      </c>
      <c r="G19" s="143"/>
      <c r="H19" s="75">
        <v>0</v>
      </c>
      <c r="I19" s="77"/>
      <c r="J19" s="75">
        <v>-503</v>
      </c>
      <c r="K19" s="76"/>
      <c r="L19" s="75">
        <v>0</v>
      </c>
    </row>
    <row r="20" spans="2:12" ht="16.5" customHeight="1">
      <c r="B20" s="89" t="s">
        <v>208</v>
      </c>
      <c r="F20" s="142">
        <v>0</v>
      </c>
      <c r="G20" s="143"/>
      <c r="H20" s="75">
        <v>6544</v>
      </c>
      <c r="I20" s="77"/>
      <c r="J20" s="75">
        <v>0</v>
      </c>
      <c r="K20" s="76"/>
      <c r="L20" s="75">
        <v>2275</v>
      </c>
    </row>
    <row r="21" spans="2:12" ht="16.5" customHeight="1">
      <c r="B21" s="89" t="s">
        <v>128</v>
      </c>
      <c r="F21" s="142">
        <v>-8473</v>
      </c>
      <c r="G21" s="143"/>
      <c r="H21" s="75">
        <v>-12450</v>
      </c>
      <c r="I21" s="77"/>
      <c r="J21" s="75">
        <v>0</v>
      </c>
      <c r="K21" s="76"/>
      <c r="L21" s="75">
        <v>0</v>
      </c>
    </row>
    <row r="22" spans="2:12" ht="16.5" customHeight="1">
      <c r="B22" s="89" t="s">
        <v>173</v>
      </c>
      <c r="F22" s="83">
        <v>0</v>
      </c>
      <c r="G22" s="143"/>
      <c r="H22" s="180">
        <v>0</v>
      </c>
      <c r="I22" s="77"/>
      <c r="J22" s="180">
        <v>-13388</v>
      </c>
      <c r="K22" s="76"/>
      <c r="L22" s="180">
        <v>-11724</v>
      </c>
    </row>
    <row r="23" spans="2:11" ht="16.5" customHeight="1">
      <c r="B23" s="89"/>
      <c r="G23" s="78"/>
      <c r="I23" s="78"/>
      <c r="K23" s="78"/>
    </row>
    <row r="24" spans="1:12" ht="16.5" customHeight="1">
      <c r="A24" s="21"/>
      <c r="B24" s="42" t="s">
        <v>39</v>
      </c>
      <c r="F24" s="21"/>
      <c r="G24" s="21"/>
      <c r="H24" s="21"/>
      <c r="I24" s="21"/>
      <c r="J24" s="21"/>
      <c r="K24" s="21"/>
      <c r="L24" s="21"/>
    </row>
    <row r="25" spans="3:12" ht="16.5" customHeight="1">
      <c r="C25" s="42" t="s">
        <v>40</v>
      </c>
      <c r="F25" s="44">
        <f>SUM(F10:F22)</f>
        <v>2591056</v>
      </c>
      <c r="G25" s="45"/>
      <c r="H25" s="44">
        <f>SUM(H10:H22)</f>
        <v>1960057</v>
      </c>
      <c r="I25" s="45"/>
      <c r="J25" s="44">
        <f>SUM(J10:J22)</f>
        <v>185155</v>
      </c>
      <c r="K25" s="46"/>
      <c r="L25" s="44">
        <f>SUM(L10:L22)</f>
        <v>124378</v>
      </c>
    </row>
    <row r="26" spans="2:12" ht="16.5" customHeight="1">
      <c r="B26" s="42" t="s">
        <v>58</v>
      </c>
      <c r="D26" s="79"/>
      <c r="E26" s="47"/>
      <c r="F26" s="59"/>
      <c r="G26" s="58"/>
      <c r="H26" s="59"/>
      <c r="I26" s="57"/>
      <c r="J26" s="59"/>
      <c r="K26" s="58"/>
      <c r="L26" s="59"/>
    </row>
    <row r="27" spans="2:12" ht="16.5" customHeight="1">
      <c r="B27" s="21"/>
      <c r="C27" s="89" t="s">
        <v>92</v>
      </c>
      <c r="D27" s="79"/>
      <c r="E27" s="47"/>
      <c r="F27" s="61">
        <v>-492135</v>
      </c>
      <c r="G27" s="58"/>
      <c r="H27" s="61">
        <v>-474855</v>
      </c>
      <c r="I27" s="144"/>
      <c r="J27" s="61">
        <v>-101215</v>
      </c>
      <c r="K27" s="145"/>
      <c r="L27" s="61">
        <v>-41504</v>
      </c>
    </row>
    <row r="28" spans="2:12" ht="16.5" customHeight="1">
      <c r="B28" s="21"/>
      <c r="C28" s="89" t="s">
        <v>174</v>
      </c>
      <c r="D28" s="79"/>
      <c r="E28" s="47"/>
      <c r="F28" s="61">
        <v>-100926</v>
      </c>
      <c r="G28" s="58"/>
      <c r="H28" s="61">
        <v>-38699</v>
      </c>
      <c r="I28" s="144"/>
      <c r="J28" s="61">
        <v>-11564</v>
      </c>
      <c r="K28" s="145"/>
      <c r="L28" s="61">
        <v>-11181</v>
      </c>
    </row>
    <row r="29" spans="2:12" ht="16.5" customHeight="1">
      <c r="B29" s="21"/>
      <c r="C29" s="89" t="s">
        <v>41</v>
      </c>
      <c r="D29" s="79"/>
      <c r="E29" s="47"/>
      <c r="F29" s="61">
        <v>31946</v>
      </c>
      <c r="G29" s="58"/>
      <c r="H29" s="61">
        <v>-22328</v>
      </c>
      <c r="I29" s="144"/>
      <c r="J29" s="61">
        <v>32109</v>
      </c>
      <c r="K29" s="145"/>
      <c r="L29" s="61">
        <v>-22328</v>
      </c>
    </row>
    <row r="30" spans="2:12" ht="16.5" customHeight="1">
      <c r="B30" s="21"/>
      <c r="C30" s="89" t="s">
        <v>93</v>
      </c>
      <c r="D30" s="79"/>
      <c r="E30" s="47"/>
      <c r="F30" s="61">
        <v>0</v>
      </c>
      <c r="G30" s="58"/>
      <c r="H30" s="61">
        <v>223</v>
      </c>
      <c r="I30" s="144"/>
      <c r="J30" s="61">
        <v>0</v>
      </c>
      <c r="K30" s="145"/>
      <c r="L30" s="61">
        <v>223</v>
      </c>
    </row>
    <row r="31" spans="2:12" ht="16.5" customHeight="1">
      <c r="B31" s="21"/>
      <c r="C31" s="89" t="s">
        <v>129</v>
      </c>
      <c r="D31" s="79"/>
      <c r="E31" s="47"/>
      <c r="F31" s="61">
        <v>52412</v>
      </c>
      <c r="G31" s="58"/>
      <c r="H31" s="61">
        <v>-102145</v>
      </c>
      <c r="I31" s="144"/>
      <c r="J31" s="61">
        <v>729</v>
      </c>
      <c r="K31" s="145"/>
      <c r="L31" s="61">
        <v>-2617</v>
      </c>
    </row>
    <row r="32" spans="2:12" ht="16.5" customHeight="1">
      <c r="B32" s="21"/>
      <c r="C32" s="89" t="s">
        <v>94</v>
      </c>
      <c r="D32" s="79"/>
      <c r="E32" s="47"/>
      <c r="F32" s="61">
        <v>-13966</v>
      </c>
      <c r="G32" s="58"/>
      <c r="H32" s="61">
        <v>26301</v>
      </c>
      <c r="I32" s="144"/>
      <c r="J32" s="61">
        <v>-13095</v>
      </c>
      <c r="K32" s="145"/>
      <c r="L32" s="61">
        <v>11171</v>
      </c>
    </row>
    <row r="33" spans="2:12" ht="16.5" customHeight="1">
      <c r="B33" s="21"/>
      <c r="C33" s="89" t="s">
        <v>175</v>
      </c>
      <c r="D33" s="79"/>
      <c r="E33" s="47"/>
      <c r="F33" s="80">
        <v>18277</v>
      </c>
      <c r="G33" s="58"/>
      <c r="H33" s="80">
        <v>69588</v>
      </c>
      <c r="I33" s="144"/>
      <c r="J33" s="80">
        <v>-8444</v>
      </c>
      <c r="K33" s="145"/>
      <c r="L33" s="80">
        <v>1609</v>
      </c>
    </row>
    <row r="34" spans="2:12" ht="16.5" customHeight="1">
      <c r="B34" s="21"/>
      <c r="C34" s="89"/>
      <c r="D34" s="79"/>
      <c r="E34" s="47"/>
      <c r="F34" s="59"/>
      <c r="G34" s="58"/>
      <c r="H34" s="61"/>
      <c r="I34" s="57"/>
      <c r="J34" s="59"/>
      <c r="K34" s="58"/>
      <c r="L34" s="61"/>
    </row>
    <row r="35" spans="1:12" ht="16.5" customHeight="1">
      <c r="A35" s="21"/>
      <c r="B35" s="42" t="s">
        <v>130</v>
      </c>
      <c r="C35" s="21"/>
      <c r="D35" s="79"/>
      <c r="E35" s="47"/>
      <c r="F35" s="61">
        <f>SUM(F25,F27:F33)</f>
        <v>2086664</v>
      </c>
      <c r="G35" s="58"/>
      <c r="H35" s="61">
        <f>SUM(H25,H27:H33)</f>
        <v>1418142</v>
      </c>
      <c r="I35" s="57"/>
      <c r="J35" s="61">
        <f>SUM(J25,J27:J33)</f>
        <v>83675</v>
      </c>
      <c r="K35" s="58"/>
      <c r="L35" s="61">
        <f>SUM(L25,L27:L33)</f>
        <v>59751</v>
      </c>
    </row>
    <row r="36" spans="1:12" ht="16.5" customHeight="1">
      <c r="A36" s="21"/>
      <c r="B36" s="42" t="s">
        <v>1</v>
      </c>
      <c r="C36" s="89" t="s">
        <v>42</v>
      </c>
      <c r="D36" s="79"/>
      <c r="E36" s="47"/>
      <c r="F36" s="80">
        <v>-9352</v>
      </c>
      <c r="G36" s="58"/>
      <c r="H36" s="80">
        <v>-23071</v>
      </c>
      <c r="I36" s="144"/>
      <c r="J36" s="146">
        <v>-175</v>
      </c>
      <c r="K36" s="145"/>
      <c r="L36" s="80">
        <v>-17436</v>
      </c>
    </row>
    <row r="37" spans="1:12" ht="16.5" customHeight="1">
      <c r="A37" s="21"/>
      <c r="D37" s="79"/>
      <c r="E37" s="47"/>
      <c r="F37" s="59"/>
      <c r="G37" s="58"/>
      <c r="H37" s="61"/>
      <c r="I37" s="57"/>
      <c r="J37" s="59"/>
      <c r="K37" s="58"/>
      <c r="L37" s="59"/>
    </row>
    <row r="38" spans="2:12" ht="16.5" customHeight="1">
      <c r="B38" s="47" t="s">
        <v>131</v>
      </c>
      <c r="C38" s="21"/>
      <c r="D38" s="79"/>
      <c r="E38" s="47"/>
      <c r="F38" s="80">
        <f>SUM(F35:F36)</f>
        <v>2077312</v>
      </c>
      <c r="G38" s="58"/>
      <c r="H38" s="80">
        <f>SUM(H35:H36)</f>
        <v>1395071</v>
      </c>
      <c r="I38" s="57"/>
      <c r="J38" s="80">
        <f>SUM(J35:J36)</f>
        <v>83500</v>
      </c>
      <c r="K38" s="58"/>
      <c r="L38" s="80">
        <f>SUM(L35:L36)</f>
        <v>42315</v>
      </c>
    </row>
    <row r="39" spans="2:12" ht="16.5" customHeight="1">
      <c r="B39" s="21"/>
      <c r="C39" s="47"/>
      <c r="D39" s="79"/>
      <c r="E39" s="47"/>
      <c r="F39" s="59"/>
      <c r="G39" s="58"/>
      <c r="H39" s="61"/>
      <c r="I39" s="57"/>
      <c r="J39" s="59"/>
      <c r="K39" s="58"/>
      <c r="L39" s="61"/>
    </row>
    <row r="40" spans="2:12" ht="16.5" customHeight="1">
      <c r="B40" s="21"/>
      <c r="C40" s="47"/>
      <c r="D40" s="79"/>
      <c r="E40" s="47"/>
      <c r="F40" s="59"/>
      <c r="G40" s="58"/>
      <c r="H40" s="61"/>
      <c r="I40" s="57"/>
      <c r="J40" s="59"/>
      <c r="K40" s="58"/>
      <c r="L40" s="61"/>
    </row>
    <row r="41" spans="2:12" ht="16.5" customHeight="1">
      <c r="B41" s="21"/>
      <c r="C41" s="47"/>
      <c r="D41" s="79"/>
      <c r="E41" s="47"/>
      <c r="F41" s="59"/>
      <c r="G41" s="58"/>
      <c r="H41" s="61"/>
      <c r="I41" s="57"/>
      <c r="J41" s="59"/>
      <c r="K41" s="58"/>
      <c r="L41" s="61"/>
    </row>
    <row r="42" spans="2:12" ht="16.5" customHeight="1">
      <c r="B42" s="21"/>
      <c r="C42" s="47"/>
      <c r="D42" s="79"/>
      <c r="E42" s="47"/>
      <c r="F42" s="59"/>
      <c r="G42" s="58"/>
      <c r="H42" s="61"/>
      <c r="I42" s="57"/>
      <c r="J42" s="59"/>
      <c r="K42" s="58"/>
      <c r="L42" s="61"/>
    </row>
    <row r="43" spans="2:12" ht="16.5" customHeight="1">
      <c r="B43" s="21"/>
      <c r="C43" s="47"/>
      <c r="D43" s="79"/>
      <c r="E43" s="47"/>
      <c r="F43" s="59"/>
      <c r="G43" s="58"/>
      <c r="H43" s="61"/>
      <c r="I43" s="57"/>
      <c r="J43" s="59"/>
      <c r="K43" s="58"/>
      <c r="L43" s="61"/>
    </row>
    <row r="44" spans="2:12" ht="16.5" customHeight="1">
      <c r="B44" s="21"/>
      <c r="C44" s="47"/>
      <c r="D44" s="79"/>
      <c r="E44" s="47"/>
      <c r="F44" s="59"/>
      <c r="G44" s="58"/>
      <c r="H44" s="61"/>
      <c r="I44" s="57"/>
      <c r="J44" s="59"/>
      <c r="K44" s="58"/>
      <c r="L44" s="61"/>
    </row>
    <row r="45" spans="2:12" ht="16.5" customHeight="1">
      <c r="B45" s="21"/>
      <c r="C45" s="47"/>
      <c r="D45" s="79"/>
      <c r="E45" s="47"/>
      <c r="F45" s="59"/>
      <c r="G45" s="58"/>
      <c r="H45" s="61"/>
      <c r="I45" s="57"/>
      <c r="J45" s="59"/>
      <c r="K45" s="58"/>
      <c r="L45" s="61"/>
    </row>
    <row r="46" spans="2:12" ht="21.75" customHeight="1">
      <c r="B46" s="21"/>
      <c r="C46" s="47"/>
      <c r="D46" s="79"/>
      <c r="E46" s="47"/>
      <c r="F46" s="59"/>
      <c r="G46" s="58"/>
      <c r="H46" s="61"/>
      <c r="I46" s="57"/>
      <c r="J46" s="59"/>
      <c r="K46" s="58"/>
      <c r="L46" s="61"/>
    </row>
    <row r="47" spans="1:12" s="4" customFormat="1" ht="30" customHeight="1">
      <c r="A47" s="227" t="str">
        <f>'2-4'!A47:L47</f>
        <v>The condensed notes to the interim consolidated and company financial information on pages 12 to 31 are an integral part of this interim financial information.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</row>
    <row r="48" spans="1:12" ht="16.5" customHeight="1">
      <c r="A48" s="47" t="str">
        <f>+A1</f>
        <v>Energy Absolute Public Company Limited</v>
      </c>
      <c r="B48" s="47"/>
      <c r="C48" s="47"/>
      <c r="G48" s="45"/>
      <c r="I48" s="46"/>
      <c r="K48" s="45"/>
      <c r="L48" s="22" t="s">
        <v>74</v>
      </c>
    </row>
    <row r="49" spans="1:12" ht="16.5" customHeight="1">
      <c r="A49" s="47" t="str">
        <f>A2</f>
        <v>Statement of Cash Flows </v>
      </c>
      <c r="B49" s="47"/>
      <c r="C49" s="47"/>
      <c r="G49" s="45"/>
      <c r="I49" s="46"/>
      <c r="K49" s="45"/>
      <c r="L49" s="137"/>
    </row>
    <row r="50" spans="1:12" ht="16.5" customHeight="1">
      <c r="A50" s="134" t="str">
        <f>+A3</f>
        <v>For the six-month period ended 30 June 2016</v>
      </c>
      <c r="B50" s="134"/>
      <c r="C50" s="134"/>
      <c r="D50" s="138"/>
      <c r="E50" s="139"/>
      <c r="F50" s="83"/>
      <c r="G50" s="140"/>
      <c r="H50" s="83"/>
      <c r="I50" s="141"/>
      <c r="J50" s="83"/>
      <c r="K50" s="140"/>
      <c r="L50" s="83"/>
    </row>
    <row r="51" spans="1:11" ht="16.5" customHeight="1">
      <c r="A51" s="47"/>
      <c r="B51" s="47"/>
      <c r="C51" s="47"/>
      <c r="G51" s="45"/>
      <c r="I51" s="46"/>
      <c r="K51" s="45"/>
    </row>
    <row r="52" spans="7:11" ht="16.5" customHeight="1">
      <c r="G52" s="45"/>
      <c r="I52" s="46"/>
      <c r="K52" s="45"/>
    </row>
    <row r="53" spans="1:12" ht="15" customHeight="1">
      <c r="A53" s="21"/>
      <c r="D53" s="82"/>
      <c r="E53" s="47"/>
      <c r="F53" s="83"/>
      <c r="G53" s="84"/>
      <c r="H53" s="85" t="s">
        <v>60</v>
      </c>
      <c r="I53" s="86"/>
      <c r="J53" s="83"/>
      <c r="K53" s="84"/>
      <c r="L53" s="85" t="s">
        <v>2</v>
      </c>
    </row>
    <row r="54" spans="4:12" ht="15" customHeight="1">
      <c r="D54" s="79"/>
      <c r="E54" s="47"/>
      <c r="F54" s="87">
        <v>2016</v>
      </c>
      <c r="G54" s="87"/>
      <c r="H54" s="87">
        <v>2015</v>
      </c>
      <c r="I54" s="87"/>
      <c r="J54" s="87">
        <v>2016</v>
      </c>
      <c r="K54" s="87"/>
      <c r="L54" s="87">
        <v>2015</v>
      </c>
    </row>
    <row r="55" spans="4:12" ht="15" customHeight="1">
      <c r="D55" s="88" t="s">
        <v>4</v>
      </c>
      <c r="E55" s="47"/>
      <c r="F55" s="92" t="s">
        <v>138</v>
      </c>
      <c r="G55" s="87"/>
      <c r="H55" s="92" t="s">
        <v>138</v>
      </c>
      <c r="I55" s="87"/>
      <c r="J55" s="92" t="s">
        <v>138</v>
      </c>
      <c r="K55" s="87"/>
      <c r="L55" s="92" t="s">
        <v>138</v>
      </c>
    </row>
    <row r="56" spans="1:12" ht="15" customHeight="1">
      <c r="A56" s="47" t="s">
        <v>43</v>
      </c>
      <c r="D56" s="79"/>
      <c r="E56" s="47"/>
      <c r="F56" s="59"/>
      <c r="G56" s="58"/>
      <c r="H56" s="59"/>
      <c r="I56" s="57"/>
      <c r="J56" s="59"/>
      <c r="K56" s="58"/>
      <c r="L56" s="59"/>
    </row>
    <row r="57" spans="1:12" ht="15" customHeight="1">
      <c r="A57" s="42" t="s">
        <v>211</v>
      </c>
      <c r="D57" s="79"/>
      <c r="E57" s="47"/>
      <c r="F57" s="61">
        <v>928769</v>
      </c>
      <c r="G57" s="58"/>
      <c r="H57" s="61">
        <v>-502458</v>
      </c>
      <c r="I57" s="144"/>
      <c r="J57" s="61">
        <v>-55</v>
      </c>
      <c r="K57" s="145"/>
      <c r="L57" s="61">
        <v>-88</v>
      </c>
    </row>
    <row r="58" spans="1:12" ht="15" customHeight="1">
      <c r="A58" s="42" t="s">
        <v>132</v>
      </c>
      <c r="D58" s="110">
        <v>21.5</v>
      </c>
      <c r="E58" s="47"/>
      <c r="F58" s="61">
        <v>-500</v>
      </c>
      <c r="G58" s="58"/>
      <c r="H58" s="61">
        <v>-400</v>
      </c>
      <c r="I58" s="144"/>
      <c r="J58" s="61">
        <v>-570500</v>
      </c>
      <c r="K58" s="145"/>
      <c r="L58" s="61">
        <v>-166405</v>
      </c>
    </row>
    <row r="59" spans="1:5" ht="15" customHeight="1">
      <c r="A59" s="42" t="s">
        <v>193</v>
      </c>
      <c r="D59" s="110"/>
      <c r="E59" s="47"/>
    </row>
    <row r="60" spans="2:12" ht="15" customHeight="1">
      <c r="B60" s="42" t="s">
        <v>192</v>
      </c>
      <c r="D60" s="110"/>
      <c r="E60" s="47"/>
      <c r="F60" s="61">
        <v>0</v>
      </c>
      <c r="G60" s="58"/>
      <c r="H60" s="61">
        <v>0</v>
      </c>
      <c r="I60" s="144"/>
      <c r="J60" s="61">
        <v>1300</v>
      </c>
      <c r="K60" s="145"/>
      <c r="L60" s="61">
        <v>1500</v>
      </c>
    </row>
    <row r="61" spans="1:12" ht="15" customHeight="1">
      <c r="A61" s="42" t="s">
        <v>212</v>
      </c>
      <c r="D61" s="79"/>
      <c r="E61" s="47"/>
      <c r="F61" s="61">
        <v>0</v>
      </c>
      <c r="G61" s="58"/>
      <c r="H61" s="61">
        <v>0</v>
      </c>
      <c r="I61" s="144"/>
      <c r="J61" s="61">
        <v>-50</v>
      </c>
      <c r="K61" s="145"/>
      <c r="L61" s="61">
        <v>-1251641</v>
      </c>
    </row>
    <row r="62" spans="1:12" ht="15" customHeight="1">
      <c r="A62" s="42" t="s">
        <v>209</v>
      </c>
      <c r="D62" s="79"/>
      <c r="E62" s="47"/>
      <c r="F62" s="61">
        <v>0</v>
      </c>
      <c r="G62" s="58"/>
      <c r="H62" s="61">
        <v>0</v>
      </c>
      <c r="I62" s="144"/>
      <c r="J62" s="61">
        <v>-9316</v>
      </c>
      <c r="K62" s="145"/>
      <c r="L62" s="61">
        <v>-100063</v>
      </c>
    </row>
    <row r="63" spans="1:12" ht="15" customHeight="1">
      <c r="A63" s="42" t="s">
        <v>210</v>
      </c>
      <c r="D63" s="79"/>
      <c r="E63" s="47"/>
      <c r="F63" s="61">
        <v>0</v>
      </c>
      <c r="G63" s="58"/>
      <c r="H63" s="61">
        <v>0</v>
      </c>
      <c r="I63" s="144"/>
      <c r="J63" s="61">
        <v>17170</v>
      </c>
      <c r="K63" s="145"/>
      <c r="L63" s="61">
        <v>7875</v>
      </c>
    </row>
    <row r="64" spans="1:12" ht="15" customHeight="1">
      <c r="A64" s="42" t="s">
        <v>214</v>
      </c>
      <c r="D64" s="79"/>
      <c r="E64" s="47"/>
      <c r="F64" s="21"/>
      <c r="G64" s="21"/>
      <c r="H64" s="21"/>
      <c r="I64" s="21"/>
      <c r="J64" s="21"/>
      <c r="K64" s="21"/>
      <c r="L64" s="21"/>
    </row>
    <row r="65" spans="2:12" ht="15" customHeight="1">
      <c r="B65" s="42" t="s">
        <v>213</v>
      </c>
      <c r="D65" s="79"/>
      <c r="E65" s="47"/>
      <c r="F65" s="61">
        <v>-4672534</v>
      </c>
      <c r="G65" s="58"/>
      <c r="H65" s="61">
        <v>-1890349</v>
      </c>
      <c r="I65" s="144"/>
      <c r="J65" s="61">
        <v>-49160</v>
      </c>
      <c r="K65" s="145"/>
      <c r="L65" s="61">
        <v>-23943</v>
      </c>
    </row>
    <row r="66" spans="1:12" ht="15" customHeight="1">
      <c r="A66" s="42" t="s">
        <v>215</v>
      </c>
      <c r="D66" s="79"/>
      <c r="E66" s="47"/>
      <c r="F66" s="21"/>
      <c r="G66" s="21"/>
      <c r="H66" s="21"/>
      <c r="I66" s="21"/>
      <c r="J66" s="21"/>
      <c r="K66" s="21"/>
      <c r="L66" s="21"/>
    </row>
    <row r="67" spans="2:12" ht="15" customHeight="1">
      <c r="B67" s="42" t="s">
        <v>213</v>
      </c>
      <c r="D67" s="79"/>
      <c r="E67" s="47"/>
      <c r="F67" s="61">
        <v>0</v>
      </c>
      <c r="G67" s="58"/>
      <c r="H67" s="61">
        <v>9625</v>
      </c>
      <c r="I67" s="144"/>
      <c r="J67" s="61">
        <v>0</v>
      </c>
      <c r="K67" s="145"/>
      <c r="L67" s="61">
        <v>2250</v>
      </c>
    </row>
    <row r="68" spans="1:12" ht="15" customHeight="1">
      <c r="A68" s="42" t="s">
        <v>216</v>
      </c>
      <c r="D68" s="79"/>
      <c r="E68" s="47"/>
      <c r="F68" s="61">
        <v>-2791</v>
      </c>
      <c r="G68" s="58"/>
      <c r="H68" s="61">
        <v>-14682</v>
      </c>
      <c r="I68" s="144"/>
      <c r="J68" s="61">
        <v>-2791</v>
      </c>
      <c r="K68" s="145"/>
      <c r="L68" s="61">
        <v>-1484</v>
      </c>
    </row>
    <row r="69" spans="1:12" ht="15" customHeight="1">
      <c r="A69" s="42" t="s">
        <v>133</v>
      </c>
      <c r="D69" s="79"/>
      <c r="E69" s="47"/>
      <c r="F69" s="61"/>
      <c r="G69" s="58"/>
      <c r="H69" s="61"/>
      <c r="I69" s="144"/>
      <c r="J69" s="61"/>
      <c r="K69" s="145"/>
      <c r="L69" s="61"/>
    </row>
    <row r="70" spans="2:12" ht="15" customHeight="1">
      <c r="B70" s="42" t="s">
        <v>176</v>
      </c>
      <c r="D70" s="79"/>
      <c r="E70" s="47"/>
      <c r="F70" s="61">
        <v>0</v>
      </c>
      <c r="G70" s="58"/>
      <c r="H70" s="61">
        <v>-41248</v>
      </c>
      <c r="I70" s="144"/>
      <c r="J70" s="61">
        <v>0</v>
      </c>
      <c r="K70" s="145"/>
      <c r="L70" s="61">
        <v>-41248</v>
      </c>
    </row>
    <row r="71" spans="1:12" ht="15" customHeight="1">
      <c r="A71" s="42" t="s">
        <v>222</v>
      </c>
      <c r="D71" s="79"/>
      <c r="E71" s="47"/>
      <c r="F71" s="61">
        <v>0</v>
      </c>
      <c r="G71" s="58"/>
      <c r="H71" s="61">
        <v>0</v>
      </c>
      <c r="I71" s="144"/>
      <c r="J71" s="61">
        <v>0</v>
      </c>
      <c r="K71" s="145"/>
      <c r="L71" s="61">
        <v>340600</v>
      </c>
    </row>
    <row r="72" spans="1:12" ht="15" customHeight="1">
      <c r="A72" s="109" t="s">
        <v>217</v>
      </c>
      <c r="D72" s="79"/>
      <c r="E72" s="47"/>
      <c r="F72" s="61">
        <v>0</v>
      </c>
      <c r="G72" s="58"/>
      <c r="H72" s="61">
        <v>0</v>
      </c>
      <c r="I72" s="144"/>
      <c r="J72" s="61">
        <v>1203925</v>
      </c>
      <c r="K72" s="145"/>
      <c r="L72" s="61">
        <v>674017</v>
      </c>
    </row>
    <row r="73" spans="1:12" ht="15" customHeight="1">
      <c r="A73" s="42" t="s">
        <v>218</v>
      </c>
      <c r="D73" s="79"/>
      <c r="E73" s="47"/>
      <c r="F73" s="80">
        <v>5690</v>
      </c>
      <c r="G73" s="58"/>
      <c r="H73" s="80">
        <v>4145</v>
      </c>
      <c r="I73" s="144"/>
      <c r="J73" s="80">
        <v>4486</v>
      </c>
      <c r="K73" s="145"/>
      <c r="L73" s="80">
        <v>926</v>
      </c>
    </row>
    <row r="74" spans="4:12" ht="12" customHeight="1">
      <c r="D74" s="79"/>
      <c r="E74" s="47"/>
      <c r="F74" s="59"/>
      <c r="G74" s="58"/>
      <c r="H74" s="59"/>
      <c r="I74" s="57"/>
      <c r="J74" s="59"/>
      <c r="K74" s="58"/>
      <c r="L74" s="59"/>
    </row>
    <row r="75" spans="1:12" ht="15" customHeight="1">
      <c r="A75" s="47" t="s">
        <v>197</v>
      </c>
      <c r="B75" s="47"/>
      <c r="C75" s="21"/>
      <c r="D75" s="79"/>
      <c r="E75" s="47"/>
      <c r="F75" s="61"/>
      <c r="G75" s="61"/>
      <c r="H75" s="61"/>
      <c r="I75" s="61"/>
      <c r="J75" s="61"/>
      <c r="K75" s="61"/>
      <c r="L75" s="61"/>
    </row>
    <row r="76" spans="1:12" ht="15" customHeight="1">
      <c r="A76" s="47"/>
      <c r="B76" s="47" t="s">
        <v>198</v>
      </c>
      <c r="C76" s="21"/>
      <c r="D76" s="79"/>
      <c r="E76" s="47"/>
      <c r="F76" s="80">
        <f>SUM(F57:F73)</f>
        <v>-3741366</v>
      </c>
      <c r="G76" s="58"/>
      <c r="H76" s="80">
        <f>SUM(H57:H73)</f>
        <v>-2435367</v>
      </c>
      <c r="I76" s="57"/>
      <c r="J76" s="80">
        <f>SUM(J57:J73)</f>
        <v>595009</v>
      </c>
      <c r="K76" s="58"/>
      <c r="L76" s="80">
        <f>SUM(L57:L73)</f>
        <v>-557704</v>
      </c>
    </row>
    <row r="77" spans="4:12" ht="12" customHeight="1">
      <c r="D77" s="79"/>
      <c r="E77" s="47"/>
      <c r="F77" s="59"/>
      <c r="G77" s="58"/>
      <c r="H77" s="59"/>
      <c r="I77" s="57"/>
      <c r="J77" s="59"/>
      <c r="K77" s="58"/>
      <c r="L77" s="59"/>
    </row>
    <row r="78" spans="1:12" ht="15" customHeight="1">
      <c r="A78" s="47" t="s">
        <v>44</v>
      </c>
      <c r="D78" s="79"/>
      <c r="E78" s="47"/>
      <c r="F78" s="59"/>
      <c r="G78" s="58"/>
      <c r="H78" s="61"/>
      <c r="I78" s="57"/>
      <c r="J78" s="59"/>
      <c r="K78" s="58"/>
      <c r="L78" s="61"/>
    </row>
    <row r="79" spans="1:12" ht="15" customHeight="1">
      <c r="A79" s="89" t="s">
        <v>205</v>
      </c>
      <c r="D79" s="79"/>
      <c r="E79" s="47"/>
      <c r="F79" s="59"/>
      <c r="G79" s="58"/>
      <c r="H79" s="59"/>
      <c r="I79" s="58"/>
      <c r="J79" s="59"/>
      <c r="K79" s="58"/>
      <c r="L79" s="61"/>
    </row>
    <row r="80" spans="1:12" ht="15" customHeight="1">
      <c r="A80" s="89"/>
      <c r="B80" s="42" t="s">
        <v>206</v>
      </c>
      <c r="D80" s="79"/>
      <c r="E80" s="47"/>
      <c r="F80" s="59">
        <v>0</v>
      </c>
      <c r="G80" s="58"/>
      <c r="H80" s="59">
        <v>0</v>
      </c>
      <c r="I80" s="58"/>
      <c r="J80" s="59">
        <v>0</v>
      </c>
      <c r="K80" s="58"/>
      <c r="L80" s="61">
        <v>314000</v>
      </c>
    </row>
    <row r="81" spans="1:12" ht="15" customHeight="1">
      <c r="A81" s="89" t="s">
        <v>199</v>
      </c>
      <c r="E81" s="47"/>
      <c r="F81" s="21"/>
      <c r="G81" s="58"/>
      <c r="H81" s="61"/>
      <c r="I81" s="58"/>
      <c r="J81" s="61"/>
      <c r="K81" s="58"/>
      <c r="L81" s="61"/>
    </row>
    <row r="82" spans="1:12" ht="15" customHeight="1">
      <c r="A82" s="89"/>
      <c r="B82" s="42" t="s">
        <v>200</v>
      </c>
      <c r="D82" s="43">
        <v>16</v>
      </c>
      <c r="E82" s="47"/>
      <c r="F82" s="21">
        <v>2603473</v>
      </c>
      <c r="G82" s="58"/>
      <c r="H82" s="61">
        <v>2498253</v>
      </c>
      <c r="I82" s="58"/>
      <c r="J82" s="61">
        <v>2501825</v>
      </c>
      <c r="K82" s="58"/>
      <c r="L82" s="61">
        <v>2498253</v>
      </c>
    </row>
    <row r="83" spans="1:12" ht="15" customHeight="1">
      <c r="A83" s="89" t="s">
        <v>201</v>
      </c>
      <c r="E83" s="47"/>
      <c r="F83" s="61"/>
      <c r="G83" s="58"/>
      <c r="H83" s="61"/>
      <c r="I83" s="58"/>
      <c r="J83" s="61"/>
      <c r="K83" s="58"/>
      <c r="L83" s="61"/>
    </row>
    <row r="84" spans="1:12" ht="15" customHeight="1">
      <c r="A84" s="89"/>
      <c r="B84" s="42" t="s">
        <v>200</v>
      </c>
      <c r="D84" s="43">
        <v>16</v>
      </c>
      <c r="E84" s="47"/>
      <c r="F84" s="61">
        <v>-2442760</v>
      </c>
      <c r="G84" s="58"/>
      <c r="H84" s="61">
        <v>-1855989</v>
      </c>
      <c r="I84" s="58"/>
      <c r="J84" s="61">
        <v>-2193057</v>
      </c>
      <c r="K84" s="58"/>
      <c r="L84" s="61">
        <v>-1855989</v>
      </c>
    </row>
    <row r="85" spans="1:12" ht="15" customHeight="1">
      <c r="A85" s="89" t="s">
        <v>202</v>
      </c>
      <c r="E85" s="47"/>
      <c r="F85" s="61"/>
      <c r="G85" s="58"/>
      <c r="H85" s="61"/>
      <c r="I85" s="58"/>
      <c r="J85" s="61"/>
      <c r="K85" s="58"/>
      <c r="L85" s="61"/>
    </row>
    <row r="86" spans="1:12" ht="15" customHeight="1">
      <c r="A86" s="89"/>
      <c r="B86" s="42" t="s">
        <v>200</v>
      </c>
      <c r="D86" s="43">
        <v>18</v>
      </c>
      <c r="E86" s="47"/>
      <c r="F86" s="61">
        <v>3548798</v>
      </c>
      <c r="G86" s="58"/>
      <c r="H86" s="61">
        <v>1362226</v>
      </c>
      <c r="I86" s="58"/>
      <c r="J86" s="61">
        <v>0</v>
      </c>
      <c r="K86" s="58"/>
      <c r="L86" s="61">
        <v>0</v>
      </c>
    </row>
    <row r="87" spans="1:12" ht="15" customHeight="1">
      <c r="A87" s="89" t="s">
        <v>190</v>
      </c>
      <c r="C87" s="21"/>
      <c r="D87" s="43">
        <v>18</v>
      </c>
      <c r="E87" s="47"/>
      <c r="F87" s="61">
        <v>-59252</v>
      </c>
      <c r="G87" s="58"/>
      <c r="H87" s="61">
        <v>0</v>
      </c>
      <c r="I87" s="58"/>
      <c r="J87" s="61">
        <v>0</v>
      </c>
      <c r="K87" s="58"/>
      <c r="L87" s="61">
        <v>0</v>
      </c>
    </row>
    <row r="88" spans="1:12" ht="15" customHeight="1">
      <c r="A88" s="89" t="s">
        <v>203</v>
      </c>
      <c r="E88" s="47"/>
      <c r="F88" s="61"/>
      <c r="G88" s="58"/>
      <c r="H88" s="61"/>
      <c r="I88" s="58"/>
      <c r="J88" s="61"/>
      <c r="K88" s="58"/>
      <c r="L88" s="61"/>
    </row>
    <row r="89" spans="1:12" ht="15" customHeight="1">
      <c r="A89" s="89"/>
      <c r="B89" s="42" t="s">
        <v>200</v>
      </c>
      <c r="D89" s="43">
        <v>18</v>
      </c>
      <c r="E89" s="47"/>
      <c r="F89" s="61">
        <v>-581580</v>
      </c>
      <c r="G89" s="58"/>
      <c r="H89" s="61">
        <v>-213358</v>
      </c>
      <c r="I89" s="58"/>
      <c r="J89" s="61">
        <v>-12349</v>
      </c>
      <c r="K89" s="58"/>
      <c r="L89" s="61">
        <v>-29848</v>
      </c>
    </row>
    <row r="90" spans="1:12" ht="15" customHeight="1">
      <c r="A90" s="89" t="s">
        <v>219</v>
      </c>
      <c r="D90" s="79"/>
      <c r="E90" s="47"/>
      <c r="F90" s="61">
        <v>-2741</v>
      </c>
      <c r="G90" s="58"/>
      <c r="H90" s="61">
        <v>-2567</v>
      </c>
      <c r="I90" s="58"/>
      <c r="J90" s="61">
        <v>-1407</v>
      </c>
      <c r="K90" s="58"/>
      <c r="L90" s="61">
        <v>-1546</v>
      </c>
    </row>
    <row r="91" spans="1:12" ht="15" customHeight="1">
      <c r="A91" s="89" t="s">
        <v>204</v>
      </c>
      <c r="D91" s="79"/>
      <c r="E91" s="47"/>
      <c r="F91" s="21"/>
      <c r="G91" s="21"/>
      <c r="H91" s="21"/>
      <c r="I91" s="21"/>
      <c r="J91" s="21"/>
      <c r="K91" s="21"/>
      <c r="L91" s="21"/>
    </row>
    <row r="92" spans="1:12" ht="15" customHeight="1">
      <c r="A92" s="89"/>
      <c r="B92" s="42" t="s">
        <v>220</v>
      </c>
      <c r="D92" s="79"/>
      <c r="E92" s="47"/>
      <c r="F92" s="61">
        <v>50</v>
      </c>
      <c r="G92" s="58"/>
      <c r="H92" s="61">
        <v>0</v>
      </c>
      <c r="I92" s="58"/>
      <c r="J92" s="61">
        <v>0</v>
      </c>
      <c r="K92" s="58"/>
      <c r="L92" s="61">
        <v>0</v>
      </c>
    </row>
    <row r="93" spans="1:12" ht="15" customHeight="1">
      <c r="A93" s="89" t="s">
        <v>188</v>
      </c>
      <c r="D93" s="43">
        <v>19</v>
      </c>
      <c r="E93" s="47"/>
      <c r="F93" s="61">
        <v>-373000</v>
      </c>
      <c r="G93" s="58"/>
      <c r="H93" s="61">
        <v>-74600</v>
      </c>
      <c r="I93" s="58"/>
      <c r="J93" s="61">
        <v>-373000</v>
      </c>
      <c r="K93" s="58"/>
      <c r="L93" s="61">
        <v>-74600</v>
      </c>
    </row>
    <row r="94" spans="1:12" ht="15" customHeight="1">
      <c r="A94" s="89" t="s">
        <v>154</v>
      </c>
      <c r="D94" s="79"/>
      <c r="E94" s="47"/>
      <c r="F94" s="80">
        <v>-408023</v>
      </c>
      <c r="G94" s="58"/>
      <c r="H94" s="80">
        <v>-307737</v>
      </c>
      <c r="I94" s="58"/>
      <c r="J94" s="80">
        <v>-39469</v>
      </c>
      <c r="K94" s="58"/>
      <c r="L94" s="80">
        <v>-46109</v>
      </c>
    </row>
    <row r="95" spans="4:12" ht="12" customHeight="1">
      <c r="D95" s="79"/>
      <c r="E95" s="47"/>
      <c r="F95" s="59"/>
      <c r="G95" s="58"/>
      <c r="H95" s="59"/>
      <c r="I95" s="57"/>
      <c r="J95" s="59"/>
      <c r="K95" s="58"/>
      <c r="L95" s="59"/>
    </row>
    <row r="96" spans="1:12" ht="15" customHeight="1">
      <c r="A96" s="47" t="s">
        <v>197</v>
      </c>
      <c r="D96" s="79"/>
      <c r="E96" s="47"/>
      <c r="F96" s="59"/>
      <c r="G96" s="58"/>
      <c r="H96" s="59"/>
      <c r="I96" s="57"/>
      <c r="J96" s="59"/>
      <c r="K96" s="58"/>
      <c r="L96" s="59"/>
    </row>
    <row r="97" spans="1:12" ht="15" customHeight="1">
      <c r="A97" s="21"/>
      <c r="B97" s="47" t="s">
        <v>223</v>
      </c>
      <c r="C97" s="21"/>
      <c r="D97" s="79"/>
      <c r="E97" s="47"/>
      <c r="F97" s="80">
        <f>SUM(F78:F95)</f>
        <v>2284965</v>
      </c>
      <c r="G97" s="58"/>
      <c r="H97" s="80">
        <f>SUM(H78:H95)</f>
        <v>1406228</v>
      </c>
      <c r="I97" s="57"/>
      <c r="J97" s="80">
        <f>SUM(J78:J95)</f>
        <v>-117457</v>
      </c>
      <c r="K97" s="58"/>
      <c r="L97" s="80">
        <f>SUM(L78:L95)</f>
        <v>804161</v>
      </c>
    </row>
    <row r="98" spans="4:12" ht="16.5" customHeight="1">
      <c r="D98" s="79"/>
      <c r="E98" s="47"/>
      <c r="F98" s="59"/>
      <c r="G98" s="58"/>
      <c r="H98" s="59"/>
      <c r="I98" s="57"/>
      <c r="J98" s="59"/>
      <c r="K98" s="58"/>
      <c r="L98" s="59"/>
    </row>
    <row r="99" spans="1:12" ht="30" customHeight="1">
      <c r="A99" s="232" t="str">
        <f>+A47</f>
        <v>The condensed notes to the interim consolidated and company financial information on pages 12 to 31 are an integral part of this interim financial information.</v>
      </c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</row>
    <row r="100" spans="1:12" ht="16.5" customHeight="1">
      <c r="A100" s="47" t="str">
        <f>+A1</f>
        <v>Energy Absolute Public Company Limited</v>
      </c>
      <c r="B100" s="47"/>
      <c r="C100" s="47"/>
      <c r="G100" s="45"/>
      <c r="I100" s="46"/>
      <c r="K100" s="45"/>
      <c r="L100" s="22" t="s">
        <v>74</v>
      </c>
    </row>
    <row r="101" spans="1:12" ht="16.5" customHeight="1">
      <c r="A101" s="47" t="str">
        <f>+A2</f>
        <v>Statement of Cash Flows </v>
      </c>
      <c r="B101" s="47"/>
      <c r="C101" s="47"/>
      <c r="G101" s="45"/>
      <c r="I101" s="46"/>
      <c r="K101" s="45"/>
      <c r="L101" s="137"/>
    </row>
    <row r="102" spans="1:12" ht="16.5" customHeight="1">
      <c r="A102" s="134" t="str">
        <f>+A3</f>
        <v>For the six-month period ended 30 June 2016</v>
      </c>
      <c r="B102" s="134"/>
      <c r="C102" s="134"/>
      <c r="D102" s="138"/>
      <c r="E102" s="139"/>
      <c r="F102" s="83"/>
      <c r="G102" s="140"/>
      <c r="H102" s="83"/>
      <c r="I102" s="141"/>
      <c r="J102" s="83"/>
      <c r="K102" s="140"/>
      <c r="L102" s="83"/>
    </row>
    <row r="103" spans="7:11" ht="16.5" customHeight="1">
      <c r="G103" s="45"/>
      <c r="I103" s="46"/>
      <c r="K103" s="45"/>
    </row>
    <row r="104" spans="7:11" ht="16.5" customHeight="1">
      <c r="G104" s="45"/>
      <c r="I104" s="46"/>
      <c r="K104" s="45"/>
    </row>
    <row r="105" spans="1:12" ht="16.5" customHeight="1">
      <c r="A105" s="21"/>
      <c r="D105" s="82"/>
      <c r="E105" s="47"/>
      <c r="F105" s="83"/>
      <c r="G105" s="84"/>
      <c r="H105" s="85" t="s">
        <v>60</v>
      </c>
      <c r="I105" s="86"/>
      <c r="J105" s="83"/>
      <c r="K105" s="84"/>
      <c r="L105" s="85" t="s">
        <v>2</v>
      </c>
    </row>
    <row r="106" spans="4:12" ht="16.5" customHeight="1">
      <c r="D106" s="79"/>
      <c r="E106" s="47"/>
      <c r="F106" s="87">
        <v>2016</v>
      </c>
      <c r="G106" s="87"/>
      <c r="H106" s="87">
        <v>2015</v>
      </c>
      <c r="I106" s="87"/>
      <c r="J106" s="87">
        <v>2016</v>
      </c>
      <c r="K106" s="87"/>
      <c r="L106" s="87">
        <v>2015</v>
      </c>
    </row>
    <row r="107" spans="4:12" ht="16.5" customHeight="1">
      <c r="D107" s="79"/>
      <c r="E107" s="47"/>
      <c r="F107" s="92" t="s">
        <v>138</v>
      </c>
      <c r="G107" s="87"/>
      <c r="H107" s="92" t="s">
        <v>138</v>
      </c>
      <c r="I107" s="87"/>
      <c r="J107" s="92" t="s">
        <v>138</v>
      </c>
      <c r="K107" s="87"/>
      <c r="L107" s="92" t="s">
        <v>138</v>
      </c>
    </row>
    <row r="108" spans="4:12" ht="16.5" customHeight="1">
      <c r="D108" s="79"/>
      <c r="E108" s="47"/>
      <c r="F108" s="59"/>
      <c r="G108" s="58"/>
      <c r="H108" s="59"/>
      <c r="I108" s="57"/>
      <c r="J108" s="59"/>
      <c r="K108" s="58"/>
      <c r="L108" s="59"/>
    </row>
    <row r="109" spans="1:12" ht="16.5" customHeight="1">
      <c r="A109" s="47" t="s">
        <v>194</v>
      </c>
      <c r="D109" s="79"/>
      <c r="E109" s="47"/>
      <c r="F109" s="61">
        <f>SUM(F38,F76,F97)</f>
        <v>620911</v>
      </c>
      <c r="G109" s="58"/>
      <c r="H109" s="61">
        <f>SUM(H38,H76,H97)</f>
        <v>365932</v>
      </c>
      <c r="I109" s="57"/>
      <c r="J109" s="61">
        <f>SUM(J38,J76,J97)</f>
        <v>561052</v>
      </c>
      <c r="K109" s="58"/>
      <c r="L109" s="61">
        <f>SUM(L38,L76,L97)</f>
        <v>288772</v>
      </c>
    </row>
    <row r="110" spans="1:12" ht="16.5" customHeight="1">
      <c r="A110" s="42" t="s">
        <v>66</v>
      </c>
      <c r="D110" s="79"/>
      <c r="E110" s="47"/>
      <c r="F110" s="80">
        <v>609814</v>
      </c>
      <c r="G110" s="58"/>
      <c r="H110" s="80">
        <v>569811</v>
      </c>
      <c r="I110" s="57"/>
      <c r="J110" s="80">
        <v>365742</v>
      </c>
      <c r="K110" s="58"/>
      <c r="L110" s="80">
        <v>369208</v>
      </c>
    </row>
    <row r="111" spans="4:12" ht="16.5" customHeight="1">
      <c r="D111" s="79"/>
      <c r="E111" s="47"/>
      <c r="F111" s="59"/>
      <c r="G111" s="58"/>
      <c r="H111" s="59"/>
      <c r="I111" s="57"/>
      <c r="J111" s="59"/>
      <c r="K111" s="58"/>
      <c r="L111" s="59"/>
    </row>
    <row r="112" spans="1:12" ht="16.5" customHeight="1" thickBot="1">
      <c r="A112" s="47" t="s">
        <v>67</v>
      </c>
      <c r="D112" s="79"/>
      <c r="E112" s="47"/>
      <c r="F112" s="81">
        <f>SUM(F109:F111)</f>
        <v>1230725</v>
      </c>
      <c r="G112" s="58"/>
      <c r="H112" s="81">
        <f>SUM(H109:H111)</f>
        <v>935743</v>
      </c>
      <c r="I112" s="57"/>
      <c r="J112" s="81">
        <f>SUM(J109:J111)</f>
        <v>926794</v>
      </c>
      <c r="K112" s="58"/>
      <c r="L112" s="81">
        <f>SUM(L109:L111)</f>
        <v>657980</v>
      </c>
    </row>
    <row r="113" spans="4:12" ht="16.5" customHeight="1" thickTop="1">
      <c r="D113" s="79"/>
      <c r="E113" s="47"/>
      <c r="F113" s="59"/>
      <c r="G113" s="58"/>
      <c r="H113" s="59"/>
      <c r="I113" s="57"/>
      <c r="J113" s="59"/>
      <c r="K113" s="58"/>
      <c r="L113" s="59"/>
    </row>
    <row r="114" spans="4:12" ht="16.5" customHeight="1">
      <c r="D114" s="79"/>
      <c r="E114" s="47"/>
      <c r="F114" s="59"/>
      <c r="G114" s="58"/>
      <c r="H114" s="59"/>
      <c r="I114" s="57"/>
      <c r="J114" s="59"/>
      <c r="K114" s="58"/>
      <c r="L114" s="59"/>
    </row>
    <row r="115" spans="1:12" ht="16.5" customHeight="1">
      <c r="A115" s="47" t="s">
        <v>134</v>
      </c>
      <c r="D115" s="79"/>
      <c r="E115" s="47"/>
      <c r="F115" s="61"/>
      <c r="G115" s="19"/>
      <c r="H115" s="61"/>
      <c r="I115" s="60"/>
      <c r="J115" s="61"/>
      <c r="K115" s="19"/>
      <c r="L115" s="61"/>
    </row>
    <row r="116" spans="1:12" ht="16.5" customHeight="1">
      <c r="A116" s="89" t="s">
        <v>135</v>
      </c>
      <c r="D116" s="79"/>
      <c r="E116" s="47"/>
      <c r="F116" s="61"/>
      <c r="G116" s="19"/>
      <c r="H116" s="61"/>
      <c r="I116" s="60"/>
      <c r="J116" s="61"/>
      <c r="K116" s="19"/>
      <c r="L116" s="61"/>
    </row>
    <row r="117" spans="1:12" ht="16.5" customHeight="1">
      <c r="A117" s="89"/>
      <c r="B117" s="42" t="s">
        <v>143</v>
      </c>
      <c r="D117" s="79"/>
      <c r="E117" s="47"/>
      <c r="F117" s="80">
        <v>1230725</v>
      </c>
      <c r="G117" s="19"/>
      <c r="H117" s="80">
        <v>935743</v>
      </c>
      <c r="I117" s="60"/>
      <c r="J117" s="80">
        <v>926794</v>
      </c>
      <c r="K117" s="19"/>
      <c r="L117" s="80">
        <v>657980</v>
      </c>
    </row>
    <row r="118" spans="1:12" ht="16.5" customHeight="1">
      <c r="A118" s="89"/>
      <c r="D118" s="79"/>
      <c r="E118" s="47"/>
      <c r="F118" s="61"/>
      <c r="G118" s="19"/>
      <c r="H118" s="61"/>
      <c r="I118" s="60"/>
      <c r="J118" s="61"/>
      <c r="K118" s="19"/>
      <c r="L118" s="61"/>
    </row>
    <row r="119" spans="1:12" ht="16.5" customHeight="1" thickBot="1">
      <c r="A119" s="89"/>
      <c r="D119" s="79"/>
      <c r="E119" s="47"/>
      <c r="F119" s="81">
        <f>SUM(F117:F118)</f>
        <v>1230725</v>
      </c>
      <c r="G119" s="19"/>
      <c r="H119" s="81">
        <f>SUM(H117:H118)</f>
        <v>935743</v>
      </c>
      <c r="I119" s="60"/>
      <c r="J119" s="81">
        <f>SUM(J117:J118)</f>
        <v>926794</v>
      </c>
      <c r="K119" s="19"/>
      <c r="L119" s="81">
        <f>SUM(L117:L118)</f>
        <v>657980</v>
      </c>
    </row>
    <row r="120" spans="3:12" ht="16.5" customHeight="1" thickTop="1">
      <c r="C120" s="21"/>
      <c r="D120" s="79"/>
      <c r="E120" s="47"/>
      <c r="F120" s="59"/>
      <c r="G120" s="58"/>
      <c r="H120" s="59"/>
      <c r="I120" s="57"/>
      <c r="J120" s="59"/>
      <c r="K120" s="58"/>
      <c r="L120" s="59"/>
    </row>
    <row r="121" spans="3:12" ht="16.5" customHeight="1">
      <c r="C121" s="21"/>
      <c r="D121" s="79"/>
      <c r="E121" s="47"/>
      <c r="F121" s="59"/>
      <c r="G121" s="58"/>
      <c r="H121" s="59"/>
      <c r="I121" s="57"/>
      <c r="J121" s="59"/>
      <c r="K121" s="58"/>
      <c r="L121" s="59"/>
    </row>
    <row r="122" spans="1:12" ht="16.5" customHeight="1">
      <c r="A122" s="47" t="s">
        <v>68</v>
      </c>
      <c r="D122" s="79"/>
      <c r="E122" s="47"/>
      <c r="F122" s="59"/>
      <c r="G122" s="58"/>
      <c r="H122" s="59"/>
      <c r="I122" s="57"/>
      <c r="J122" s="59"/>
      <c r="K122" s="58"/>
      <c r="L122" s="59"/>
    </row>
    <row r="123" spans="1:5" ht="16.5" customHeight="1">
      <c r="A123" s="89" t="s">
        <v>178</v>
      </c>
      <c r="B123" s="21"/>
      <c r="C123" s="21"/>
      <c r="D123" s="79"/>
      <c r="E123" s="47"/>
    </row>
    <row r="124" spans="1:5" ht="16.5" customHeight="1">
      <c r="A124" s="89"/>
      <c r="B124" s="21" t="s">
        <v>179</v>
      </c>
      <c r="C124" s="21"/>
      <c r="D124" s="79"/>
      <c r="E124" s="47"/>
    </row>
    <row r="125" spans="1:12" ht="16.5" customHeight="1">
      <c r="A125" s="89"/>
      <c r="B125" s="21" t="s">
        <v>177</v>
      </c>
      <c r="C125" s="21"/>
      <c r="D125" s="79"/>
      <c r="E125" s="47"/>
      <c r="F125" s="61">
        <v>-1068855</v>
      </c>
      <c r="G125" s="58"/>
      <c r="H125" s="61">
        <v>284723</v>
      </c>
      <c r="I125" s="21"/>
      <c r="J125" s="61">
        <v>0</v>
      </c>
      <c r="K125" s="19"/>
      <c r="L125" s="61">
        <v>2532</v>
      </c>
    </row>
    <row r="126" spans="1:12" ht="16.5" customHeight="1">
      <c r="A126" s="89" t="s">
        <v>191</v>
      </c>
      <c r="B126" s="21"/>
      <c r="C126" s="21"/>
      <c r="D126" s="79"/>
      <c r="E126" s="47"/>
      <c r="F126" s="61">
        <v>69890</v>
      </c>
      <c r="G126" s="58"/>
      <c r="H126" s="61">
        <v>0</v>
      </c>
      <c r="I126" s="21"/>
      <c r="J126" s="61">
        <v>0</v>
      </c>
      <c r="K126" s="19"/>
      <c r="L126" s="61">
        <v>0</v>
      </c>
    </row>
    <row r="127" spans="1:12" ht="16.5" customHeight="1">
      <c r="A127" s="89" t="s">
        <v>136</v>
      </c>
      <c r="B127" s="21"/>
      <c r="C127" s="21"/>
      <c r="D127" s="79"/>
      <c r="E127" s="47"/>
      <c r="F127" s="61"/>
      <c r="G127" s="58"/>
      <c r="H127" s="61"/>
      <c r="I127" s="21"/>
      <c r="J127" s="61"/>
      <c r="K127" s="19"/>
      <c r="L127" s="61"/>
    </row>
    <row r="128" spans="2:12" ht="16.5" customHeight="1">
      <c r="B128" s="21" t="s">
        <v>137</v>
      </c>
      <c r="C128" s="89"/>
      <c r="D128" s="147"/>
      <c r="E128" s="47"/>
      <c r="F128" s="61">
        <v>1364</v>
      </c>
      <c r="G128" s="58"/>
      <c r="H128" s="61">
        <v>3450</v>
      </c>
      <c r="I128" s="57"/>
      <c r="J128" s="61">
        <v>0</v>
      </c>
      <c r="K128" s="19"/>
      <c r="L128" s="61">
        <v>0</v>
      </c>
    </row>
    <row r="129" spans="1:12" ht="16.5" customHeight="1">
      <c r="A129" s="89" t="s">
        <v>224</v>
      </c>
      <c r="B129" s="21"/>
      <c r="C129" s="89"/>
      <c r="D129" s="147"/>
      <c r="E129" s="47"/>
      <c r="F129" s="61"/>
      <c r="G129" s="58"/>
      <c r="H129" s="61"/>
      <c r="I129" s="57"/>
      <c r="J129" s="59"/>
      <c r="K129" s="58"/>
      <c r="L129" s="61"/>
    </row>
    <row r="130" spans="1:12" ht="16.5" customHeight="1">
      <c r="A130" s="47"/>
      <c r="B130" s="89" t="s">
        <v>159</v>
      </c>
      <c r="D130" s="109"/>
      <c r="E130" s="148"/>
      <c r="F130" s="61">
        <v>269171</v>
      </c>
      <c r="G130" s="149"/>
      <c r="H130" s="61">
        <v>175000</v>
      </c>
      <c r="I130" s="149"/>
      <c r="J130" s="44">
        <v>0</v>
      </c>
      <c r="K130" s="149"/>
      <c r="L130" s="44">
        <v>0</v>
      </c>
    </row>
    <row r="131" spans="1:11" ht="16.5" customHeight="1">
      <c r="A131" s="47"/>
      <c r="B131" s="89"/>
      <c r="D131" s="109"/>
      <c r="E131" s="148"/>
      <c r="F131" s="61"/>
      <c r="G131" s="149"/>
      <c r="H131" s="61"/>
      <c r="I131" s="149"/>
      <c r="K131" s="149"/>
    </row>
    <row r="132" spans="1:11" ht="16.5" customHeight="1">
      <c r="A132" s="47"/>
      <c r="B132" s="89"/>
      <c r="D132" s="109"/>
      <c r="E132" s="148"/>
      <c r="F132" s="61"/>
      <c r="G132" s="149"/>
      <c r="H132" s="61"/>
      <c r="I132" s="149"/>
      <c r="K132" s="149"/>
    </row>
    <row r="133" spans="1:11" ht="16.5" customHeight="1">
      <c r="A133" s="47"/>
      <c r="B133" s="89"/>
      <c r="D133" s="109"/>
      <c r="E133" s="148"/>
      <c r="F133" s="61"/>
      <c r="G133" s="149"/>
      <c r="H133" s="61"/>
      <c r="I133" s="149"/>
      <c r="K133" s="149"/>
    </row>
    <row r="134" spans="1:11" ht="16.5" customHeight="1">
      <c r="A134" s="47"/>
      <c r="B134" s="89"/>
      <c r="D134" s="109"/>
      <c r="E134" s="148"/>
      <c r="F134" s="61"/>
      <c r="G134" s="149"/>
      <c r="H134" s="61"/>
      <c r="I134" s="149"/>
      <c r="K134" s="149"/>
    </row>
    <row r="135" spans="1:11" ht="16.5" customHeight="1">
      <c r="A135" s="47"/>
      <c r="B135" s="89"/>
      <c r="D135" s="109"/>
      <c r="E135" s="148"/>
      <c r="F135" s="61"/>
      <c r="G135" s="149"/>
      <c r="H135" s="61"/>
      <c r="I135" s="149"/>
      <c r="K135" s="149"/>
    </row>
    <row r="136" spans="1:11" ht="16.5" customHeight="1">
      <c r="A136" s="47"/>
      <c r="B136" s="89"/>
      <c r="D136" s="109"/>
      <c r="E136" s="148"/>
      <c r="F136" s="61"/>
      <c r="G136" s="149"/>
      <c r="H136" s="61"/>
      <c r="I136" s="149"/>
      <c r="K136" s="149"/>
    </row>
    <row r="137" spans="1:11" ht="16.5" customHeight="1">
      <c r="A137" s="47"/>
      <c r="B137" s="89"/>
      <c r="D137" s="109"/>
      <c r="E137" s="148"/>
      <c r="F137" s="61"/>
      <c r="G137" s="149"/>
      <c r="H137" s="61"/>
      <c r="I137" s="149"/>
      <c r="K137" s="149"/>
    </row>
    <row r="138" spans="1:11" ht="16.5" customHeight="1">
      <c r="A138" s="47"/>
      <c r="B138" s="89"/>
      <c r="D138" s="109"/>
      <c r="E138" s="148"/>
      <c r="F138" s="61"/>
      <c r="G138" s="149"/>
      <c r="H138" s="61"/>
      <c r="I138" s="149"/>
      <c r="K138" s="149"/>
    </row>
    <row r="139" spans="1:11" ht="16.5" customHeight="1">
      <c r="A139" s="47"/>
      <c r="B139" s="89"/>
      <c r="D139" s="109"/>
      <c r="E139" s="148"/>
      <c r="F139" s="61"/>
      <c r="G139" s="149"/>
      <c r="H139" s="61"/>
      <c r="I139" s="149"/>
      <c r="K139" s="149"/>
    </row>
    <row r="140" spans="1:11" ht="16.5" customHeight="1">
      <c r="A140" s="47"/>
      <c r="B140" s="89"/>
      <c r="D140" s="109"/>
      <c r="E140" s="148"/>
      <c r="F140" s="61"/>
      <c r="G140" s="149"/>
      <c r="H140" s="61"/>
      <c r="I140" s="149"/>
      <c r="K140" s="149"/>
    </row>
    <row r="141" spans="1:11" ht="16.5" customHeight="1">
      <c r="A141" s="47"/>
      <c r="B141" s="89"/>
      <c r="D141" s="109"/>
      <c r="E141" s="148"/>
      <c r="F141" s="61"/>
      <c r="G141" s="149"/>
      <c r="H141" s="61"/>
      <c r="I141" s="149"/>
      <c r="K141" s="149"/>
    </row>
    <row r="142" spans="1:11" ht="16.5" customHeight="1">
      <c r="A142" s="47"/>
      <c r="B142" s="89"/>
      <c r="D142" s="109"/>
      <c r="E142" s="148"/>
      <c r="F142" s="61"/>
      <c r="G142" s="149"/>
      <c r="H142" s="61"/>
      <c r="I142" s="149"/>
      <c r="K142" s="149"/>
    </row>
    <row r="143" spans="1:11" ht="16.5" customHeight="1">
      <c r="A143" s="47"/>
      <c r="B143" s="89"/>
      <c r="D143" s="109"/>
      <c r="E143" s="148"/>
      <c r="F143" s="61"/>
      <c r="G143" s="149"/>
      <c r="H143" s="61"/>
      <c r="I143" s="149"/>
      <c r="K143" s="149"/>
    </row>
    <row r="144" spans="1:11" ht="16.5" customHeight="1">
      <c r="A144" s="47"/>
      <c r="B144" s="89"/>
      <c r="D144" s="109"/>
      <c r="E144" s="148"/>
      <c r="F144" s="61"/>
      <c r="G144" s="149"/>
      <c r="H144" s="61"/>
      <c r="I144" s="149"/>
      <c r="K144" s="149"/>
    </row>
    <row r="145" spans="1:11" ht="21" customHeight="1">
      <c r="A145" s="47"/>
      <c r="B145" s="89"/>
      <c r="D145" s="109"/>
      <c r="E145" s="148"/>
      <c r="F145" s="61"/>
      <c r="G145" s="149"/>
      <c r="H145" s="61"/>
      <c r="I145" s="149"/>
      <c r="K145" s="149"/>
    </row>
    <row r="146" spans="1:12" s="4" customFormat="1" ht="30" customHeight="1">
      <c r="A146" s="227" t="str">
        <f>+A47</f>
        <v>The condensed notes to the interim consolidated and company financial information on pages 12 to 31 are an integral part of this interim financial information.</v>
      </c>
      <c r="B146" s="227"/>
      <c r="C146" s="227"/>
      <c r="D146" s="227"/>
      <c r="E146" s="227"/>
      <c r="F146" s="227"/>
      <c r="G146" s="227"/>
      <c r="H146" s="227"/>
      <c r="I146" s="227"/>
      <c r="J146" s="227"/>
      <c r="K146" s="227"/>
      <c r="L146" s="227"/>
    </row>
  </sheetData>
  <sheetProtection/>
  <mergeCells count="3">
    <mergeCell ref="A47:L47"/>
    <mergeCell ref="A146:L146"/>
    <mergeCell ref="A99:L99"/>
  </mergeCells>
  <printOptions/>
  <pageMargins left="0.8" right="0.5" top="0.5" bottom="0.6" header="0.49" footer="0.4"/>
  <pageSetup firstPageNumber="9" useFirstPageNumber="1" horizontalDpi="1200" verticalDpi="1200" orientation="portrait" paperSize="9" r:id="rId1"/>
  <headerFooter>
    <oddFooter>&amp;R&amp;"Times New Roman,Regular"&amp;10&amp;P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smsinstall</cp:lastModifiedBy>
  <cp:lastPrinted>2016-08-10T09:39:55Z</cp:lastPrinted>
  <dcterms:created xsi:type="dcterms:W3CDTF">2014-03-04T07:14:12Z</dcterms:created>
  <dcterms:modified xsi:type="dcterms:W3CDTF">2016-08-10T09:40:57Z</dcterms:modified>
  <cp:category/>
  <cp:version/>
  <cp:contentType/>
  <cp:contentStatus/>
</cp:coreProperties>
</file>