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75" yWindow="65491" windowWidth="12510" windowHeight="9255" activeTab="4"/>
  </bookViews>
  <sheets>
    <sheet name="2-4" sheetId="1" r:id="rId1"/>
    <sheet name="5" sheetId="2" r:id="rId2"/>
    <sheet name="6" sheetId="3" r:id="rId3"/>
    <sheet name="7" sheetId="4" r:id="rId4"/>
    <sheet name="8-9" sheetId="5" r:id="rId5"/>
  </sheets>
  <definedNames>
    <definedName name="_xlnm.Print_Area" localSheetId="0">'2-4'!$A$1:$L$143</definedName>
    <definedName name="_xlnm.Print_Area" localSheetId="2">'6'!$A$1:$T$35</definedName>
    <definedName name="_xlnm.Print_Area" localSheetId="3">'7'!$A$1:$N$32</definedName>
    <definedName name="_xlnm.Print_Area" localSheetId="4">'8-9'!$A$1:$L$110</definedName>
  </definedNames>
  <calcPr fullCalcOnLoad="1"/>
</workbook>
</file>

<file path=xl/sharedStrings.xml><?xml version="1.0" encoding="utf-8"?>
<sst xmlns="http://schemas.openxmlformats.org/spreadsheetml/2006/main" count="328" uniqueCount="217">
  <si>
    <t xml:space="preserve">   </t>
  </si>
  <si>
    <t>ส่วนของผู้ถือหุ้น</t>
  </si>
  <si>
    <t>องค์ประกอบอื่นของส่วนของผู้ถือหุ้น</t>
  </si>
  <si>
    <t>รวมส่วนของผู้ถือหุ้น</t>
  </si>
  <si>
    <t>รวมหนี้สินและส่วนของผู้ถือหุ้น</t>
  </si>
  <si>
    <t xml:space="preserve">   จากกิจกรรมดำเนินงาน</t>
  </si>
  <si>
    <t xml:space="preserve">  จ่ายภาษีเงินได้นิติบุคคล</t>
  </si>
  <si>
    <t>Company</t>
  </si>
  <si>
    <t>31 March</t>
  </si>
  <si>
    <t>31 December</t>
  </si>
  <si>
    <t>Notes</t>
  </si>
  <si>
    <t>Assets</t>
  </si>
  <si>
    <t>Current assets</t>
  </si>
  <si>
    <t>Total current assets</t>
  </si>
  <si>
    <t>Non-current assets</t>
  </si>
  <si>
    <t>Other non-current assets</t>
  </si>
  <si>
    <t>Director ________________________________________________</t>
  </si>
  <si>
    <t>Total non-current assets</t>
  </si>
  <si>
    <t>Current liabilities</t>
  </si>
  <si>
    <t>Total current liabilities</t>
  </si>
  <si>
    <t>Non-current liabilities</t>
  </si>
  <si>
    <t>Total non-current liabilities</t>
  </si>
  <si>
    <t>Total liabilities</t>
  </si>
  <si>
    <t>Total assets</t>
  </si>
  <si>
    <t>Share capital</t>
  </si>
  <si>
    <t>Issued and paid-up share capital</t>
  </si>
  <si>
    <t>Premium on share capital</t>
  </si>
  <si>
    <t xml:space="preserve">Retained earnings </t>
  </si>
  <si>
    <t>Unappropriated</t>
  </si>
  <si>
    <t>Non-controlling interests</t>
  </si>
  <si>
    <t>Total shareholders’ equity</t>
  </si>
  <si>
    <t>Total liabilities and shareholders’ equity</t>
  </si>
  <si>
    <t>Other income</t>
  </si>
  <si>
    <t xml:space="preserve">Cost of sales </t>
  </si>
  <si>
    <t>Administrative expenses</t>
  </si>
  <si>
    <t>Profit for the period</t>
  </si>
  <si>
    <t>- Non-controlling interests</t>
  </si>
  <si>
    <t>Attributable to owners of the parent</t>
  </si>
  <si>
    <t>share capital</t>
  </si>
  <si>
    <t>Total</t>
  </si>
  <si>
    <t>Non-controlling</t>
  </si>
  <si>
    <t>interests</t>
  </si>
  <si>
    <t>Cash flows from operating activities</t>
  </si>
  <si>
    <t>Profit before income tax for the period</t>
  </si>
  <si>
    <t>- Interest income</t>
  </si>
  <si>
    <t>Cash flows before changes in operating assets</t>
  </si>
  <si>
    <t>and liabilities</t>
  </si>
  <si>
    <t>- Inventories</t>
  </si>
  <si>
    <t>- Income tax paid</t>
  </si>
  <si>
    <t>Cash flows from investing activities</t>
  </si>
  <si>
    <t>Cash flows from financing activities</t>
  </si>
  <si>
    <t>Shareholders’ equity</t>
  </si>
  <si>
    <t>Authorised share capital</t>
  </si>
  <si>
    <t>Total comprehensive income</t>
  </si>
  <si>
    <t xml:space="preserve"> paid-up</t>
  </si>
  <si>
    <t>Issued and</t>
  </si>
  <si>
    <t xml:space="preserve"> share capital</t>
  </si>
  <si>
    <t>Premium on</t>
  </si>
  <si>
    <t>Total owners</t>
  </si>
  <si>
    <t>of the parent</t>
  </si>
  <si>
    <t>Liabilities and shareholders’ equity</t>
  </si>
  <si>
    <t>- Depreciation and amortisation</t>
  </si>
  <si>
    <t xml:space="preserve">Revenue from sales </t>
  </si>
  <si>
    <t>Opening balance as at 1 January 2015</t>
  </si>
  <si>
    <t>Closing balance as at 31 March 2015</t>
  </si>
  <si>
    <t>Change in operating assets and liabilities:</t>
  </si>
  <si>
    <t>Audited</t>
  </si>
  <si>
    <t>Consolidated</t>
  </si>
  <si>
    <t>for the period</t>
  </si>
  <si>
    <t>Retained earnings</t>
  </si>
  <si>
    <t xml:space="preserve">Statement of Cash Flows </t>
  </si>
  <si>
    <t>Adjustments to reconcile profit before income tax</t>
  </si>
  <si>
    <t>to net cash provided by operations:</t>
  </si>
  <si>
    <t>Beginning balance</t>
  </si>
  <si>
    <t xml:space="preserve">Ending balance </t>
  </si>
  <si>
    <t>Non-cash transactions</t>
  </si>
  <si>
    <t xml:space="preserve">Statement of Financial Position </t>
  </si>
  <si>
    <t>Statement of Comprehensive Income</t>
  </si>
  <si>
    <t>Earnings per share for the period</t>
  </si>
  <si>
    <t>Statement of Changes in Shareholders’ Equity</t>
  </si>
  <si>
    <t>Statement of Changes in Shareholders' Equity</t>
  </si>
  <si>
    <t>Unaudited</t>
  </si>
  <si>
    <t>Finance costs</t>
  </si>
  <si>
    <t>Total revenue</t>
  </si>
  <si>
    <t>Total expense</t>
  </si>
  <si>
    <t>equity</t>
  </si>
  <si>
    <t>shareholders’</t>
  </si>
  <si>
    <t>Net cash receipts from financing activities</t>
  </si>
  <si>
    <t xml:space="preserve">Basic earnings per share </t>
  </si>
  <si>
    <t>(Baht per share)</t>
  </si>
  <si>
    <t>financial institutions</t>
  </si>
  <si>
    <t xml:space="preserve">Total equity attributable to owners </t>
  </si>
  <si>
    <t xml:space="preserve"> </t>
  </si>
  <si>
    <t>Energy Absolute Public Company Limited</t>
  </si>
  <si>
    <t>As at 31 March 2016</t>
  </si>
  <si>
    <t>Opening balance as at 1 January 2016</t>
  </si>
  <si>
    <t>Closing balance as at 31 March 2016</t>
  </si>
  <si>
    <t>For the three-month period ended 31 March 2016</t>
  </si>
  <si>
    <t xml:space="preserve">Cash and cash equivalents </t>
  </si>
  <si>
    <t>Trade accounts receivable</t>
  </si>
  <si>
    <t>Long-term loans to related parties</t>
  </si>
  <si>
    <t>Trade accounts payable</t>
  </si>
  <si>
    <t>Revenue from subsidy for adders</t>
  </si>
  <si>
    <t>Dividend income</t>
  </si>
  <si>
    <t>- Trade accounts receivable</t>
  </si>
  <si>
    <t>- Refund receivable from Oil Stabilization Fund</t>
  </si>
  <si>
    <t>- Trade accounts payable</t>
  </si>
  <si>
    <t>related parties</t>
  </si>
  <si>
    <t>- Transfer cost of construction of high voltage station</t>
  </si>
  <si>
    <r>
      <t xml:space="preserve">Liabilities and shareholders’ equity </t>
    </r>
    <r>
      <rPr>
        <sz val="10"/>
        <color indexed="8"/>
        <rFont val="Times New Roman"/>
        <family val="1"/>
      </rPr>
      <t>(continued)</t>
    </r>
  </si>
  <si>
    <t>on investments</t>
  </si>
  <si>
    <t xml:space="preserve"> in subsidiaries</t>
  </si>
  <si>
    <t xml:space="preserve">acquisitions of </t>
  </si>
  <si>
    <t>additional shares</t>
  </si>
  <si>
    <t xml:space="preserve"> arising as </t>
  </si>
  <si>
    <t>a result of</t>
  </si>
  <si>
    <r>
      <t xml:space="preserve">หนี้สินและส่วนของผู้ถือหุ้น </t>
    </r>
    <r>
      <rPr>
        <sz val="10"/>
        <rFont val="Times New Roman"/>
        <family val="1"/>
      </rPr>
      <t>(ต่อ)</t>
    </r>
  </si>
  <si>
    <t>Inventories, net</t>
  </si>
  <si>
    <t>Investments in subsidiaries</t>
  </si>
  <si>
    <t>-</t>
  </si>
  <si>
    <t>Investment property</t>
  </si>
  <si>
    <t>Property, plant and equipment, net</t>
  </si>
  <si>
    <t>Intangible assets, net</t>
  </si>
  <si>
    <t>Short-term loans from financial institutions</t>
  </si>
  <si>
    <t xml:space="preserve">Current portion of long-term loans from </t>
  </si>
  <si>
    <t>financial institutions, net</t>
  </si>
  <si>
    <t>Current portion of finance lease liabilities, net</t>
  </si>
  <si>
    <t xml:space="preserve">Short-term loans from related parties </t>
  </si>
  <si>
    <t>Income tax payable</t>
  </si>
  <si>
    <t xml:space="preserve">Long-term loans from </t>
  </si>
  <si>
    <t>Finance lease liabilities, net</t>
  </si>
  <si>
    <t>Deferred tax liabilities, net</t>
  </si>
  <si>
    <t>Retirement benefit obligations</t>
  </si>
  <si>
    <t xml:space="preserve">   at par value of Baht 0.10 per share</t>
  </si>
  <si>
    <t xml:space="preserve">   paid-up at Baht 0.10 per share</t>
  </si>
  <si>
    <t>Legal reserve</t>
  </si>
  <si>
    <t xml:space="preserve">Appropriated </t>
  </si>
  <si>
    <t>- Legal reserve</t>
  </si>
  <si>
    <t>Selling expenses</t>
  </si>
  <si>
    <t>- Owners of the parent</t>
  </si>
  <si>
    <t>Profit attributable to:</t>
  </si>
  <si>
    <t>Total comprehensive income attributable to:</t>
  </si>
  <si>
    <t>Discount</t>
  </si>
  <si>
    <t>- Retirement benefit expenses</t>
  </si>
  <si>
    <t>- Losses on disposals of assets</t>
  </si>
  <si>
    <t>- Unrealised gains on exchange rates</t>
  </si>
  <si>
    <t>- Other non-current assets</t>
  </si>
  <si>
    <t>Cash generated from operations</t>
  </si>
  <si>
    <t>Net cash receipts from operating activities</t>
  </si>
  <si>
    <t xml:space="preserve">Payments for short-term loans to related parties </t>
  </si>
  <si>
    <t>Payments for purchases of investment property</t>
  </si>
  <si>
    <t>Advance payments for construction</t>
  </si>
  <si>
    <t>Net cash payments in investing activities</t>
  </si>
  <si>
    <t xml:space="preserve">Proceeds from short-term loans from </t>
  </si>
  <si>
    <t xml:space="preserve">Payments for short-term loans from </t>
  </si>
  <si>
    <t xml:space="preserve">Proceeds from long-term loans from </t>
  </si>
  <si>
    <t xml:space="preserve">Payments for long-term loans from </t>
  </si>
  <si>
    <t>Net increase (decrease) in cash and cash equivalents</t>
  </si>
  <si>
    <t>Cash and cash equivalents are made up as follows:</t>
  </si>
  <si>
    <t>- Cash on hand and deposits at financial</t>
  </si>
  <si>
    <t xml:space="preserve">Payments for purchases of property, plant </t>
  </si>
  <si>
    <t>and equipment</t>
  </si>
  <si>
    <t xml:space="preserve">- Purchase of property, plant and equipment </t>
  </si>
  <si>
    <t>under finance lease agreements</t>
  </si>
  <si>
    <t>Baht’000</t>
  </si>
  <si>
    <t>Other components of shareholders’ equity</t>
  </si>
  <si>
    <t xml:space="preserve"> shareholders’ equity</t>
  </si>
  <si>
    <t>Other components of</t>
  </si>
  <si>
    <t>Changes in shareholders’ equity for the period</t>
  </si>
  <si>
    <t>Proceeds from disposals of investment property</t>
  </si>
  <si>
    <t>Proceeds from disposals of land</t>
  </si>
  <si>
    <t>institutions - maturities within three months</t>
  </si>
  <si>
    <t xml:space="preserve"> equity</t>
  </si>
  <si>
    <t xml:space="preserve">- 3,730,000,000 ordinary shares </t>
  </si>
  <si>
    <t>- 3,730,000,000 ordinary shares</t>
  </si>
  <si>
    <t>Payments for finance leases liabilities</t>
  </si>
  <si>
    <t>Provision for decommissioning costs</t>
  </si>
  <si>
    <t>Deposits at financial institution used as collateral</t>
  </si>
  <si>
    <t xml:space="preserve">Profit before finance costs and </t>
  </si>
  <si>
    <t>Restated</t>
  </si>
  <si>
    <t>- Reversal of allowance for slow-moving inventory</t>
  </si>
  <si>
    <t>- Provision for decommissioning costs</t>
  </si>
  <si>
    <t>income tax</t>
  </si>
  <si>
    <t>Profit before income tax</t>
  </si>
  <si>
    <t>Income tax</t>
  </si>
  <si>
    <t>Interest received</t>
  </si>
  <si>
    <t>Interest paid</t>
  </si>
  <si>
    <t>17, 20.4</t>
  </si>
  <si>
    <t xml:space="preserve"> - As previously reported</t>
  </si>
  <si>
    <t xml:space="preserve"> - Prior year adjustment</t>
  </si>
  <si>
    <t xml:space="preserve"> - As restated</t>
  </si>
  <si>
    <t>Note</t>
  </si>
  <si>
    <t>to right to use transmission line</t>
  </si>
  <si>
    <t>Deposits at financial institution</t>
  </si>
  <si>
    <t>used as collateral</t>
  </si>
  <si>
    <t>Short-term loans to other parties</t>
  </si>
  <si>
    <t>and related parties</t>
  </si>
  <si>
    <t>Payments for investments in subsidiaries</t>
  </si>
  <si>
    <t>Total comprehensive income for the period</t>
  </si>
  <si>
    <t>- Finance costs</t>
  </si>
  <si>
    <t>- Gains on disposal of investment property</t>
  </si>
  <si>
    <t>The condensed notes to the interim consolidated and company financial information on pages 10 to 26 are an integral part of this interim financial information.</t>
  </si>
  <si>
    <t>Other accounts receivable</t>
  </si>
  <si>
    <t>Other accounts payable</t>
  </si>
  <si>
    <t>Retention for constructions</t>
  </si>
  <si>
    <t>Construction payables and payables for</t>
  </si>
  <si>
    <t>purchase of assets</t>
  </si>
  <si>
    <t>Advance receipts for land rental</t>
  </si>
  <si>
    <t>Other comprehensive income</t>
  </si>
  <si>
    <t>- Amortisation of advance receipts for land rental</t>
  </si>
  <si>
    <t>- Other accounts receivable</t>
  </si>
  <si>
    <t>- Other accounts payable</t>
  </si>
  <si>
    <t>of power plant</t>
  </si>
  <si>
    <t>Payments for purchase of intangible assets</t>
  </si>
  <si>
    <t>(including retention for constructions)</t>
  </si>
  <si>
    <t xml:space="preserve">- Changes in construction payables and </t>
  </si>
  <si>
    <t>payables for purchase of assets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</si>
</sst>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&quot;฿&quot;* #,##0.00_-;\-&quot;฿&quot;* #,##0.00_-;_-&quot;฿&quot;* &quot;-&quot;??_-;_-@_-"/>
    <numFmt numFmtId="170" formatCode="#,##0;\(#,##0\)"/>
    <numFmt numFmtId="171" formatCode="#,##0;\(#,##0\);\-"/>
    <numFmt numFmtId="172" formatCode="_(* #,##0_);_(* \(#,##0\);_(* &quot;-&quot;_);_(@_)"/>
    <numFmt numFmtId="173" formatCode="#,##0.0;\(#,##0.0\)"/>
    <numFmt numFmtId="174" formatCode="#,##0.00;\(#,##0.00\);\-"/>
    <numFmt numFmtId="175" formatCode="#,##0.000;\(#,##0.000\)"/>
    <numFmt numFmtId="176" formatCode="_(* #,##0.00_);_(* \(#,##0.00\);_(* &quot;-&quot;??_);_(@_)"/>
    <numFmt numFmtId="177" formatCode="_-* #,##0.00000_-;\-* #,##0.00000_-;_-* &quot;-&quot;?????_-;_-@_-"/>
    <numFmt numFmtId="178" formatCode="#,##0.0;\(#,##0.0\);\-"/>
    <numFmt numFmtId="179" formatCode="#,##0.000;\(#,##0.000\);\-"/>
    <numFmt numFmtId="180" formatCode="_-* #,##0.0_-;\-* #,##0.0_-;_-* &quot;-&quot;??_-;_-@_-"/>
    <numFmt numFmtId="181" formatCode="_-* #,##0_-;\-* #,##0_-;_-* &quot;-&quot;??_-;_-@_-"/>
    <numFmt numFmtId="182" formatCode="[$-809]dd\ mmmm\ yyyy"/>
    <numFmt numFmtId="183" formatCode="_-* #,##0_-;* \(#,##0\);_-* &quot;-&quot;_-;_-@_-"/>
    <numFmt numFmtId="184" formatCode="#,##0\ ;\(#,##0\);&quot;    -    &quot;"/>
    <numFmt numFmtId="185" formatCode="#,##0.00;\(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rdia New"/>
      <family val="2"/>
    </font>
    <font>
      <sz val="10"/>
      <name val="Arial"/>
      <family val="2"/>
    </font>
    <font>
      <sz val="14"/>
      <name val="Cordia New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9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>
        <color indexed="63"/>
      </bottom>
    </border>
    <border>
      <left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>
      <alignment/>
      <protection/>
    </xf>
  </cellStyleXfs>
  <cellXfs count="245">
    <xf numFmtId="0" fontId="0" fillId="0" borderId="0" xfId="0" applyFont="1" applyAlignment="1">
      <alignment/>
    </xf>
    <xf numFmtId="170" fontId="48" fillId="0" borderId="0" xfId="0" applyNumberFormat="1" applyFont="1" applyFill="1" applyBorder="1" applyAlignment="1">
      <alignment horizontal="center" vertical="center"/>
    </xf>
    <xf numFmtId="170" fontId="48" fillId="0" borderId="0" xfId="0" applyNumberFormat="1" applyFont="1" applyFill="1" applyBorder="1" applyAlignment="1">
      <alignment horizontal="left" vertical="center"/>
    </xf>
    <xf numFmtId="171" fontId="48" fillId="0" borderId="0" xfId="0" applyNumberFormat="1" applyFont="1" applyFill="1" applyBorder="1" applyAlignment="1">
      <alignment horizontal="right" vertical="center"/>
    </xf>
    <xf numFmtId="170" fontId="48" fillId="0" borderId="0" xfId="0" applyNumberFormat="1" applyFont="1" applyFill="1" applyBorder="1" applyAlignment="1">
      <alignment horizontal="right" vertical="center"/>
    </xf>
    <xf numFmtId="170" fontId="48" fillId="0" borderId="0" xfId="0" applyNumberFormat="1" applyFont="1" applyFill="1" applyBorder="1" applyAlignment="1">
      <alignment vertical="center"/>
    </xf>
    <xf numFmtId="171" fontId="48" fillId="0" borderId="10" xfId="0" applyNumberFormat="1" applyFont="1" applyFill="1" applyBorder="1" applyAlignment="1">
      <alignment horizontal="right" vertical="center"/>
    </xf>
    <xf numFmtId="172" fontId="48" fillId="0" borderId="0" xfId="0" applyNumberFormat="1" applyFont="1" applyFill="1" applyBorder="1" applyAlignment="1">
      <alignment horizontal="left" vertical="center"/>
    </xf>
    <xf numFmtId="172" fontId="48" fillId="0" borderId="0" xfId="0" applyNumberFormat="1" applyFont="1" applyFill="1" applyBorder="1" applyAlignment="1">
      <alignment horizontal="center" vertical="center"/>
    </xf>
    <xf numFmtId="172" fontId="48" fillId="0" borderId="0" xfId="0" applyNumberFormat="1" applyFont="1" applyFill="1" applyBorder="1" applyAlignment="1">
      <alignment horizontal="right" vertical="center"/>
    </xf>
    <xf numFmtId="171" fontId="7" fillId="0" borderId="0" xfId="57" applyNumberFormat="1" applyFont="1" applyFill="1" applyAlignment="1">
      <alignment horizontal="right" vertical="center"/>
      <protection/>
    </xf>
    <xf numFmtId="170" fontId="48" fillId="0" borderId="0" xfId="0" applyNumberFormat="1" applyFont="1" applyFill="1" applyBorder="1" applyAlignment="1" quotePrefix="1">
      <alignment horizontal="center" vertical="center"/>
    </xf>
    <xf numFmtId="171" fontId="7" fillId="0" borderId="10" xfId="57" applyNumberFormat="1" applyFont="1" applyFill="1" applyBorder="1" applyAlignment="1">
      <alignment horizontal="right" vertical="center"/>
      <protection/>
    </xf>
    <xf numFmtId="171" fontId="48" fillId="0" borderId="11" xfId="0" applyNumberFormat="1" applyFont="1" applyFill="1" applyBorder="1" applyAlignment="1">
      <alignment horizontal="right" vertical="center"/>
    </xf>
    <xf numFmtId="171" fontId="7" fillId="0" borderId="0" xfId="57" applyNumberFormat="1" applyFont="1" applyFill="1" applyBorder="1" applyAlignment="1">
      <alignment horizontal="right" vertical="center"/>
      <protection/>
    </xf>
    <xf numFmtId="171" fontId="49" fillId="0" borderId="0" xfId="0" applyNumberFormat="1" applyFont="1" applyFill="1" applyBorder="1" applyAlignment="1">
      <alignment horizontal="right" vertical="center"/>
    </xf>
    <xf numFmtId="170" fontId="48" fillId="0" borderId="0" xfId="60" applyNumberFormat="1" applyFont="1" applyFill="1" applyBorder="1" applyAlignment="1">
      <alignment horizontal="left" vertical="center"/>
      <protection/>
    </xf>
    <xf numFmtId="170" fontId="48" fillId="0" borderId="0" xfId="60" applyNumberFormat="1" applyFont="1" applyFill="1" applyBorder="1" applyAlignment="1">
      <alignment horizontal="center" vertical="center"/>
      <protection/>
    </xf>
    <xf numFmtId="171" fontId="48" fillId="0" borderId="0" xfId="60" applyNumberFormat="1" applyFont="1" applyFill="1" applyBorder="1" applyAlignment="1">
      <alignment horizontal="right" vertical="center"/>
      <protection/>
    </xf>
    <xf numFmtId="172" fontId="48" fillId="0" borderId="0" xfId="60" applyNumberFormat="1" applyFont="1" applyFill="1" applyBorder="1" applyAlignment="1">
      <alignment horizontal="left" vertical="center"/>
      <protection/>
    </xf>
    <xf numFmtId="172" fontId="48" fillId="0" borderId="0" xfId="60" applyNumberFormat="1" applyFont="1" applyFill="1" applyBorder="1" applyAlignment="1">
      <alignment horizontal="center" vertical="center"/>
      <protection/>
    </xf>
    <xf numFmtId="170" fontId="48" fillId="0" borderId="0" xfId="58" applyNumberFormat="1" applyFont="1" applyFill="1" applyBorder="1" applyAlignment="1">
      <alignment horizontal="left" vertical="center"/>
      <protection/>
    </xf>
    <xf numFmtId="174" fontId="48" fillId="0" borderId="0" xfId="60" applyNumberFormat="1" applyFont="1" applyFill="1" applyBorder="1" applyAlignment="1">
      <alignment horizontal="right" vertical="center"/>
      <protection/>
    </xf>
    <xf numFmtId="170" fontId="7" fillId="0" borderId="0" xfId="0" applyNumberFormat="1" applyFont="1" applyFill="1" applyBorder="1" applyAlignment="1">
      <alignment vertical="center"/>
    </xf>
    <xf numFmtId="170" fontId="6" fillId="0" borderId="0" xfId="56" applyNumberFormat="1" applyFont="1" applyFill="1" applyBorder="1" applyAlignment="1">
      <alignment horizontal="right" vertical="center"/>
      <protection/>
    </xf>
    <xf numFmtId="170" fontId="48" fillId="0" borderId="10" xfId="60" applyNumberFormat="1" applyFont="1" applyFill="1" applyBorder="1" applyAlignment="1">
      <alignment horizontal="center" vertical="center"/>
      <protection/>
    </xf>
    <xf numFmtId="170" fontId="48" fillId="0" borderId="10" xfId="60" applyNumberFormat="1" applyFont="1" applyFill="1" applyBorder="1" applyAlignment="1">
      <alignment horizontal="left" vertical="center"/>
      <protection/>
    </xf>
    <xf numFmtId="171" fontId="48" fillId="0" borderId="10" xfId="60" applyNumberFormat="1" applyFont="1" applyFill="1" applyBorder="1" applyAlignment="1">
      <alignment horizontal="right" vertical="center"/>
      <protection/>
    </xf>
    <xf numFmtId="172" fontId="48" fillId="0" borderId="10" xfId="60" applyNumberFormat="1" applyFont="1" applyFill="1" applyBorder="1" applyAlignment="1">
      <alignment horizontal="left" vertical="center"/>
      <protection/>
    </xf>
    <xf numFmtId="172" fontId="48" fillId="0" borderId="10" xfId="60" applyNumberFormat="1" applyFont="1" applyFill="1" applyBorder="1" applyAlignment="1">
      <alignment horizontal="center" vertical="center"/>
      <protection/>
    </xf>
    <xf numFmtId="0" fontId="7" fillId="0" borderId="0" xfId="62" applyFont="1" applyFill="1" applyAlignment="1">
      <alignment vertical="center"/>
      <protection/>
    </xf>
    <xf numFmtId="0" fontId="7" fillId="0" borderId="0" xfId="62" applyFont="1" applyFill="1" applyAlignment="1">
      <alignment horizontal="center" vertical="center"/>
      <protection/>
    </xf>
    <xf numFmtId="0" fontId="7" fillId="0" borderId="0" xfId="62" applyFont="1" applyFill="1" applyAlignment="1">
      <alignment horizontal="right" vertical="center"/>
      <protection/>
    </xf>
    <xf numFmtId="171" fontId="7" fillId="0" borderId="0" xfId="62" applyNumberFormat="1" applyFont="1" applyFill="1" applyAlignment="1">
      <alignment horizontal="right" vertical="center"/>
      <protection/>
    </xf>
    <xf numFmtId="0" fontId="7" fillId="0" borderId="0" xfId="62" applyFont="1" applyFill="1" applyBorder="1" applyAlignment="1">
      <alignment vertical="center"/>
      <protection/>
    </xf>
    <xf numFmtId="170" fontId="6" fillId="0" borderId="0" xfId="57" applyNumberFormat="1" applyFont="1" applyFill="1" applyBorder="1" applyAlignment="1">
      <alignment horizontal="left" vertical="center"/>
      <protection/>
    </xf>
    <xf numFmtId="170" fontId="7" fillId="0" borderId="0" xfId="57" applyNumberFormat="1" applyFont="1" applyFill="1" applyBorder="1" applyAlignment="1">
      <alignment horizontal="left" vertical="center"/>
      <protection/>
    </xf>
    <xf numFmtId="170" fontId="7" fillId="0" borderId="0" xfId="57" applyNumberFormat="1" applyFont="1" applyFill="1" applyBorder="1" applyAlignment="1">
      <alignment horizontal="right" vertical="center"/>
      <protection/>
    </xf>
    <xf numFmtId="170" fontId="7" fillId="0" borderId="0" xfId="57" applyNumberFormat="1" applyFont="1" applyFill="1" applyBorder="1" applyAlignment="1">
      <alignment vertical="center"/>
      <protection/>
    </xf>
    <xf numFmtId="170" fontId="7" fillId="0" borderId="0" xfId="57" applyNumberFormat="1" applyFont="1" applyFill="1" applyBorder="1" applyAlignment="1">
      <alignment horizontal="center" vertical="center"/>
      <protection/>
    </xf>
    <xf numFmtId="170" fontId="8" fillId="0" borderId="0" xfId="57" applyNumberFormat="1" applyFont="1" applyFill="1" applyBorder="1" applyAlignment="1">
      <alignment horizontal="right" vertical="center"/>
      <protection/>
    </xf>
    <xf numFmtId="170" fontId="7" fillId="0" borderId="10" xfId="57" applyNumberFormat="1" applyFont="1" applyFill="1" applyBorder="1" applyAlignment="1">
      <alignment vertical="center"/>
      <protection/>
    </xf>
    <xf numFmtId="171" fontId="49" fillId="0" borderId="0" xfId="57" applyNumberFormat="1" applyFont="1" applyFill="1" applyBorder="1" applyAlignment="1">
      <alignment horizontal="right" vertical="center"/>
      <protection/>
    </xf>
    <xf numFmtId="3" fontId="49" fillId="0" borderId="0" xfId="57" applyNumberFormat="1" applyFont="1" applyFill="1" applyBorder="1" applyAlignment="1">
      <alignment horizontal="right" vertical="center"/>
      <protection/>
    </xf>
    <xf numFmtId="170" fontId="7" fillId="0" borderId="0" xfId="0" applyNumberFormat="1" applyFont="1" applyFill="1" applyBorder="1" applyAlignment="1">
      <alignment horizontal="left" vertical="center"/>
    </xf>
    <xf numFmtId="170" fontId="7" fillId="0" borderId="0" xfId="0" applyNumberFormat="1" applyFont="1" applyFill="1" applyBorder="1" applyAlignment="1">
      <alignment horizontal="center" vertical="center"/>
    </xf>
    <xf numFmtId="171" fontId="7" fillId="0" borderId="0" xfId="0" applyNumberFormat="1" applyFont="1" applyFill="1" applyBorder="1" applyAlignment="1">
      <alignment horizontal="right" vertical="center"/>
    </xf>
    <xf numFmtId="172" fontId="7" fillId="0" borderId="0" xfId="0" applyNumberFormat="1" applyFont="1" applyFill="1" applyBorder="1" applyAlignment="1">
      <alignment horizontal="left" vertical="center"/>
    </xf>
    <xf numFmtId="172" fontId="7" fillId="0" borderId="0" xfId="0" applyNumberFormat="1" applyFont="1" applyFill="1" applyBorder="1" applyAlignment="1">
      <alignment horizontal="center" vertical="center"/>
    </xf>
    <xf numFmtId="170" fontId="6" fillId="0" borderId="0" xfId="0" applyNumberFormat="1" applyFont="1" applyFill="1" applyBorder="1" applyAlignment="1">
      <alignment horizontal="left" vertical="center"/>
    </xf>
    <xf numFmtId="170" fontId="50" fillId="0" borderId="0" xfId="60" applyNumberFormat="1" applyFont="1" applyFill="1" applyBorder="1" applyAlignment="1">
      <alignment horizontal="right" vertical="center"/>
      <protection/>
    </xf>
    <xf numFmtId="171" fontId="6" fillId="0" borderId="0" xfId="62" applyNumberFormat="1" applyFont="1" applyFill="1" applyAlignment="1">
      <alignment horizontal="right" vertical="center"/>
      <protection/>
    </xf>
    <xf numFmtId="170" fontId="5" fillId="0" borderId="0" xfId="60" applyNumberFormat="1" applyFont="1" applyFill="1" applyBorder="1" applyAlignment="1">
      <alignment horizontal="right" vertical="center"/>
      <protection/>
    </xf>
    <xf numFmtId="170" fontId="5" fillId="0" borderId="0" xfId="57" applyNumberFormat="1" applyFont="1" applyFill="1" applyBorder="1" applyAlignment="1">
      <alignment horizontal="right" vertical="center"/>
      <protection/>
    </xf>
    <xf numFmtId="170" fontId="5" fillId="0" borderId="0" xfId="57" applyNumberFormat="1" applyFont="1" applyFill="1" applyBorder="1" applyAlignment="1">
      <alignment horizontal="center" vertical="center"/>
      <protection/>
    </xf>
    <xf numFmtId="170" fontId="5" fillId="0" borderId="0" xfId="57" applyNumberFormat="1" applyFont="1" applyFill="1" applyBorder="1" applyAlignment="1">
      <alignment horizontal="left" vertical="center"/>
      <protection/>
    </xf>
    <xf numFmtId="170" fontId="5" fillId="0" borderId="0" xfId="60" applyNumberFormat="1" applyFont="1" applyFill="1" applyBorder="1" applyAlignment="1">
      <alignment vertical="center"/>
      <protection/>
    </xf>
    <xf numFmtId="172" fontId="48" fillId="0" borderId="0" xfId="60" applyNumberFormat="1" applyFont="1" applyFill="1" applyBorder="1" applyAlignment="1">
      <alignment horizontal="right" vertical="center"/>
      <protection/>
    </xf>
    <xf numFmtId="173" fontId="48" fillId="0" borderId="0" xfId="60" applyNumberFormat="1" applyFont="1" applyFill="1" applyBorder="1" applyAlignment="1">
      <alignment horizontal="center" vertical="center"/>
      <protection/>
    </xf>
    <xf numFmtId="171" fontId="48" fillId="0" borderId="11" xfId="60" applyNumberFormat="1" applyFont="1" applyFill="1" applyBorder="1" applyAlignment="1">
      <alignment horizontal="right" vertical="center"/>
      <protection/>
    </xf>
    <xf numFmtId="170" fontId="50" fillId="0" borderId="0" xfId="58" applyNumberFormat="1" applyFont="1" applyFill="1" applyBorder="1" applyAlignment="1">
      <alignment horizontal="center" vertical="center"/>
      <protection/>
    </xf>
    <xf numFmtId="170" fontId="50" fillId="0" borderId="0" xfId="58" applyNumberFormat="1" applyFont="1" applyFill="1" applyBorder="1" applyAlignment="1">
      <alignment horizontal="left" vertical="center"/>
      <protection/>
    </xf>
    <xf numFmtId="171" fontId="50" fillId="0" borderId="0" xfId="58" applyNumberFormat="1" applyFont="1" applyFill="1" applyBorder="1" applyAlignment="1">
      <alignment horizontal="right" vertical="center"/>
      <protection/>
    </xf>
    <xf numFmtId="170" fontId="48" fillId="0" borderId="0" xfId="58" applyNumberFormat="1" applyFont="1" applyFill="1" applyBorder="1" applyAlignment="1">
      <alignment horizontal="center" vertical="center"/>
      <protection/>
    </xf>
    <xf numFmtId="171" fontId="48" fillId="0" borderId="0" xfId="58" applyNumberFormat="1" applyFont="1" applyFill="1" applyBorder="1" applyAlignment="1">
      <alignment horizontal="right" vertical="center"/>
      <protection/>
    </xf>
    <xf numFmtId="172" fontId="48" fillId="0" borderId="0" xfId="58" applyNumberFormat="1" applyFont="1" applyFill="1" applyBorder="1" applyAlignment="1">
      <alignment horizontal="left" vertical="center"/>
      <protection/>
    </xf>
    <xf numFmtId="174" fontId="48" fillId="0" borderId="0" xfId="58" applyNumberFormat="1" applyFont="1" applyFill="1" applyBorder="1" applyAlignment="1">
      <alignment horizontal="right" vertical="center"/>
      <protection/>
    </xf>
    <xf numFmtId="176" fontId="6" fillId="0" borderId="0" xfId="44" applyFont="1" applyFill="1" applyAlignment="1">
      <alignment horizontal="right" vertical="center"/>
    </xf>
    <xf numFmtId="171" fontId="6" fillId="0" borderId="0" xfId="44" applyNumberFormat="1" applyFont="1" applyFill="1" applyAlignment="1">
      <alignment horizontal="right" vertical="center"/>
    </xf>
    <xf numFmtId="171" fontId="6" fillId="0" borderId="0" xfId="57" applyNumberFormat="1" applyFont="1" applyFill="1" applyBorder="1" applyAlignment="1">
      <alignment horizontal="right" vertical="center"/>
      <protection/>
    </xf>
    <xf numFmtId="176" fontId="7" fillId="0" borderId="0" xfId="44" applyFont="1" applyFill="1" applyAlignment="1">
      <alignment vertical="center"/>
    </xf>
    <xf numFmtId="176" fontId="7" fillId="0" borderId="0" xfId="44" applyFont="1" applyFill="1" applyBorder="1" applyAlignment="1">
      <alignment vertical="center"/>
    </xf>
    <xf numFmtId="176" fontId="6" fillId="0" borderId="0" xfId="44" applyFont="1" applyFill="1" applyBorder="1" applyAlignment="1">
      <alignment horizontal="right" vertical="center" wrapText="1"/>
    </xf>
    <xf numFmtId="0" fontId="51" fillId="0" borderId="0" xfId="62" applyFont="1" applyFill="1" applyAlignment="1">
      <alignment vertical="center"/>
      <protection/>
    </xf>
    <xf numFmtId="0" fontId="52" fillId="0" borderId="0" xfId="62" applyFont="1" applyFill="1" applyAlignment="1">
      <alignment vertical="center"/>
      <protection/>
    </xf>
    <xf numFmtId="171" fontId="51" fillId="0" borderId="0" xfId="57" applyNumberFormat="1" applyFont="1" applyFill="1" applyBorder="1" applyAlignment="1">
      <alignment horizontal="right" vertical="center"/>
      <protection/>
    </xf>
    <xf numFmtId="3" fontId="7" fillId="0" borderId="0" xfId="57" applyNumberFormat="1" applyFont="1" applyFill="1" applyBorder="1" applyAlignment="1">
      <alignment horizontal="right" vertical="center"/>
      <protection/>
    </xf>
    <xf numFmtId="171" fontId="7" fillId="0" borderId="11" xfId="57" applyNumberFormat="1" applyFont="1" applyFill="1" applyBorder="1" applyAlignment="1">
      <alignment horizontal="right" vertical="center"/>
      <protection/>
    </xf>
    <xf numFmtId="171" fontId="5" fillId="0" borderId="0" xfId="0" applyNumberFormat="1" applyFont="1" applyFill="1" applyAlignment="1">
      <alignment horizontal="right" vertical="center"/>
    </xf>
    <xf numFmtId="172" fontId="5" fillId="0" borderId="0" xfId="0" applyNumberFormat="1" applyFont="1" applyFill="1" applyAlignment="1">
      <alignment horizontal="right" vertical="center"/>
    </xf>
    <xf numFmtId="172" fontId="5" fillId="0" borderId="0" xfId="0" applyNumberFormat="1" applyFont="1" applyFill="1" applyBorder="1" applyAlignment="1">
      <alignment horizontal="right" vertical="center"/>
    </xf>
    <xf numFmtId="172" fontId="7" fillId="0" borderId="0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horizontal="center" vertical="center"/>
    </xf>
    <xf numFmtId="171" fontId="48" fillId="0" borderId="10" xfId="58" applyNumberFormat="1" applyFont="1" applyFill="1" applyBorder="1" applyAlignment="1">
      <alignment horizontal="right" vertical="center"/>
      <protection/>
    </xf>
    <xf numFmtId="171" fontId="48" fillId="0" borderId="11" xfId="58" applyNumberFormat="1" applyFont="1" applyFill="1" applyBorder="1" applyAlignment="1">
      <alignment horizontal="right" vertical="center"/>
      <protection/>
    </xf>
    <xf numFmtId="170" fontId="6" fillId="0" borderId="0" xfId="0" applyNumberFormat="1" applyFont="1" applyFill="1" applyBorder="1" applyAlignment="1">
      <alignment vertical="center"/>
    </xf>
    <xf numFmtId="171" fontId="7" fillId="0" borderId="10" xfId="0" applyNumberFormat="1" applyFont="1" applyFill="1" applyBorder="1" applyAlignment="1">
      <alignment horizontal="right" vertical="center"/>
    </xf>
    <xf numFmtId="172" fontId="6" fillId="0" borderId="10" xfId="0" applyNumberFormat="1" applyFont="1" applyFill="1" applyBorder="1" applyAlignment="1">
      <alignment horizontal="right" vertical="center"/>
    </xf>
    <xf numFmtId="171" fontId="6" fillId="0" borderId="1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horizontal="right" vertical="center"/>
    </xf>
    <xf numFmtId="0" fontId="50" fillId="0" borderId="0" xfId="0" applyNumberFormat="1" applyFont="1" applyFill="1" applyBorder="1" applyAlignment="1">
      <alignment horizontal="right" vertical="center"/>
    </xf>
    <xf numFmtId="170" fontId="6" fillId="0" borderId="10" xfId="0" applyNumberFormat="1" applyFont="1" applyFill="1" applyBorder="1" applyAlignment="1">
      <alignment horizontal="center" vertical="center"/>
    </xf>
    <xf numFmtId="170" fontId="7" fillId="0" borderId="0" xfId="0" applyNumberFormat="1" applyFont="1" applyFill="1" applyBorder="1" applyAlignment="1" quotePrefix="1">
      <alignment horizontal="left" vertical="center"/>
    </xf>
    <xf numFmtId="0" fontId="7" fillId="0" borderId="0" xfId="62" applyFont="1" applyBorder="1" applyAlignment="1">
      <alignment vertical="center"/>
      <protection/>
    </xf>
    <xf numFmtId="171" fontId="7" fillId="0" borderId="11" xfId="62" applyNumberFormat="1" applyFont="1" applyBorder="1" applyAlignment="1">
      <alignment vertical="center"/>
      <protection/>
    </xf>
    <xf numFmtId="171" fontId="6" fillId="0" borderId="10" xfId="59" applyNumberFormat="1" applyFont="1" applyFill="1" applyBorder="1" applyAlignment="1">
      <alignment horizontal="right" vertical="center"/>
      <protection/>
    </xf>
    <xf numFmtId="0" fontId="6" fillId="0" borderId="0" xfId="62" applyFont="1" applyFill="1" applyBorder="1" applyAlignment="1">
      <alignment vertical="center"/>
      <protection/>
    </xf>
    <xf numFmtId="170" fontId="50" fillId="0" borderId="0" xfId="0" applyNumberFormat="1" applyFont="1" applyFill="1" applyBorder="1" applyAlignment="1">
      <alignment vertical="center"/>
    </xf>
    <xf numFmtId="170" fontId="50" fillId="0" borderId="0" xfId="0" applyNumberFormat="1" applyFont="1" applyFill="1" applyBorder="1" applyAlignment="1">
      <alignment horizontal="left" vertical="center"/>
    </xf>
    <xf numFmtId="170" fontId="50" fillId="0" borderId="10" xfId="0" applyNumberFormat="1" applyFont="1" applyFill="1" applyBorder="1" applyAlignment="1">
      <alignment horizontal="right" vertical="center"/>
    </xf>
    <xf numFmtId="171" fontId="50" fillId="0" borderId="10" xfId="0" applyNumberFormat="1" applyFont="1" applyFill="1" applyBorder="1" applyAlignment="1">
      <alignment horizontal="right" vertical="center"/>
    </xf>
    <xf numFmtId="170" fontId="50" fillId="0" borderId="0" xfId="0" applyNumberFormat="1" applyFont="1" applyFill="1" applyBorder="1" applyAlignment="1">
      <alignment horizontal="right" vertical="center"/>
    </xf>
    <xf numFmtId="171" fontId="50" fillId="0" borderId="0" xfId="0" applyNumberFormat="1" applyFont="1" applyFill="1" applyBorder="1" applyAlignment="1">
      <alignment horizontal="right" vertical="center"/>
    </xf>
    <xf numFmtId="49" fontId="50" fillId="0" borderId="0" xfId="0" applyNumberFormat="1" applyFont="1" applyFill="1" applyBorder="1" applyAlignment="1" quotePrefix="1">
      <alignment horizontal="right" vertical="center"/>
    </xf>
    <xf numFmtId="170" fontId="50" fillId="0" borderId="0" xfId="0" applyNumberFormat="1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>
      <alignment horizontal="left" vertical="center"/>
    </xf>
    <xf numFmtId="170" fontId="50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61" applyFont="1" applyFill="1" applyAlignment="1">
      <alignment vertical="center"/>
      <protection/>
    </xf>
    <xf numFmtId="172" fontId="50" fillId="0" borderId="0" xfId="0" applyNumberFormat="1" applyFont="1" applyFill="1" applyBorder="1" applyAlignment="1">
      <alignment horizontal="left" vertical="center"/>
    </xf>
    <xf numFmtId="172" fontId="50" fillId="0" borderId="0" xfId="0" applyNumberFormat="1" applyFont="1" applyFill="1" applyBorder="1" applyAlignment="1">
      <alignment horizontal="center" vertical="center"/>
    </xf>
    <xf numFmtId="170" fontId="48" fillId="0" borderId="0" xfId="0" applyNumberFormat="1" applyFont="1" applyFill="1" applyBorder="1" applyAlignment="1" quotePrefix="1">
      <alignment horizontal="left" vertical="center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center"/>
    </xf>
    <xf numFmtId="170" fontId="50" fillId="0" borderId="0" xfId="60" applyNumberFormat="1" applyFont="1" applyFill="1" applyBorder="1" applyAlignment="1">
      <alignment horizontal="left" vertical="center"/>
      <protection/>
    </xf>
    <xf numFmtId="170" fontId="50" fillId="0" borderId="10" xfId="63" applyNumberFormat="1" applyFont="1" applyFill="1" applyBorder="1" applyAlignment="1">
      <alignment horizontal="left" vertical="center"/>
      <protection/>
    </xf>
    <xf numFmtId="170" fontId="50" fillId="0" borderId="10" xfId="60" applyNumberFormat="1" applyFont="1" applyFill="1" applyBorder="1" applyAlignment="1">
      <alignment horizontal="left" vertical="center"/>
      <protection/>
    </xf>
    <xf numFmtId="171" fontId="7" fillId="0" borderId="0" xfId="60" applyNumberFormat="1" applyFont="1" applyFill="1" applyBorder="1" applyAlignment="1">
      <alignment horizontal="right" vertical="center"/>
      <protection/>
    </xf>
    <xf numFmtId="172" fontId="7" fillId="0" borderId="0" xfId="60" applyNumberFormat="1" applyFont="1" applyFill="1" applyBorder="1" applyAlignment="1">
      <alignment horizontal="right" vertical="center"/>
      <protection/>
    </xf>
    <xf numFmtId="170" fontId="7" fillId="0" borderId="0" xfId="60" applyNumberFormat="1" applyFont="1" applyFill="1" applyBorder="1" applyAlignment="1">
      <alignment vertical="center"/>
      <protection/>
    </xf>
    <xf numFmtId="171" fontId="7" fillId="0" borderId="10" xfId="60" applyNumberFormat="1" applyFont="1" applyFill="1" applyBorder="1" applyAlignment="1">
      <alignment horizontal="right" vertical="center"/>
      <protection/>
    </xf>
    <xf numFmtId="172" fontId="7" fillId="0" borderId="0" xfId="60" applyNumberFormat="1" applyFont="1" applyFill="1" applyBorder="1" applyAlignment="1">
      <alignment horizontal="center" vertical="center"/>
      <protection/>
    </xf>
    <xf numFmtId="172" fontId="7" fillId="0" borderId="0" xfId="60" applyNumberFormat="1" applyFont="1" applyFill="1" applyBorder="1" applyAlignment="1">
      <alignment horizontal="left" vertical="center"/>
      <protection/>
    </xf>
    <xf numFmtId="170" fontId="7" fillId="0" borderId="0" xfId="60" applyNumberFormat="1" applyFont="1" applyFill="1" applyBorder="1" applyAlignment="1">
      <alignment horizontal="left" vertical="center"/>
      <protection/>
    </xf>
    <xf numFmtId="170" fontId="9" fillId="0" borderId="0" xfId="60" applyNumberFormat="1" applyFont="1" applyFill="1" applyBorder="1" applyAlignment="1">
      <alignment vertical="center"/>
      <protection/>
    </xf>
    <xf numFmtId="170" fontId="48" fillId="0" borderId="0" xfId="60" applyNumberFormat="1" applyFont="1" applyFill="1" applyBorder="1" applyAlignment="1" quotePrefix="1">
      <alignment horizontal="left" vertical="center"/>
      <protection/>
    </xf>
    <xf numFmtId="174" fontId="7" fillId="0" borderId="0" xfId="60" applyNumberFormat="1" applyFont="1" applyFill="1" applyBorder="1" applyAlignment="1">
      <alignment horizontal="right" vertical="center"/>
      <protection/>
    </xf>
    <xf numFmtId="175" fontId="5" fillId="0" borderId="0" xfId="60" applyNumberFormat="1" applyFont="1" applyFill="1" applyBorder="1" applyAlignment="1">
      <alignment vertical="center"/>
      <protection/>
    </xf>
    <xf numFmtId="170" fontId="48" fillId="0" borderId="0" xfId="58" applyNumberFormat="1" applyFont="1" applyFill="1" applyBorder="1" applyAlignment="1" quotePrefix="1">
      <alignment horizontal="left" vertical="center"/>
      <protection/>
    </xf>
    <xf numFmtId="174" fontId="7" fillId="0" borderId="10" xfId="60" applyNumberFormat="1" applyFont="1" applyFill="1" applyBorder="1" applyAlignment="1">
      <alignment horizontal="right" vertical="center"/>
      <protection/>
    </xf>
    <xf numFmtId="174" fontId="7" fillId="0" borderId="0" xfId="58" applyNumberFormat="1" applyFont="1" applyFill="1" applyBorder="1" applyAlignment="1">
      <alignment horizontal="right" vertical="center"/>
      <protection/>
    </xf>
    <xf numFmtId="172" fontId="7" fillId="0" borderId="0" xfId="58" applyNumberFormat="1" applyFont="1" applyFill="1" applyBorder="1" applyAlignment="1">
      <alignment horizontal="center" vertical="center"/>
      <protection/>
    </xf>
    <xf numFmtId="172" fontId="7" fillId="0" borderId="0" xfId="58" applyNumberFormat="1" applyFont="1" applyFill="1" applyBorder="1" applyAlignment="1">
      <alignment horizontal="left" vertical="center"/>
      <protection/>
    </xf>
    <xf numFmtId="170" fontId="50" fillId="0" borderId="0" xfId="63" applyNumberFormat="1" applyFont="1" applyFill="1" applyBorder="1" applyAlignment="1">
      <alignment horizontal="left" vertical="center"/>
      <protection/>
    </xf>
    <xf numFmtId="171" fontId="7" fillId="0" borderId="10" xfId="62" applyNumberFormat="1" applyFont="1" applyFill="1" applyBorder="1" applyAlignment="1">
      <alignment horizontal="right" vertical="center"/>
      <protection/>
    </xf>
    <xf numFmtId="171" fontId="7" fillId="0" borderId="0" xfId="62" applyNumberFormat="1" applyFont="1" applyFill="1" applyBorder="1" applyAlignment="1">
      <alignment horizontal="right" vertical="center"/>
      <protection/>
    </xf>
    <xf numFmtId="170" fontId="50" fillId="0" borderId="10" xfId="0" applyNumberFormat="1" applyFont="1" applyFill="1" applyBorder="1" applyAlignment="1">
      <alignment horizontal="left" vertical="center"/>
    </xf>
    <xf numFmtId="170" fontId="48" fillId="0" borderId="10" xfId="0" applyNumberFormat="1" applyFont="1" applyFill="1" applyBorder="1" applyAlignment="1">
      <alignment horizontal="center" vertical="center"/>
    </xf>
    <xf numFmtId="170" fontId="48" fillId="0" borderId="10" xfId="0" applyNumberFormat="1" applyFont="1" applyFill="1" applyBorder="1" applyAlignment="1">
      <alignment horizontal="left" vertical="center"/>
    </xf>
    <xf numFmtId="170" fontId="6" fillId="0" borderId="10" xfId="0" applyNumberFormat="1" applyFont="1" applyFill="1" applyBorder="1" applyAlignment="1">
      <alignment horizontal="left" vertical="center"/>
    </xf>
    <xf numFmtId="172" fontId="48" fillId="0" borderId="10" xfId="0" applyNumberFormat="1" applyFont="1" applyFill="1" applyBorder="1" applyAlignment="1">
      <alignment horizontal="left" vertical="center"/>
    </xf>
    <xf numFmtId="172" fontId="48" fillId="0" borderId="10" xfId="0" applyNumberFormat="1" applyFont="1" applyFill="1" applyBorder="1" applyAlignment="1">
      <alignment horizontal="center" vertical="center"/>
    </xf>
    <xf numFmtId="170" fontId="7" fillId="0" borderId="0" xfId="0" applyNumberFormat="1" applyFont="1" applyFill="1" applyBorder="1" applyAlignment="1">
      <alignment horizontal="right" vertical="center"/>
    </xf>
    <xf numFmtId="171" fontId="6" fillId="0" borderId="0" xfId="0" applyNumberFormat="1" applyFont="1" applyFill="1" applyBorder="1" applyAlignment="1">
      <alignment horizontal="right" vertical="center"/>
    </xf>
    <xf numFmtId="170" fontId="7" fillId="0" borderId="10" xfId="0" applyNumberFormat="1" applyFont="1" applyFill="1" applyBorder="1" applyAlignment="1">
      <alignment horizontal="center" vertical="center"/>
    </xf>
    <xf numFmtId="170" fontId="7" fillId="0" borderId="10" xfId="0" applyNumberFormat="1" applyFont="1" applyFill="1" applyBorder="1" applyAlignment="1">
      <alignment horizontal="left" vertical="center"/>
    </xf>
    <xf numFmtId="172" fontId="7" fillId="0" borderId="10" xfId="0" applyNumberFormat="1" applyFont="1" applyFill="1" applyBorder="1" applyAlignment="1">
      <alignment horizontal="left" vertical="center"/>
    </xf>
    <xf numFmtId="172" fontId="7" fillId="0" borderId="10" xfId="0" applyNumberFormat="1" applyFont="1" applyFill="1" applyBorder="1" applyAlignment="1">
      <alignment horizontal="center" vertical="center"/>
    </xf>
    <xf numFmtId="171" fontId="7" fillId="0" borderId="0" xfId="0" applyNumberFormat="1" applyFont="1" applyFill="1" applyAlignment="1">
      <alignment horizontal="right" vertical="center"/>
    </xf>
    <xf numFmtId="172" fontId="7" fillId="0" borderId="0" xfId="0" applyNumberFormat="1" applyFont="1" applyFill="1" applyAlignment="1">
      <alignment horizontal="right" vertical="center"/>
    </xf>
    <xf numFmtId="171" fontId="5" fillId="0" borderId="0" xfId="0" applyNumberFormat="1" applyFont="1" applyFill="1" applyAlignment="1">
      <alignment vertical="center"/>
    </xf>
    <xf numFmtId="172" fontId="5" fillId="0" borderId="0" xfId="0" applyNumberFormat="1" applyFont="1" applyFill="1" applyBorder="1" applyAlignment="1">
      <alignment vertical="center"/>
    </xf>
    <xf numFmtId="172" fontId="5" fillId="0" borderId="0" xfId="0" applyNumberFormat="1" applyFont="1" applyFill="1" applyBorder="1" applyAlignment="1">
      <alignment horizontal="center" vertical="center"/>
    </xf>
    <xf numFmtId="170" fontId="6" fillId="0" borderId="0" xfId="58" applyNumberFormat="1" applyFont="1" applyFill="1" applyBorder="1" applyAlignment="1">
      <alignment horizontal="center" vertical="center"/>
      <protection/>
    </xf>
    <xf numFmtId="170" fontId="6" fillId="0" borderId="0" xfId="58" applyNumberFormat="1" applyFont="1" applyFill="1" applyBorder="1" applyAlignment="1">
      <alignment horizontal="left" vertical="center"/>
      <protection/>
    </xf>
    <xf numFmtId="171" fontId="7" fillId="0" borderId="10" xfId="58" applyNumberFormat="1" applyFont="1" applyFill="1" applyBorder="1" applyAlignment="1">
      <alignment horizontal="right" vertical="center"/>
      <protection/>
    </xf>
    <xf numFmtId="0" fontId="48" fillId="0" borderId="0" xfId="0" applyFont="1" applyFill="1" applyBorder="1" applyAlignment="1">
      <alignment/>
    </xf>
    <xf numFmtId="170" fontId="49" fillId="0" borderId="0" xfId="0" applyNumberFormat="1" applyFont="1" applyFill="1" applyBorder="1" applyAlignment="1">
      <alignment horizontal="left" vertical="center"/>
    </xf>
    <xf numFmtId="172" fontId="49" fillId="0" borderId="0" xfId="0" applyNumberFormat="1" applyFont="1" applyFill="1" applyBorder="1" applyAlignment="1">
      <alignment horizontal="right" vertical="center"/>
    </xf>
    <xf numFmtId="0" fontId="48" fillId="0" borderId="0" xfId="0" applyFont="1" applyFill="1" applyAlignment="1">
      <alignment horizontal="left"/>
    </xf>
    <xf numFmtId="170" fontId="6" fillId="0" borderId="10" xfId="64" applyNumberFormat="1" applyFont="1" applyFill="1" applyBorder="1" applyAlignment="1">
      <alignment horizontal="left" vertical="center"/>
      <protection/>
    </xf>
    <xf numFmtId="170" fontId="6" fillId="0" borderId="10" xfId="57" applyNumberFormat="1" applyFont="1" applyFill="1" applyBorder="1" applyAlignment="1">
      <alignment horizontal="left" vertical="center"/>
      <protection/>
    </xf>
    <xf numFmtId="170" fontId="7" fillId="0" borderId="10" xfId="57" applyNumberFormat="1" applyFont="1" applyFill="1" applyBorder="1" applyAlignment="1">
      <alignment horizontal="center" vertical="center"/>
      <protection/>
    </xf>
    <xf numFmtId="170" fontId="8" fillId="0" borderId="10" xfId="57" applyNumberFormat="1" applyFont="1" applyFill="1" applyBorder="1" applyAlignment="1">
      <alignment horizontal="right" vertical="center"/>
      <protection/>
    </xf>
    <xf numFmtId="170" fontId="5" fillId="0" borderId="10" xfId="57" applyNumberFormat="1" applyFont="1" applyFill="1" applyBorder="1" applyAlignment="1">
      <alignment horizontal="right" vertical="center"/>
      <protection/>
    </xf>
    <xf numFmtId="170" fontId="7" fillId="0" borderId="10" xfId="57" applyNumberFormat="1" applyFont="1" applyFill="1" applyBorder="1" applyAlignment="1">
      <alignment horizontal="left" vertical="center"/>
      <protection/>
    </xf>
    <xf numFmtId="170" fontId="7" fillId="0" borderId="10" xfId="57" applyNumberFormat="1" applyFont="1" applyFill="1" applyBorder="1" applyAlignment="1">
      <alignment horizontal="right" vertical="center"/>
      <protection/>
    </xf>
    <xf numFmtId="171" fontId="5" fillId="0" borderId="0" xfId="57" applyNumberFormat="1" applyFont="1" applyFill="1" applyBorder="1" applyAlignment="1">
      <alignment horizontal="center" vertical="center"/>
      <protection/>
    </xf>
    <xf numFmtId="170" fontId="9" fillId="0" borderId="0" xfId="57" applyNumberFormat="1" applyFont="1" applyFill="1" applyBorder="1" applyAlignment="1">
      <alignment horizontal="right" vertical="center"/>
      <protection/>
    </xf>
    <xf numFmtId="171" fontId="5" fillId="0" borderId="0" xfId="57" applyNumberFormat="1" applyFont="1" applyFill="1" applyBorder="1" applyAlignment="1">
      <alignment horizontal="right" vertical="center"/>
      <protection/>
    </xf>
    <xf numFmtId="170" fontId="6" fillId="0" borderId="0" xfId="57" applyNumberFormat="1" applyFont="1" applyFill="1" applyBorder="1" applyAlignment="1">
      <alignment horizontal="right" vertical="center"/>
      <protection/>
    </xf>
    <xf numFmtId="170" fontId="6" fillId="0" borderId="0" xfId="57" applyNumberFormat="1" applyFont="1" applyFill="1" applyBorder="1" applyAlignment="1">
      <alignment horizontal="center" vertical="center"/>
      <protection/>
    </xf>
    <xf numFmtId="170" fontId="9" fillId="0" borderId="0" xfId="57" applyNumberFormat="1" applyFont="1" applyFill="1" applyBorder="1" applyAlignment="1" quotePrefix="1">
      <alignment horizontal="right" vertical="center"/>
      <protection/>
    </xf>
    <xf numFmtId="0" fontId="7" fillId="0" borderId="0" xfId="62" applyFont="1" applyFill="1" applyAlignment="1" quotePrefix="1">
      <alignment vertical="center"/>
      <protection/>
    </xf>
    <xf numFmtId="170" fontId="49" fillId="0" borderId="0" xfId="57" applyNumberFormat="1" applyFont="1" applyFill="1" applyBorder="1" applyAlignment="1">
      <alignment vertical="center"/>
      <protection/>
    </xf>
    <xf numFmtId="170" fontId="48" fillId="0" borderId="10" xfId="57" applyNumberFormat="1" applyFont="1" applyFill="1" applyBorder="1" applyAlignment="1">
      <alignment horizontal="left" vertical="center"/>
      <protection/>
    </xf>
    <xf numFmtId="170" fontId="5" fillId="0" borderId="10" xfId="57" applyNumberFormat="1" applyFont="1" applyFill="1" applyBorder="1" applyAlignment="1">
      <alignment horizontal="center" vertical="center"/>
      <protection/>
    </xf>
    <xf numFmtId="170" fontId="5" fillId="0" borderId="10" xfId="57" applyNumberFormat="1" applyFont="1" applyFill="1" applyBorder="1" applyAlignment="1">
      <alignment vertical="center"/>
      <protection/>
    </xf>
    <xf numFmtId="170" fontId="7" fillId="0" borderId="0" xfId="57" applyNumberFormat="1" applyFont="1" applyFill="1" applyBorder="1" applyAlignment="1" quotePrefix="1">
      <alignment horizontal="left" vertical="center"/>
      <protection/>
    </xf>
    <xf numFmtId="170" fontId="5" fillId="0" borderId="0" xfId="57" applyNumberFormat="1" applyFont="1" applyFill="1" applyBorder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vertical="center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7" fillId="0" borderId="10" xfId="62" applyFont="1" applyFill="1" applyBorder="1" applyAlignment="1">
      <alignment horizontal="right" vertical="center"/>
      <protection/>
    </xf>
    <xf numFmtId="0" fontId="48" fillId="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7" fillId="0" borderId="0" xfId="62" applyFont="1" applyFill="1" applyBorder="1" applyAlignment="1">
      <alignment horizontal="center" vertical="center"/>
      <protection/>
    </xf>
    <xf numFmtId="172" fontId="7" fillId="0" borderId="0" xfId="62" applyNumberFormat="1" applyFont="1" applyFill="1" applyBorder="1" applyAlignment="1">
      <alignment horizontal="right" vertical="center"/>
      <protection/>
    </xf>
    <xf numFmtId="172" fontId="7" fillId="0" borderId="0" xfId="62" applyNumberFormat="1" applyFont="1" applyFill="1" applyAlignment="1">
      <alignment horizontal="right" vertical="center"/>
      <protection/>
    </xf>
    <xf numFmtId="0" fontId="7" fillId="0" borderId="10" xfId="62" applyFont="1" applyFill="1" applyBorder="1" applyAlignment="1">
      <alignment horizontal="left" vertical="center" shrinkToFit="1"/>
      <protection/>
    </xf>
    <xf numFmtId="0" fontId="7" fillId="0" borderId="10" xfId="62" applyFont="1" applyFill="1" applyBorder="1" applyAlignment="1">
      <alignment vertical="center"/>
      <protection/>
    </xf>
    <xf numFmtId="171" fontId="7" fillId="0" borderId="10" xfId="44" applyNumberFormat="1" applyFont="1" applyFill="1" applyBorder="1" applyAlignment="1">
      <alignment horizontal="right" vertical="center"/>
    </xf>
    <xf numFmtId="171" fontId="5" fillId="0" borderId="10" xfId="0" applyNumberFormat="1" applyFont="1" applyFill="1" applyBorder="1" applyAlignment="1">
      <alignment horizontal="right" vertical="center"/>
    </xf>
    <xf numFmtId="0" fontId="10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horizontal="center" vertical="center"/>
      <protection/>
    </xf>
    <xf numFmtId="0" fontId="10" fillId="0" borderId="0" xfId="62" applyFont="1" applyFill="1" applyAlignment="1">
      <alignment horizontal="right" vertical="center"/>
      <protection/>
    </xf>
    <xf numFmtId="171" fontId="10" fillId="0" borderId="0" xfId="62" applyNumberFormat="1" applyFont="1" applyFill="1" applyAlignment="1">
      <alignment horizontal="right" vertical="center"/>
      <protection/>
    </xf>
    <xf numFmtId="0" fontId="10" fillId="0" borderId="0" xfId="62" applyFont="1" applyFill="1" applyBorder="1" applyAlignment="1">
      <alignment vertical="center"/>
      <protection/>
    </xf>
    <xf numFmtId="0" fontId="11" fillId="0" borderId="0" xfId="62" applyFont="1" applyFill="1" applyBorder="1" applyAlignment="1">
      <alignment horizontal="right"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171" fontId="11" fillId="0" borderId="10" xfId="62" applyNumberFormat="1" applyFont="1" applyFill="1" applyBorder="1" applyAlignment="1">
      <alignment horizontal="right" vertical="center"/>
      <protection/>
    </xf>
    <xf numFmtId="0" fontId="11" fillId="0" borderId="10" xfId="62" applyFont="1" applyFill="1" applyBorder="1" applyAlignment="1">
      <alignment horizontal="right" vertical="center"/>
      <protection/>
    </xf>
    <xf numFmtId="171" fontId="11" fillId="0" borderId="0" xfId="62" applyNumberFormat="1" applyFont="1" applyFill="1" applyBorder="1" applyAlignment="1">
      <alignment horizontal="right" vertical="center"/>
      <protection/>
    </xf>
    <xf numFmtId="171" fontId="11" fillId="0" borderId="0" xfId="62" applyNumberFormat="1" applyFont="1" applyFill="1" applyBorder="1" applyAlignment="1">
      <alignment horizontal="center" vertical="center"/>
      <protection/>
    </xf>
    <xf numFmtId="0" fontId="11" fillId="0" borderId="12" xfId="62" applyFont="1" applyFill="1" applyBorder="1" applyAlignment="1">
      <alignment horizontal="right" vertical="center"/>
      <protection/>
    </xf>
    <xf numFmtId="0" fontId="11" fillId="0" borderId="0" xfId="62" applyFont="1" applyFill="1" applyAlignment="1">
      <alignment horizontal="center" vertical="center"/>
      <protection/>
    </xf>
    <xf numFmtId="176" fontId="11" fillId="0" borderId="0" xfId="44" applyFont="1" applyFill="1" applyAlignment="1">
      <alignment horizontal="right" vertical="center"/>
    </xf>
    <xf numFmtId="171" fontId="11" fillId="0" borderId="0" xfId="57" applyNumberFormat="1" applyFont="1" applyFill="1" applyBorder="1" applyAlignment="1">
      <alignment horizontal="right" vertical="center"/>
      <protection/>
    </xf>
    <xf numFmtId="176" fontId="11" fillId="0" borderId="0" xfId="44" applyFont="1" applyFill="1" applyAlignment="1">
      <alignment horizontal="right" vertical="center" wrapText="1"/>
    </xf>
    <xf numFmtId="171" fontId="11" fillId="0" borderId="0" xfId="44" applyNumberFormat="1" applyFont="1" applyFill="1" applyAlignment="1">
      <alignment horizontal="right" vertical="center"/>
    </xf>
    <xf numFmtId="171" fontId="11" fillId="0" borderId="0" xfId="62" applyNumberFormat="1" applyFont="1" applyFill="1" applyAlignment="1">
      <alignment horizontal="right" vertical="center"/>
      <protection/>
    </xf>
    <xf numFmtId="170" fontId="11" fillId="0" borderId="0" xfId="57" applyNumberFormat="1" applyFont="1" applyFill="1" applyBorder="1" applyAlignment="1">
      <alignment horizontal="center" vertical="center"/>
      <protection/>
    </xf>
    <xf numFmtId="171" fontId="11" fillId="0" borderId="10" xfId="59" applyNumberFormat="1" applyFont="1" applyFill="1" applyBorder="1" applyAlignment="1">
      <alignment horizontal="right" vertical="center"/>
      <protection/>
    </xf>
    <xf numFmtId="176" fontId="11" fillId="0" borderId="0" xfId="44" applyFont="1" applyFill="1" applyBorder="1" applyAlignment="1">
      <alignment horizontal="right" vertical="center" wrapText="1"/>
    </xf>
    <xf numFmtId="171" fontId="11" fillId="0" borderId="0" xfId="44" applyNumberFormat="1" applyFont="1" applyFill="1" applyBorder="1" applyAlignment="1">
      <alignment horizontal="right" vertical="center" wrapText="1"/>
    </xf>
    <xf numFmtId="170" fontId="11" fillId="0" borderId="0" xfId="57" applyNumberFormat="1" applyFont="1" applyFill="1" applyBorder="1" applyAlignment="1">
      <alignment horizontal="left" vertical="center"/>
      <protection/>
    </xf>
    <xf numFmtId="171" fontId="10" fillId="0" borderId="0" xfId="42" applyNumberFormat="1" applyFont="1" applyFill="1" applyAlignment="1">
      <alignment vertical="center"/>
    </xf>
    <xf numFmtId="171" fontId="10" fillId="0" borderId="0" xfId="62" applyNumberFormat="1" applyFont="1" applyFill="1" applyAlignment="1">
      <alignment vertical="center"/>
      <protection/>
    </xf>
    <xf numFmtId="0" fontId="10" fillId="0" borderId="0" xfId="62" applyFont="1" applyFill="1" applyBorder="1" applyAlignment="1">
      <alignment horizontal="center" vertical="center"/>
      <protection/>
    </xf>
    <xf numFmtId="172" fontId="10" fillId="0" borderId="0" xfId="62" applyNumberFormat="1" applyFont="1" applyFill="1" applyBorder="1" applyAlignment="1">
      <alignment horizontal="right" vertical="center"/>
      <protection/>
    </xf>
    <xf numFmtId="171" fontId="10" fillId="0" borderId="10" xfId="62" applyNumberFormat="1" applyFont="1" applyFill="1" applyBorder="1" applyAlignment="1">
      <alignment horizontal="right" vertical="center"/>
      <protection/>
    </xf>
    <xf numFmtId="171" fontId="10" fillId="0" borderId="0" xfId="62" applyNumberFormat="1" applyFont="1" applyFill="1" applyBorder="1" applyAlignment="1">
      <alignment horizontal="right" vertical="center"/>
      <protection/>
    </xf>
    <xf numFmtId="171" fontId="10" fillId="0" borderId="10" xfId="62" applyNumberFormat="1" applyFont="1" applyFill="1" applyBorder="1" applyAlignment="1">
      <alignment vertical="center"/>
      <protection/>
    </xf>
    <xf numFmtId="171" fontId="10" fillId="0" borderId="10" xfId="42" applyNumberFormat="1" applyFont="1" applyFill="1" applyBorder="1" applyAlignment="1">
      <alignment horizontal="right" vertical="center"/>
    </xf>
    <xf numFmtId="171" fontId="10" fillId="0" borderId="0" xfId="42" applyNumberFormat="1" applyFont="1" applyFill="1" applyBorder="1" applyAlignment="1">
      <alignment horizontal="right" vertical="center"/>
    </xf>
    <xf numFmtId="171" fontId="10" fillId="0" borderId="10" xfId="42" applyNumberFormat="1" applyFont="1" applyFill="1" applyBorder="1" applyAlignment="1">
      <alignment vertical="center"/>
    </xf>
    <xf numFmtId="170" fontId="10" fillId="0" borderId="0" xfId="57" applyNumberFormat="1" applyFont="1" applyFill="1" applyAlignment="1">
      <alignment vertical="center"/>
      <protection/>
    </xf>
    <xf numFmtId="171" fontId="10" fillId="0" borderId="11" xfId="62" applyNumberFormat="1" applyFont="1" applyFill="1" applyBorder="1" applyAlignment="1">
      <alignment horizontal="right" vertical="center"/>
      <protection/>
    </xf>
    <xf numFmtId="171" fontId="10" fillId="0" borderId="0" xfId="42" applyNumberFormat="1" applyFont="1" applyFill="1" applyAlignment="1">
      <alignment horizontal="right" vertical="center"/>
    </xf>
    <xf numFmtId="0" fontId="53" fillId="0" borderId="0" xfId="62" applyFont="1" applyFill="1" applyAlignment="1">
      <alignment vertical="center"/>
      <protection/>
    </xf>
    <xf numFmtId="0" fontId="53" fillId="0" borderId="0" xfId="62" applyFont="1" applyFill="1" applyAlignment="1">
      <alignment horizontal="center" vertical="center"/>
      <protection/>
    </xf>
    <xf numFmtId="172" fontId="53" fillId="0" borderId="0" xfId="62" applyNumberFormat="1" applyFont="1" applyFill="1" applyAlignment="1">
      <alignment horizontal="right" vertical="center"/>
      <protection/>
    </xf>
    <xf numFmtId="171" fontId="53" fillId="0" borderId="0" xfId="62" applyNumberFormat="1" applyFont="1" applyFill="1" applyAlignment="1">
      <alignment horizontal="right" vertical="center"/>
      <protection/>
    </xf>
    <xf numFmtId="171" fontId="53" fillId="0" borderId="0" xfId="42" applyNumberFormat="1" applyFont="1" applyFill="1" applyAlignment="1">
      <alignment horizontal="right" vertical="center"/>
    </xf>
    <xf numFmtId="172" fontId="10" fillId="0" borderId="0" xfId="62" applyNumberFormat="1" applyFont="1" applyFill="1" applyAlignment="1">
      <alignment horizontal="right" vertical="center"/>
      <protection/>
    </xf>
    <xf numFmtId="170" fontId="10" fillId="0" borderId="0" xfId="57" applyNumberFormat="1" applyFont="1" applyFill="1" applyBorder="1" applyAlignment="1">
      <alignment horizontal="left" vertical="center"/>
      <protection/>
    </xf>
    <xf numFmtId="173" fontId="48" fillId="0" borderId="0" xfId="0" applyNumberFormat="1" applyFont="1" applyFill="1" applyBorder="1" applyAlignment="1" quotePrefix="1">
      <alignment horizontal="center" vertical="center"/>
    </xf>
    <xf numFmtId="171" fontId="48" fillId="0" borderId="0" xfId="58" applyNumberFormat="1" applyFont="1" applyFill="1" applyBorder="1" applyAlignment="1">
      <alignment horizontal="right" vertical="center" wrapText="1"/>
      <protection/>
    </xf>
    <xf numFmtId="171" fontId="6" fillId="0" borderId="10" xfId="59" applyNumberFormat="1" applyFont="1" applyFill="1" applyBorder="1" applyAlignment="1">
      <alignment horizontal="center" vertical="center"/>
      <protection/>
    </xf>
    <xf numFmtId="0" fontId="7" fillId="0" borderId="10" xfId="62" applyFont="1" applyBorder="1" applyAlignment="1">
      <alignment horizontal="justify" vertical="center"/>
      <protection/>
    </xf>
    <xf numFmtId="171" fontId="11" fillId="0" borderId="10" xfId="44" applyNumberFormat="1" applyFont="1" applyFill="1" applyBorder="1" applyAlignment="1">
      <alignment horizontal="center" vertical="center"/>
    </xf>
    <xf numFmtId="171" fontId="11" fillId="0" borderId="13" xfId="62" applyNumberFormat="1" applyFont="1" applyFill="1" applyBorder="1" applyAlignment="1">
      <alignment horizontal="center" vertical="center"/>
      <protection/>
    </xf>
    <xf numFmtId="171" fontId="11" fillId="0" borderId="12" xfId="62" applyNumberFormat="1" applyFont="1" applyFill="1" applyBorder="1" applyAlignment="1">
      <alignment horizontal="center" vertical="center"/>
      <protection/>
    </xf>
    <xf numFmtId="170" fontId="6" fillId="0" borderId="10" xfId="57" applyNumberFormat="1" applyFont="1" applyFill="1" applyBorder="1" applyAlignment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2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 4" xfId="56"/>
    <cellStyle name="Normal 2 13" xfId="57"/>
    <cellStyle name="Normal 3" xfId="58"/>
    <cellStyle name="Normal 3 2" xfId="59"/>
    <cellStyle name="Normal_EGCO_June10 TE" xfId="60"/>
    <cellStyle name="Normal_Interlink Communication_EQ2_10_Interlink Communication_EQ2_12" xfId="61"/>
    <cellStyle name="Normal_KEGCO_2002" xfId="62"/>
    <cellStyle name="Normal_Sheet5" xfId="63"/>
    <cellStyle name="Normal_Sheet7 2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ปกติ_USCT2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X149"/>
  <sheetViews>
    <sheetView zoomScale="115" zoomScaleNormal="115" zoomScaleSheetLayoutView="100" workbookViewId="0" topLeftCell="A136">
      <selection activeCell="A143" sqref="A143:L143"/>
    </sheetView>
  </sheetViews>
  <sheetFormatPr defaultColWidth="9.140625" defaultRowHeight="16.5" customHeight="1"/>
  <cols>
    <col min="1" max="2" width="1.1484375" style="2" customWidth="1"/>
    <col min="3" max="3" width="35.140625" style="2" customWidth="1"/>
    <col min="4" max="4" width="6.421875" style="1" customWidth="1"/>
    <col min="5" max="5" width="0.71875" style="2" customWidth="1"/>
    <col min="6" max="6" width="10.7109375" style="3" customWidth="1"/>
    <col min="7" max="7" width="0.71875" style="2" customWidth="1"/>
    <col min="8" max="8" width="10.7109375" style="3" customWidth="1"/>
    <col min="9" max="9" width="0.71875" style="1" customWidth="1"/>
    <col min="10" max="10" width="10.7109375" style="3" customWidth="1"/>
    <col min="11" max="11" width="0.71875" style="2" customWidth="1"/>
    <col min="12" max="12" width="10.7109375" style="3" customWidth="1"/>
    <col min="13" max="13" width="4.57421875" style="4" customWidth="1"/>
    <col min="14" max="14" width="9.8515625" style="5" bestFit="1" customWidth="1"/>
    <col min="15" max="15" width="7.8515625" style="5" bestFit="1" customWidth="1"/>
    <col min="16" max="16384" width="9.140625" style="5" customWidth="1"/>
  </cols>
  <sheetData>
    <row r="1" spans="1:3" ht="16.5" customHeight="1">
      <c r="A1" s="98" t="s">
        <v>93</v>
      </c>
      <c r="B1" s="98"/>
      <c r="C1" s="98"/>
    </row>
    <row r="2" spans="1:3" ht="16.5" customHeight="1">
      <c r="A2" s="98" t="s">
        <v>76</v>
      </c>
      <c r="B2" s="98"/>
      <c r="C2" s="98"/>
    </row>
    <row r="3" spans="1:12" ht="16.5" customHeight="1">
      <c r="A3" s="137" t="s">
        <v>94</v>
      </c>
      <c r="B3" s="137"/>
      <c r="C3" s="137"/>
      <c r="D3" s="138"/>
      <c r="E3" s="139"/>
      <c r="F3" s="6"/>
      <c r="G3" s="139"/>
      <c r="H3" s="6"/>
      <c r="I3" s="138"/>
      <c r="J3" s="6"/>
      <c r="K3" s="139"/>
      <c r="L3" s="6"/>
    </row>
    <row r="6" spans="1:12" ht="16.5" customHeight="1">
      <c r="A6" s="5"/>
      <c r="D6" s="97"/>
      <c r="E6" s="98"/>
      <c r="F6" s="6"/>
      <c r="G6" s="99"/>
      <c r="H6" s="100" t="s">
        <v>67</v>
      </c>
      <c r="I6" s="101"/>
      <c r="J6" s="6"/>
      <c r="K6" s="99"/>
      <c r="L6" s="100" t="s">
        <v>7</v>
      </c>
    </row>
    <row r="7" spans="1:12" ht="16.5" customHeight="1">
      <c r="A7" s="5"/>
      <c r="D7" s="97"/>
      <c r="E7" s="98"/>
      <c r="G7" s="101"/>
      <c r="H7" s="102"/>
      <c r="I7" s="101"/>
      <c r="K7" s="101"/>
      <c r="L7" s="102" t="s">
        <v>179</v>
      </c>
    </row>
    <row r="8" spans="5:15" ht="16.5" customHeight="1">
      <c r="E8" s="98"/>
      <c r="F8" s="102" t="s">
        <v>81</v>
      </c>
      <c r="G8" s="101"/>
      <c r="H8" s="102" t="s">
        <v>66</v>
      </c>
      <c r="I8" s="101"/>
      <c r="J8" s="102" t="s">
        <v>81</v>
      </c>
      <c r="K8" s="101"/>
      <c r="L8" s="102" t="s">
        <v>66</v>
      </c>
      <c r="O8" s="102"/>
    </row>
    <row r="9" spans="5:15" ht="16.5" customHeight="1">
      <c r="E9" s="98"/>
      <c r="F9" s="103" t="s">
        <v>8</v>
      </c>
      <c r="G9" s="102"/>
      <c r="H9" s="103" t="s">
        <v>9</v>
      </c>
      <c r="I9" s="104"/>
      <c r="J9" s="103" t="s">
        <v>8</v>
      </c>
      <c r="K9" s="102"/>
      <c r="L9" s="103" t="s">
        <v>9</v>
      </c>
      <c r="O9" s="102"/>
    </row>
    <row r="10" spans="5:15" ht="16.5" customHeight="1">
      <c r="E10" s="98"/>
      <c r="F10" s="90">
        <v>2016</v>
      </c>
      <c r="G10" s="105"/>
      <c r="H10" s="90">
        <v>2015</v>
      </c>
      <c r="I10" s="104"/>
      <c r="J10" s="90">
        <v>2016</v>
      </c>
      <c r="K10" s="105"/>
      <c r="L10" s="90">
        <v>2015</v>
      </c>
      <c r="O10" s="102"/>
    </row>
    <row r="11" spans="4:15" ht="16.5" customHeight="1">
      <c r="D11" s="106" t="s">
        <v>10</v>
      </c>
      <c r="E11" s="98"/>
      <c r="F11" s="95" t="s">
        <v>164</v>
      </c>
      <c r="G11" s="98"/>
      <c r="H11" s="95" t="s">
        <v>164</v>
      </c>
      <c r="I11" s="104"/>
      <c r="J11" s="95" t="s">
        <v>164</v>
      </c>
      <c r="K11" s="98"/>
      <c r="L11" s="95" t="s">
        <v>164</v>
      </c>
      <c r="O11" s="102"/>
    </row>
    <row r="12" ht="16.5" customHeight="1">
      <c r="A12" s="98" t="s">
        <v>11</v>
      </c>
    </row>
    <row r="13" ht="16.5" customHeight="1">
      <c r="A13" s="98"/>
    </row>
    <row r="14" spans="1:11" ht="16.5" customHeight="1">
      <c r="A14" s="107" t="s">
        <v>12</v>
      </c>
      <c r="G14" s="7"/>
      <c r="I14" s="8"/>
      <c r="K14" s="7"/>
    </row>
    <row r="15" spans="1:11" ht="16.5" customHeight="1">
      <c r="A15" s="98"/>
      <c r="G15" s="7"/>
      <c r="I15" s="8"/>
      <c r="K15" s="7"/>
    </row>
    <row r="16" spans="1:12" ht="16.5" customHeight="1">
      <c r="A16" s="2" t="s">
        <v>98</v>
      </c>
      <c r="D16" s="45"/>
      <c r="F16" s="3">
        <v>2628534</v>
      </c>
      <c r="G16" s="9"/>
      <c r="H16" s="3">
        <v>2912253</v>
      </c>
      <c r="I16" s="3"/>
      <c r="J16" s="3">
        <v>464962</v>
      </c>
      <c r="K16" s="3"/>
      <c r="L16" s="3">
        <v>365742</v>
      </c>
    </row>
    <row r="17" spans="1:12" ht="16.5" customHeight="1">
      <c r="A17" s="2" t="s">
        <v>99</v>
      </c>
      <c r="D17" s="45">
        <v>8</v>
      </c>
      <c r="F17" s="3">
        <v>1120147</v>
      </c>
      <c r="G17" s="7"/>
      <c r="H17" s="3">
        <v>1051601</v>
      </c>
      <c r="I17" s="3"/>
      <c r="J17" s="3">
        <v>294540</v>
      </c>
      <c r="K17" s="3"/>
      <c r="L17" s="3">
        <v>247371</v>
      </c>
    </row>
    <row r="18" spans="1:12" ht="16.5" customHeight="1">
      <c r="A18" s="2" t="s">
        <v>202</v>
      </c>
      <c r="D18" s="45">
        <v>9</v>
      </c>
      <c r="E18" s="5"/>
      <c r="F18" s="3">
        <v>491898</v>
      </c>
      <c r="G18" s="7"/>
      <c r="H18" s="3">
        <v>451144</v>
      </c>
      <c r="I18" s="3"/>
      <c r="J18" s="3">
        <v>188249</v>
      </c>
      <c r="K18" s="3"/>
      <c r="L18" s="3">
        <v>172787</v>
      </c>
    </row>
    <row r="19" spans="1:5" ht="16.5" customHeight="1">
      <c r="A19" s="2" t="s">
        <v>195</v>
      </c>
      <c r="E19" s="5"/>
    </row>
    <row r="20" spans="2:12" ht="16.5" customHeight="1">
      <c r="B20" s="2" t="s">
        <v>196</v>
      </c>
      <c r="D20" s="114">
        <v>20.5</v>
      </c>
      <c r="E20" s="5"/>
      <c r="F20" s="3">
        <v>1693</v>
      </c>
      <c r="G20" s="7"/>
      <c r="H20" s="3">
        <v>1693</v>
      </c>
      <c r="I20" s="3"/>
      <c r="J20" s="3">
        <v>452993</v>
      </c>
      <c r="K20" s="3"/>
      <c r="L20" s="3">
        <v>142993</v>
      </c>
    </row>
    <row r="21" spans="1:12" ht="16.5" customHeight="1">
      <c r="A21" s="2" t="s">
        <v>117</v>
      </c>
      <c r="D21" s="45">
        <v>10</v>
      </c>
      <c r="F21" s="6">
        <v>125404</v>
      </c>
      <c r="G21" s="7"/>
      <c r="H21" s="6">
        <v>164727</v>
      </c>
      <c r="I21" s="3"/>
      <c r="J21" s="6">
        <v>125404</v>
      </c>
      <c r="K21" s="3"/>
      <c r="L21" s="6">
        <v>164727</v>
      </c>
    </row>
    <row r="22" spans="4:11" ht="16.5" customHeight="1">
      <c r="D22" s="45"/>
      <c r="G22" s="7"/>
      <c r="I22" s="8"/>
      <c r="K22" s="7"/>
    </row>
    <row r="23" spans="1:12" ht="16.5" customHeight="1">
      <c r="A23" s="108" t="s">
        <v>13</v>
      </c>
      <c r="D23" s="45"/>
      <c r="F23" s="6">
        <f>SUM(F16:F21)</f>
        <v>4367676</v>
      </c>
      <c r="G23" s="7"/>
      <c r="H23" s="6">
        <f>SUM(H16:H22)</f>
        <v>4581418</v>
      </c>
      <c r="I23" s="8"/>
      <c r="J23" s="6">
        <f>SUM(J16:J21)</f>
        <v>1526148</v>
      </c>
      <c r="K23" s="7"/>
      <c r="L23" s="6">
        <f>SUM(L16:L22)</f>
        <v>1093620</v>
      </c>
    </row>
    <row r="24" spans="4:11" ht="16.5" customHeight="1">
      <c r="D24" s="45"/>
      <c r="G24" s="7"/>
      <c r="I24" s="8"/>
      <c r="K24" s="7"/>
    </row>
    <row r="25" spans="1:11" ht="16.5" customHeight="1">
      <c r="A25" s="98" t="s">
        <v>14</v>
      </c>
      <c r="D25" s="45"/>
      <c r="G25" s="7"/>
      <c r="I25" s="8"/>
      <c r="K25" s="7"/>
    </row>
    <row r="26" spans="4:11" ht="16.5" customHeight="1">
      <c r="D26" s="45"/>
      <c r="G26" s="7"/>
      <c r="I26" s="8"/>
      <c r="K26" s="7"/>
    </row>
    <row r="27" spans="1:24" ht="16.5" customHeight="1">
      <c r="A27" s="2" t="s">
        <v>193</v>
      </c>
      <c r="G27" s="7"/>
      <c r="I27" s="3"/>
      <c r="K27" s="3"/>
      <c r="O27" s="44"/>
      <c r="X27" s="112"/>
    </row>
    <row r="28" spans="2:24" ht="16.5" customHeight="1">
      <c r="B28" s="2" t="s">
        <v>194</v>
      </c>
      <c r="D28" s="45">
        <v>11</v>
      </c>
      <c r="F28" s="3">
        <v>527934</v>
      </c>
      <c r="G28" s="7"/>
      <c r="H28" s="3">
        <v>527078</v>
      </c>
      <c r="I28" s="3"/>
      <c r="J28" s="3">
        <v>100754</v>
      </c>
      <c r="K28" s="3"/>
      <c r="L28" s="3">
        <v>100748</v>
      </c>
      <c r="O28" s="44"/>
      <c r="X28" s="112"/>
    </row>
    <row r="29" spans="1:24" ht="16.5" customHeight="1">
      <c r="A29" s="2" t="s">
        <v>118</v>
      </c>
      <c r="D29" s="45">
        <v>12</v>
      </c>
      <c r="F29" s="3">
        <v>0</v>
      </c>
      <c r="G29" s="5"/>
      <c r="H29" s="3">
        <v>0</v>
      </c>
      <c r="I29" s="5"/>
      <c r="J29" s="5">
        <v>7292079</v>
      </c>
      <c r="K29" s="5"/>
      <c r="L29" s="5">
        <v>7292079</v>
      </c>
      <c r="O29" s="44"/>
      <c r="X29" s="112"/>
    </row>
    <row r="30" spans="1:15" ht="16.5" customHeight="1">
      <c r="A30" s="2" t="s">
        <v>100</v>
      </c>
      <c r="D30" s="114">
        <v>20.5</v>
      </c>
      <c r="F30" s="3">
        <v>0</v>
      </c>
      <c r="G30" s="7"/>
      <c r="H30" s="3">
        <v>0</v>
      </c>
      <c r="I30" s="3"/>
      <c r="J30" s="3">
        <v>71400</v>
      </c>
      <c r="K30" s="3"/>
      <c r="L30" s="3">
        <v>71400</v>
      </c>
      <c r="O30" s="44"/>
    </row>
    <row r="31" spans="1:15" ht="16.5" customHeight="1">
      <c r="A31" s="2" t="s">
        <v>120</v>
      </c>
      <c r="D31" s="45">
        <v>13</v>
      </c>
      <c r="F31" s="3">
        <v>0</v>
      </c>
      <c r="G31" s="7"/>
      <c r="H31" s="3">
        <v>0</v>
      </c>
      <c r="I31" s="3"/>
      <c r="J31" s="3">
        <v>917132</v>
      </c>
      <c r="K31" s="3"/>
      <c r="L31" s="3">
        <v>932989</v>
      </c>
      <c r="O31" s="44"/>
    </row>
    <row r="32" spans="1:15" ht="16.5" customHeight="1">
      <c r="A32" s="2" t="s">
        <v>121</v>
      </c>
      <c r="D32" s="45">
        <v>14</v>
      </c>
      <c r="F32" s="3">
        <v>28404432</v>
      </c>
      <c r="G32" s="7"/>
      <c r="H32" s="3">
        <v>27414884</v>
      </c>
      <c r="I32" s="3"/>
      <c r="J32" s="3">
        <v>693814</v>
      </c>
      <c r="K32" s="3"/>
      <c r="L32" s="3">
        <v>672319</v>
      </c>
      <c r="O32" s="44"/>
    </row>
    <row r="33" spans="1:15" ht="16.5" customHeight="1">
      <c r="A33" s="2" t="s">
        <v>122</v>
      </c>
      <c r="D33" s="45">
        <v>15</v>
      </c>
      <c r="F33" s="3">
        <v>429895</v>
      </c>
      <c r="G33" s="7"/>
      <c r="H33" s="3">
        <v>416975</v>
      </c>
      <c r="I33" s="3"/>
      <c r="J33" s="3">
        <v>6177</v>
      </c>
      <c r="K33" s="3"/>
      <c r="L33" s="3">
        <v>5455</v>
      </c>
      <c r="O33" s="44"/>
    </row>
    <row r="34" spans="1:15" ht="16.5" customHeight="1">
      <c r="A34" s="2" t="s">
        <v>15</v>
      </c>
      <c r="D34" s="45"/>
      <c r="F34" s="6">
        <v>106386</v>
      </c>
      <c r="G34" s="7"/>
      <c r="H34" s="6">
        <v>116879</v>
      </c>
      <c r="I34" s="8"/>
      <c r="J34" s="6">
        <v>27816</v>
      </c>
      <c r="K34" s="7"/>
      <c r="L34" s="6">
        <v>28842</v>
      </c>
      <c r="O34" s="44"/>
    </row>
    <row r="35" spans="7:11" ht="16.5" customHeight="1">
      <c r="G35" s="7"/>
      <c r="I35" s="8"/>
      <c r="K35" s="7"/>
    </row>
    <row r="36" spans="1:12" ht="16.5" customHeight="1">
      <c r="A36" s="98" t="s">
        <v>17</v>
      </c>
      <c r="B36" s="5"/>
      <c r="F36" s="6">
        <f>SUM(F27:F34)</f>
        <v>29468647</v>
      </c>
      <c r="G36" s="7"/>
      <c r="H36" s="6">
        <f>SUM(H27:H35)</f>
        <v>28475816</v>
      </c>
      <c r="I36" s="8"/>
      <c r="J36" s="6">
        <f>SUM(J27:J34)</f>
        <v>9109172</v>
      </c>
      <c r="K36" s="7"/>
      <c r="L36" s="6">
        <f>SUM(L27:L34)</f>
        <v>9103832</v>
      </c>
    </row>
    <row r="37" spans="7:11" ht="16.5" customHeight="1">
      <c r="G37" s="7"/>
      <c r="I37" s="8"/>
      <c r="K37" s="7"/>
    </row>
    <row r="38" spans="1:12" ht="16.5" customHeight="1" thickBot="1">
      <c r="A38" s="98" t="s">
        <v>23</v>
      </c>
      <c r="F38" s="13">
        <f>F23+F36</f>
        <v>33836323</v>
      </c>
      <c r="G38" s="7"/>
      <c r="H38" s="13">
        <f>H23+H36</f>
        <v>33057234</v>
      </c>
      <c r="I38" s="8"/>
      <c r="J38" s="13">
        <f>J23+J36</f>
        <v>10635320</v>
      </c>
      <c r="K38" s="7"/>
      <c r="L38" s="13">
        <f>L23+L36</f>
        <v>10197452</v>
      </c>
    </row>
    <row r="39" spans="1:11" ht="16.5" customHeight="1" thickTop="1">
      <c r="A39" s="98"/>
      <c r="G39" s="7"/>
      <c r="I39" s="8"/>
      <c r="K39" s="7"/>
    </row>
    <row r="40" spans="1:11" ht="16.5" customHeight="1">
      <c r="A40" s="98"/>
      <c r="G40" s="7"/>
      <c r="I40" s="8"/>
      <c r="K40" s="7"/>
    </row>
    <row r="41" spans="1:11" ht="16.5" customHeight="1">
      <c r="A41" s="98"/>
      <c r="G41" s="7"/>
      <c r="I41" s="8"/>
      <c r="K41" s="7"/>
    </row>
    <row r="42" spans="1:11" ht="18" customHeight="1">
      <c r="A42" s="98"/>
      <c r="G42" s="7"/>
      <c r="I42" s="8"/>
      <c r="K42" s="7"/>
    </row>
    <row r="43" spans="1:11" ht="16.5" customHeight="1">
      <c r="A43" s="2" t="s">
        <v>16</v>
      </c>
      <c r="G43" s="7"/>
      <c r="I43" s="8"/>
      <c r="K43" s="7"/>
    </row>
    <row r="44" spans="7:11" ht="16.5" customHeight="1">
      <c r="G44" s="7"/>
      <c r="I44" s="8"/>
      <c r="K44" s="7"/>
    </row>
    <row r="45" spans="7:11" ht="16.5" customHeight="1">
      <c r="G45" s="7"/>
      <c r="I45" s="8"/>
      <c r="K45" s="7"/>
    </row>
    <row r="46" spans="7:11" ht="16.5" customHeight="1">
      <c r="G46" s="7"/>
      <c r="I46" s="8"/>
      <c r="K46" s="7"/>
    </row>
    <row r="47" spans="1:12" ht="33" customHeight="1">
      <c r="A47" s="240" t="s">
        <v>201</v>
      </c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</row>
    <row r="48" spans="1:11" ht="16.5" customHeight="1">
      <c r="A48" s="98" t="str">
        <f>+A1</f>
        <v>Energy Absolute Public Company Limited</v>
      </c>
      <c r="B48" s="98"/>
      <c r="C48" s="98"/>
      <c r="G48" s="7"/>
      <c r="I48" s="8"/>
      <c r="K48" s="7"/>
    </row>
    <row r="49" spans="1:11" ht="16.5" customHeight="1">
      <c r="A49" s="98" t="str">
        <f>+A2</f>
        <v>Statement of Financial Position </v>
      </c>
      <c r="B49" s="98"/>
      <c r="C49" s="98"/>
      <c r="G49" s="7"/>
      <c r="I49" s="8"/>
      <c r="K49" s="7"/>
    </row>
    <row r="50" spans="1:12" ht="16.5" customHeight="1">
      <c r="A50" s="140" t="str">
        <f>+A3</f>
        <v>As at 31 March 2016</v>
      </c>
      <c r="B50" s="137"/>
      <c r="C50" s="137"/>
      <c r="D50" s="138"/>
      <c r="E50" s="139"/>
      <c r="F50" s="6"/>
      <c r="G50" s="141"/>
      <c r="H50" s="6"/>
      <c r="I50" s="142"/>
      <c r="J50" s="6"/>
      <c r="K50" s="141"/>
      <c r="L50" s="6"/>
    </row>
    <row r="51" spans="7:11" ht="16.5" customHeight="1">
      <c r="G51" s="7"/>
      <c r="I51" s="8"/>
      <c r="K51" s="7"/>
    </row>
    <row r="52" spans="7:11" ht="16.5" customHeight="1">
      <c r="G52" s="7"/>
      <c r="I52" s="8"/>
      <c r="K52" s="7"/>
    </row>
    <row r="53" spans="1:12" ht="16.5" customHeight="1">
      <c r="A53" s="5"/>
      <c r="D53" s="97"/>
      <c r="E53" s="98"/>
      <c r="F53" s="6"/>
      <c r="G53" s="99"/>
      <c r="H53" s="100" t="str">
        <f>H6</f>
        <v>Consolidated</v>
      </c>
      <c r="I53" s="101"/>
      <c r="J53" s="6"/>
      <c r="K53" s="99"/>
      <c r="L53" s="100" t="str">
        <f>L6</f>
        <v>Company</v>
      </c>
    </row>
    <row r="54" spans="1:12" ht="16.5" customHeight="1">
      <c r="A54" s="5"/>
      <c r="D54" s="97"/>
      <c r="E54" s="98"/>
      <c r="G54" s="101"/>
      <c r="H54" s="102"/>
      <c r="I54" s="101"/>
      <c r="K54" s="101"/>
      <c r="L54" s="102" t="s">
        <v>179</v>
      </c>
    </row>
    <row r="55" spans="5:15" ht="16.5" customHeight="1">
      <c r="E55" s="98"/>
      <c r="F55" s="102" t="s">
        <v>81</v>
      </c>
      <c r="G55" s="101"/>
      <c r="H55" s="102" t="s">
        <v>66</v>
      </c>
      <c r="I55" s="101"/>
      <c r="J55" s="102" t="s">
        <v>81</v>
      </c>
      <c r="K55" s="101"/>
      <c r="L55" s="102" t="s">
        <v>66</v>
      </c>
      <c r="O55" s="102"/>
    </row>
    <row r="56" spans="5:15" ht="16.5" customHeight="1">
      <c r="E56" s="98"/>
      <c r="F56" s="103" t="s">
        <v>8</v>
      </c>
      <c r="G56" s="102"/>
      <c r="H56" s="103" t="s">
        <v>9</v>
      </c>
      <c r="I56" s="104"/>
      <c r="J56" s="103" t="s">
        <v>8</v>
      </c>
      <c r="K56" s="102"/>
      <c r="L56" s="103" t="s">
        <v>9</v>
      </c>
      <c r="O56" s="102"/>
    </row>
    <row r="57" spans="5:15" ht="16.5" customHeight="1">
      <c r="E57" s="98"/>
      <c r="F57" s="90">
        <v>2016</v>
      </c>
      <c r="G57" s="105"/>
      <c r="H57" s="90">
        <v>2015</v>
      </c>
      <c r="I57" s="104"/>
      <c r="J57" s="90">
        <v>2016</v>
      </c>
      <c r="K57" s="105"/>
      <c r="L57" s="90">
        <v>2015</v>
      </c>
      <c r="O57" s="102"/>
    </row>
    <row r="58" spans="4:15" ht="16.5" customHeight="1">
      <c r="D58" s="106" t="s">
        <v>10</v>
      </c>
      <c r="E58" s="98"/>
      <c r="F58" s="95" t="s">
        <v>164</v>
      </c>
      <c r="G58" s="98"/>
      <c r="H58" s="95" t="s">
        <v>164</v>
      </c>
      <c r="I58" s="104"/>
      <c r="J58" s="95" t="s">
        <v>164</v>
      </c>
      <c r="K58" s="98"/>
      <c r="L58" s="95" t="s">
        <v>164</v>
      </c>
      <c r="O58" s="102"/>
    </row>
    <row r="59" spans="4:12" ht="16.5" customHeight="1">
      <c r="D59" s="104"/>
      <c r="E59" s="98"/>
      <c r="F59" s="102"/>
      <c r="G59" s="109"/>
      <c r="H59" s="102"/>
      <c r="I59" s="110"/>
      <c r="J59" s="102"/>
      <c r="K59" s="109"/>
      <c r="L59" s="102"/>
    </row>
    <row r="60" spans="1:11" ht="16.5" customHeight="1">
      <c r="A60" s="98" t="s">
        <v>60</v>
      </c>
      <c r="G60" s="7"/>
      <c r="I60" s="8"/>
      <c r="K60" s="7"/>
    </row>
    <row r="61" spans="1:11" ht="16.5" customHeight="1">
      <c r="A61" s="98"/>
      <c r="G61" s="7"/>
      <c r="I61" s="8"/>
      <c r="K61" s="7"/>
    </row>
    <row r="62" spans="1:11" ht="16.5" customHeight="1">
      <c r="A62" s="98" t="s">
        <v>18</v>
      </c>
      <c r="G62" s="7"/>
      <c r="I62" s="8"/>
      <c r="K62" s="7"/>
    </row>
    <row r="63" spans="1:11" ht="16.5" customHeight="1">
      <c r="A63" s="98"/>
      <c r="G63" s="7"/>
      <c r="I63" s="8"/>
      <c r="K63" s="7"/>
    </row>
    <row r="64" spans="1:22" ht="16.5" customHeight="1">
      <c r="A64" s="2" t="s">
        <v>123</v>
      </c>
      <c r="D64" s="45">
        <v>16</v>
      </c>
      <c r="F64" s="46">
        <v>2117560</v>
      </c>
      <c r="G64" s="81"/>
      <c r="H64" s="10">
        <v>1690431</v>
      </c>
      <c r="I64" s="10"/>
      <c r="J64" s="10">
        <v>1625931</v>
      </c>
      <c r="K64" s="10"/>
      <c r="L64" s="10">
        <v>1542376</v>
      </c>
      <c r="P64" s="44"/>
      <c r="Q64" s="44"/>
      <c r="R64" s="44"/>
      <c r="V64" s="112"/>
    </row>
    <row r="65" spans="1:18" ht="16.5" customHeight="1">
      <c r="A65" s="2" t="s">
        <v>101</v>
      </c>
      <c r="F65" s="46">
        <v>75048</v>
      </c>
      <c r="G65" s="81"/>
      <c r="H65" s="10">
        <v>89339</v>
      </c>
      <c r="I65" s="10"/>
      <c r="J65" s="10">
        <v>67054</v>
      </c>
      <c r="K65" s="10"/>
      <c r="L65" s="10">
        <v>86907</v>
      </c>
      <c r="P65" s="44"/>
      <c r="Q65" s="44"/>
      <c r="R65" s="44"/>
    </row>
    <row r="66" spans="1:18" ht="16.5" customHeight="1">
      <c r="A66" s="2" t="s">
        <v>203</v>
      </c>
      <c r="D66" s="45" t="s">
        <v>187</v>
      </c>
      <c r="F66" s="46">
        <v>214195</v>
      </c>
      <c r="G66" s="81"/>
      <c r="H66" s="10">
        <v>192732</v>
      </c>
      <c r="I66" s="10"/>
      <c r="J66" s="10">
        <v>100601</v>
      </c>
      <c r="K66" s="10"/>
      <c r="L66" s="10">
        <v>68695</v>
      </c>
      <c r="P66" s="44"/>
      <c r="Q66" s="44"/>
      <c r="R66" s="44"/>
    </row>
    <row r="67" spans="1:22" ht="16.5" customHeight="1">
      <c r="A67" s="2" t="s">
        <v>205</v>
      </c>
      <c r="D67" s="45"/>
      <c r="G67" s="9"/>
      <c r="H67" s="10"/>
      <c r="I67" s="10"/>
      <c r="J67" s="10"/>
      <c r="K67" s="10"/>
      <c r="L67" s="10"/>
      <c r="P67" s="44"/>
      <c r="Q67" s="44"/>
      <c r="R67" s="44"/>
      <c r="V67" s="113"/>
    </row>
    <row r="68" spans="3:22" ht="16.5" customHeight="1">
      <c r="C68" s="2" t="s">
        <v>206</v>
      </c>
      <c r="D68" s="45"/>
      <c r="F68" s="3">
        <v>135039</v>
      </c>
      <c r="G68" s="9"/>
      <c r="H68" s="10">
        <v>893403</v>
      </c>
      <c r="I68" s="10"/>
      <c r="J68" s="10">
        <v>1213</v>
      </c>
      <c r="K68" s="10"/>
      <c r="L68" s="10">
        <v>0</v>
      </c>
      <c r="P68" s="44"/>
      <c r="Q68" s="44"/>
      <c r="R68" s="44"/>
      <c r="V68" s="113"/>
    </row>
    <row r="69" spans="1:17" ht="16.5" customHeight="1">
      <c r="A69" s="2" t="s">
        <v>124</v>
      </c>
      <c r="G69" s="9"/>
      <c r="H69" s="10"/>
      <c r="I69" s="10"/>
      <c r="J69" s="10"/>
      <c r="K69" s="10"/>
      <c r="L69" s="10"/>
      <c r="N69" s="3"/>
      <c r="Q69" s="44"/>
    </row>
    <row r="70" spans="3:18" ht="16.5" customHeight="1">
      <c r="C70" s="2" t="s">
        <v>125</v>
      </c>
      <c r="D70" s="45">
        <v>18</v>
      </c>
      <c r="F70" s="3">
        <v>1377763</v>
      </c>
      <c r="G70" s="9"/>
      <c r="H70" s="10">
        <v>1155880</v>
      </c>
      <c r="I70" s="10"/>
      <c r="J70" s="10">
        <v>0</v>
      </c>
      <c r="K70" s="10"/>
      <c r="L70" s="10">
        <v>12349</v>
      </c>
      <c r="P70" s="44"/>
      <c r="Q70" s="44"/>
      <c r="R70" s="44"/>
    </row>
    <row r="71" spans="1:22" ht="16.5" customHeight="1">
      <c r="A71" s="2" t="s">
        <v>126</v>
      </c>
      <c r="D71" s="45"/>
      <c r="F71" s="3">
        <v>4826</v>
      </c>
      <c r="G71" s="9"/>
      <c r="H71" s="10">
        <v>4600</v>
      </c>
      <c r="I71" s="10"/>
      <c r="J71" s="10">
        <v>2853</v>
      </c>
      <c r="K71" s="10"/>
      <c r="L71" s="10">
        <v>2768</v>
      </c>
      <c r="P71" s="44"/>
      <c r="Q71" s="44"/>
      <c r="V71" s="113"/>
    </row>
    <row r="72" spans="1:18" ht="16.5" customHeight="1">
      <c r="A72" s="2" t="s">
        <v>127</v>
      </c>
      <c r="D72" s="114">
        <v>20.6</v>
      </c>
      <c r="F72" s="3">
        <v>0</v>
      </c>
      <c r="G72" s="9"/>
      <c r="H72" s="10">
        <v>0</v>
      </c>
      <c r="I72" s="10"/>
      <c r="J72" s="10">
        <v>54000</v>
      </c>
      <c r="K72" s="10"/>
      <c r="L72" s="10">
        <v>54000</v>
      </c>
      <c r="P72" s="44"/>
      <c r="Q72" s="44"/>
      <c r="R72" s="44"/>
    </row>
    <row r="73" spans="1:18" ht="16.5" customHeight="1">
      <c r="A73" s="2" t="s">
        <v>128</v>
      </c>
      <c r="F73" s="3">
        <v>17077</v>
      </c>
      <c r="G73" s="9"/>
      <c r="H73" s="10">
        <v>9177</v>
      </c>
      <c r="I73" s="10"/>
      <c r="J73" s="10">
        <v>7883</v>
      </c>
      <c r="K73" s="10"/>
      <c r="L73" s="10">
        <v>4295</v>
      </c>
      <c r="P73" s="44"/>
      <c r="Q73" s="44"/>
      <c r="R73" s="44"/>
    </row>
    <row r="74" spans="1:22" ht="16.5" customHeight="1">
      <c r="A74" s="2" t="s">
        <v>204</v>
      </c>
      <c r="D74" s="114"/>
      <c r="F74" s="6">
        <v>907015</v>
      </c>
      <c r="G74" s="9"/>
      <c r="H74" s="12">
        <v>928437</v>
      </c>
      <c r="I74" s="10"/>
      <c r="J74" s="12">
        <v>0</v>
      </c>
      <c r="K74" s="10"/>
      <c r="L74" s="12">
        <v>0</v>
      </c>
      <c r="P74" s="44"/>
      <c r="Q74" s="44"/>
      <c r="R74" s="44"/>
      <c r="V74" s="113"/>
    </row>
    <row r="75" spans="1:11" ht="16.5" customHeight="1">
      <c r="A75" s="5"/>
      <c r="B75" s="111"/>
      <c r="G75" s="9"/>
      <c r="I75" s="8"/>
      <c r="K75" s="7"/>
    </row>
    <row r="76" spans="1:12" ht="16.5" customHeight="1">
      <c r="A76" s="98" t="s">
        <v>19</v>
      </c>
      <c r="B76" s="5"/>
      <c r="F76" s="6">
        <f>SUM(F64:F74)</f>
        <v>4848523</v>
      </c>
      <c r="G76" s="7"/>
      <c r="H76" s="6">
        <f>SUM(H64:H74)</f>
        <v>4963999</v>
      </c>
      <c r="I76" s="8"/>
      <c r="J76" s="6">
        <f>SUM(J64:J74)</f>
        <v>1859535</v>
      </c>
      <c r="K76" s="7"/>
      <c r="L76" s="6">
        <f>SUM(L64:L74)</f>
        <v>1771390</v>
      </c>
    </row>
    <row r="77" spans="7:11" ht="16.5" customHeight="1">
      <c r="G77" s="7"/>
      <c r="I77" s="8"/>
      <c r="K77" s="7"/>
    </row>
    <row r="78" spans="1:11" ht="16.5" customHeight="1">
      <c r="A78" s="98" t="s">
        <v>20</v>
      </c>
      <c r="G78" s="7"/>
      <c r="I78" s="8"/>
      <c r="K78" s="7"/>
    </row>
    <row r="79" spans="1:11" ht="16.5" customHeight="1">
      <c r="A79" s="98"/>
      <c r="G79" s="7"/>
      <c r="I79" s="8"/>
      <c r="K79" s="7"/>
    </row>
    <row r="80" spans="1:21" ht="16.5" customHeight="1">
      <c r="A80" s="2" t="s">
        <v>129</v>
      </c>
      <c r="D80" s="5"/>
      <c r="F80" s="5"/>
      <c r="G80" s="5"/>
      <c r="H80" s="5"/>
      <c r="I80" s="5"/>
      <c r="J80" s="5"/>
      <c r="K80" s="5"/>
      <c r="L80" s="5"/>
      <c r="P80" s="44"/>
      <c r="U80" s="112"/>
    </row>
    <row r="81" spans="2:16" ht="16.5" customHeight="1">
      <c r="B81" s="2" t="s">
        <v>125</v>
      </c>
      <c r="D81" s="11">
        <v>18</v>
      </c>
      <c r="F81" s="3">
        <v>19549850</v>
      </c>
      <c r="G81" s="7"/>
      <c r="H81" s="10">
        <v>19367869</v>
      </c>
      <c r="I81" s="10"/>
      <c r="J81" s="10">
        <v>0</v>
      </c>
      <c r="K81" s="10"/>
      <c r="L81" s="10">
        <v>0</v>
      </c>
      <c r="P81" s="44"/>
    </row>
    <row r="82" spans="1:16" ht="16.5" customHeight="1">
      <c r="A82" s="2" t="s">
        <v>130</v>
      </c>
      <c r="D82" s="11"/>
      <c r="F82" s="5">
        <v>6897</v>
      </c>
      <c r="G82" s="5"/>
      <c r="H82" s="10">
        <v>7310</v>
      </c>
      <c r="I82" s="10"/>
      <c r="J82" s="10">
        <v>946</v>
      </c>
      <c r="K82" s="10"/>
      <c r="L82" s="10">
        <v>1723</v>
      </c>
      <c r="P82" s="44"/>
    </row>
    <row r="83" spans="1:16" ht="16.5" customHeight="1">
      <c r="A83" s="2" t="s">
        <v>131</v>
      </c>
      <c r="D83" s="11"/>
      <c r="F83" s="3">
        <v>2385</v>
      </c>
      <c r="G83" s="7"/>
      <c r="H83" s="10">
        <v>2590</v>
      </c>
      <c r="I83" s="10"/>
      <c r="J83" s="10">
        <v>2741</v>
      </c>
      <c r="K83" s="10"/>
      <c r="L83" s="10">
        <v>2909</v>
      </c>
      <c r="P83" s="44"/>
    </row>
    <row r="84" spans="1:16" ht="16.5" customHeight="1">
      <c r="A84" s="2" t="s">
        <v>132</v>
      </c>
      <c r="D84" s="11"/>
      <c r="F84" s="3">
        <v>5357</v>
      </c>
      <c r="G84" s="7"/>
      <c r="H84" s="10">
        <v>4972</v>
      </c>
      <c r="I84" s="10"/>
      <c r="J84" s="10">
        <v>3579</v>
      </c>
      <c r="K84" s="10"/>
      <c r="L84" s="10">
        <v>3377</v>
      </c>
      <c r="P84" s="44"/>
    </row>
    <row r="85" spans="1:21" ht="16.5" customHeight="1">
      <c r="A85" s="2" t="s">
        <v>207</v>
      </c>
      <c r="D85" s="237">
        <v>20.7</v>
      </c>
      <c r="F85" s="3" t="s">
        <v>119</v>
      </c>
      <c r="G85" s="7"/>
      <c r="H85" s="10">
        <v>0</v>
      </c>
      <c r="I85" s="10"/>
      <c r="J85" s="10">
        <v>619490</v>
      </c>
      <c r="K85" s="10"/>
      <c r="L85" s="10">
        <v>626033</v>
      </c>
      <c r="P85" s="44"/>
      <c r="U85" s="113"/>
    </row>
    <row r="86" spans="1:16" ht="16.5" customHeight="1">
      <c r="A86" s="2" t="s">
        <v>176</v>
      </c>
      <c r="F86" s="6">
        <v>202267</v>
      </c>
      <c r="G86" s="7"/>
      <c r="H86" s="6">
        <v>200575</v>
      </c>
      <c r="I86" s="8"/>
      <c r="J86" s="6">
        <v>1593</v>
      </c>
      <c r="K86" s="7"/>
      <c r="L86" s="6">
        <v>1593</v>
      </c>
      <c r="P86" s="44"/>
    </row>
    <row r="87" spans="7:11" ht="16.5" customHeight="1">
      <c r="G87" s="7"/>
      <c r="I87" s="9"/>
      <c r="K87" s="9"/>
    </row>
    <row r="88" spans="1:12" ht="16.5" customHeight="1">
      <c r="A88" s="98" t="s">
        <v>21</v>
      </c>
      <c r="B88" s="5"/>
      <c r="F88" s="6">
        <f>SUM(F81:F86)</f>
        <v>19766756</v>
      </c>
      <c r="G88" s="7"/>
      <c r="H88" s="6">
        <f>SUM(H81:H87)</f>
        <v>19583316</v>
      </c>
      <c r="I88" s="8"/>
      <c r="J88" s="6">
        <f>SUM(J81:J86)</f>
        <v>628349</v>
      </c>
      <c r="K88" s="7"/>
      <c r="L88" s="6">
        <f>SUM(L81:L87)</f>
        <v>635635</v>
      </c>
    </row>
    <row r="89" spans="1:11" ht="16.5" customHeight="1">
      <c r="A89" s="98"/>
      <c r="G89" s="7"/>
      <c r="I89" s="8"/>
      <c r="K89" s="7"/>
    </row>
    <row r="90" spans="1:12" ht="16.5" customHeight="1">
      <c r="A90" s="98" t="s">
        <v>22</v>
      </c>
      <c r="B90" s="98"/>
      <c r="F90" s="6">
        <f>F76+F88</f>
        <v>24615279</v>
      </c>
      <c r="G90" s="7"/>
      <c r="H90" s="6">
        <f>H76+H88</f>
        <v>24547315</v>
      </c>
      <c r="I90" s="8"/>
      <c r="J90" s="6">
        <f>J76+J88</f>
        <v>2487884</v>
      </c>
      <c r="K90" s="7"/>
      <c r="L90" s="6">
        <f>L76+L88</f>
        <v>2407025</v>
      </c>
    </row>
    <row r="91" spans="1:11" ht="16.5" customHeight="1">
      <c r="A91" s="98"/>
      <c r="B91" s="98"/>
      <c r="G91" s="7"/>
      <c r="I91" s="8"/>
      <c r="K91" s="7"/>
    </row>
    <row r="92" spans="1:11" ht="16.5" customHeight="1">
      <c r="A92" s="98"/>
      <c r="B92" s="98"/>
      <c r="G92" s="7"/>
      <c r="I92" s="8"/>
      <c r="K92" s="7"/>
    </row>
    <row r="93" spans="7:11" ht="16.5" customHeight="1">
      <c r="G93" s="7"/>
      <c r="I93" s="8"/>
      <c r="K93" s="7"/>
    </row>
    <row r="94" spans="7:11" ht="2.25" customHeight="1">
      <c r="G94" s="7"/>
      <c r="I94" s="8"/>
      <c r="K94" s="7"/>
    </row>
    <row r="95" spans="1:12" ht="33" customHeight="1">
      <c r="A95" s="240" t="str">
        <f>A47</f>
        <v>The condensed notes to the interim consolidated and company financial information on pages 10 to 26 are an integral part of this interim financial information.</v>
      </c>
      <c r="B95" s="240"/>
      <c r="C95" s="240"/>
      <c r="D95" s="240"/>
      <c r="E95" s="240"/>
      <c r="F95" s="240"/>
      <c r="G95" s="240"/>
      <c r="H95" s="240"/>
      <c r="I95" s="240"/>
      <c r="J95" s="240"/>
      <c r="K95" s="240"/>
      <c r="L95" s="240"/>
    </row>
    <row r="96" spans="1:11" ht="16.5" customHeight="1">
      <c r="A96" s="98" t="str">
        <f>+A1</f>
        <v>Energy Absolute Public Company Limited</v>
      </c>
      <c r="B96" s="98"/>
      <c r="C96" s="98"/>
      <c r="G96" s="7"/>
      <c r="I96" s="8"/>
      <c r="K96" s="7"/>
    </row>
    <row r="97" spans="1:11" ht="16.5" customHeight="1">
      <c r="A97" s="98" t="str">
        <f>+A2</f>
        <v>Statement of Financial Position </v>
      </c>
      <c r="B97" s="98"/>
      <c r="C97" s="98"/>
      <c r="G97" s="7"/>
      <c r="I97" s="8"/>
      <c r="K97" s="7"/>
    </row>
    <row r="98" spans="1:12" ht="16.5" customHeight="1">
      <c r="A98" s="137" t="str">
        <f>+A3</f>
        <v>As at 31 March 2016</v>
      </c>
      <c r="B98" s="137"/>
      <c r="C98" s="137"/>
      <c r="D98" s="138"/>
      <c r="E98" s="139"/>
      <c r="F98" s="6"/>
      <c r="G98" s="141"/>
      <c r="H98" s="6"/>
      <c r="I98" s="142"/>
      <c r="J98" s="6"/>
      <c r="K98" s="141"/>
      <c r="L98" s="6"/>
    </row>
    <row r="99" spans="7:11" ht="16.5" customHeight="1">
      <c r="G99" s="7"/>
      <c r="I99" s="8"/>
      <c r="K99" s="7"/>
    </row>
    <row r="100" spans="7:11" ht="16.5" customHeight="1">
      <c r="G100" s="7"/>
      <c r="I100" s="8"/>
      <c r="K100" s="7"/>
    </row>
    <row r="101" spans="1:12" ht="16.5" customHeight="1">
      <c r="A101" s="5"/>
      <c r="D101" s="97"/>
      <c r="E101" s="98"/>
      <c r="F101" s="6"/>
      <c r="G101" s="99"/>
      <c r="H101" s="100" t="str">
        <f>H53</f>
        <v>Consolidated</v>
      </c>
      <c r="I101" s="101"/>
      <c r="J101" s="6"/>
      <c r="K101" s="99"/>
      <c r="L101" s="100" t="s">
        <v>7</v>
      </c>
    </row>
    <row r="102" spans="1:12" ht="16.5" customHeight="1">
      <c r="A102" s="5"/>
      <c r="D102" s="97"/>
      <c r="E102" s="98"/>
      <c r="G102" s="101"/>
      <c r="H102" s="102"/>
      <c r="I102" s="101"/>
      <c r="K102" s="101"/>
      <c r="L102" s="102" t="s">
        <v>179</v>
      </c>
    </row>
    <row r="103" spans="5:15" ht="16.5" customHeight="1">
      <c r="E103" s="98"/>
      <c r="F103" s="102" t="s">
        <v>81</v>
      </c>
      <c r="G103" s="101"/>
      <c r="H103" s="102" t="s">
        <v>66</v>
      </c>
      <c r="I103" s="101"/>
      <c r="J103" s="102" t="s">
        <v>81</v>
      </c>
      <c r="K103" s="101"/>
      <c r="L103" s="102" t="s">
        <v>66</v>
      </c>
      <c r="O103" s="102"/>
    </row>
    <row r="104" spans="5:15" ht="16.5" customHeight="1">
      <c r="E104" s="98"/>
      <c r="F104" s="103" t="s">
        <v>8</v>
      </c>
      <c r="G104" s="102"/>
      <c r="H104" s="103" t="s">
        <v>9</v>
      </c>
      <c r="I104" s="104"/>
      <c r="J104" s="103" t="s">
        <v>8</v>
      </c>
      <c r="K104" s="102"/>
      <c r="L104" s="103" t="s">
        <v>9</v>
      </c>
      <c r="O104" s="102"/>
    </row>
    <row r="105" spans="5:15" ht="16.5" customHeight="1">
      <c r="E105" s="98"/>
      <c r="F105" s="90">
        <v>2016</v>
      </c>
      <c r="G105" s="105"/>
      <c r="H105" s="90">
        <v>2015</v>
      </c>
      <c r="I105" s="104"/>
      <c r="J105" s="90">
        <v>2016</v>
      </c>
      <c r="K105" s="105"/>
      <c r="L105" s="90">
        <v>2015</v>
      </c>
      <c r="O105" s="102"/>
    </row>
    <row r="106" spans="4:15" ht="16.5" customHeight="1">
      <c r="D106" s="104"/>
      <c r="E106" s="98"/>
      <c r="F106" s="95" t="s">
        <v>164</v>
      </c>
      <c r="G106" s="98"/>
      <c r="H106" s="95" t="s">
        <v>164</v>
      </c>
      <c r="I106" s="104"/>
      <c r="J106" s="95" t="s">
        <v>164</v>
      </c>
      <c r="K106" s="98"/>
      <c r="L106" s="95" t="s">
        <v>164</v>
      </c>
      <c r="O106" s="102"/>
    </row>
    <row r="107" spans="4:12" ht="16.5" customHeight="1">
      <c r="D107" s="104"/>
      <c r="E107" s="98"/>
      <c r="F107" s="102"/>
      <c r="G107" s="109"/>
      <c r="H107" s="102"/>
      <c r="I107" s="110"/>
      <c r="J107" s="102"/>
      <c r="K107" s="109"/>
      <c r="L107" s="102"/>
    </row>
    <row r="108" spans="1:11" ht="16.5" customHeight="1">
      <c r="A108" s="98" t="s">
        <v>109</v>
      </c>
      <c r="G108" s="7"/>
      <c r="I108" s="8"/>
      <c r="K108" s="7"/>
    </row>
    <row r="109" spans="1:11" ht="16.5" customHeight="1">
      <c r="A109" s="98"/>
      <c r="G109" s="7"/>
      <c r="I109" s="8"/>
      <c r="K109" s="7"/>
    </row>
    <row r="110" spans="1:11" ht="16.5" customHeight="1">
      <c r="A110" s="98" t="s">
        <v>51</v>
      </c>
      <c r="G110" s="7"/>
      <c r="I110" s="8"/>
      <c r="K110" s="7"/>
    </row>
    <row r="111" spans="1:11" ht="16.5" customHeight="1">
      <c r="A111" s="98"/>
      <c r="G111" s="7"/>
      <c r="I111" s="8"/>
      <c r="K111" s="7"/>
    </row>
    <row r="112" spans="1:11" ht="16.5" customHeight="1">
      <c r="A112" s="2" t="s">
        <v>24</v>
      </c>
      <c r="G112" s="7"/>
      <c r="I112" s="8"/>
      <c r="K112" s="7"/>
    </row>
    <row r="113" spans="2:12" ht="16.5" customHeight="1">
      <c r="B113" s="2" t="s">
        <v>52</v>
      </c>
      <c r="F113" s="5"/>
      <c r="G113" s="5"/>
      <c r="H113" s="5"/>
      <c r="I113" s="5"/>
      <c r="J113" s="5"/>
      <c r="K113" s="5"/>
      <c r="L113" s="5"/>
    </row>
    <row r="114" spans="3:12" ht="16.5" customHeight="1">
      <c r="C114" s="111" t="s">
        <v>173</v>
      </c>
      <c r="F114" s="5"/>
      <c r="G114" s="5"/>
      <c r="H114" s="5"/>
      <c r="I114" s="5"/>
      <c r="J114" s="5"/>
      <c r="K114" s="5"/>
      <c r="L114" s="5"/>
    </row>
    <row r="115" spans="3:12" ht="16.5" customHeight="1" thickBot="1">
      <c r="C115" s="2" t="s">
        <v>133</v>
      </c>
      <c r="F115" s="13">
        <v>373000</v>
      </c>
      <c r="G115" s="7"/>
      <c r="H115" s="13">
        <v>373000</v>
      </c>
      <c r="I115" s="8"/>
      <c r="J115" s="13">
        <v>373000</v>
      </c>
      <c r="K115" s="7"/>
      <c r="L115" s="13">
        <v>373000</v>
      </c>
    </row>
    <row r="116" spans="1:11" ht="6.75" customHeight="1" thickTop="1">
      <c r="A116" s="98"/>
      <c r="G116" s="7"/>
      <c r="I116" s="8"/>
      <c r="K116" s="7"/>
    </row>
    <row r="117" spans="2:12" ht="16.5" customHeight="1">
      <c r="B117" s="2" t="s">
        <v>25</v>
      </c>
      <c r="F117" s="5"/>
      <c r="G117" s="5"/>
      <c r="H117" s="5"/>
      <c r="I117" s="5"/>
      <c r="J117" s="5"/>
      <c r="K117" s="5"/>
      <c r="L117" s="5"/>
    </row>
    <row r="118" spans="2:12" ht="16.5" customHeight="1">
      <c r="B118" s="111"/>
      <c r="C118" s="111" t="s">
        <v>174</v>
      </c>
      <c r="F118" s="10"/>
      <c r="G118" s="7"/>
      <c r="H118" s="10"/>
      <c r="I118" s="10"/>
      <c r="J118" s="10"/>
      <c r="K118" s="10"/>
      <c r="L118" s="10"/>
    </row>
    <row r="119" spans="2:12" ht="16.5" customHeight="1">
      <c r="B119" s="111"/>
      <c r="C119" s="2" t="s">
        <v>134</v>
      </c>
      <c r="F119" s="10">
        <v>373000</v>
      </c>
      <c r="G119" s="7"/>
      <c r="H119" s="10">
        <v>373000</v>
      </c>
      <c r="I119" s="10"/>
      <c r="J119" s="10">
        <v>373000</v>
      </c>
      <c r="K119" s="10"/>
      <c r="L119" s="10">
        <v>373000</v>
      </c>
    </row>
    <row r="120" spans="1:16" ht="16.5" customHeight="1">
      <c r="A120" s="2" t="s">
        <v>26</v>
      </c>
      <c r="F120" s="10">
        <v>3680616</v>
      </c>
      <c r="G120" s="7"/>
      <c r="H120" s="10">
        <v>3680616</v>
      </c>
      <c r="I120" s="10"/>
      <c r="J120" s="10">
        <v>3680616</v>
      </c>
      <c r="K120" s="10"/>
      <c r="L120" s="10">
        <v>3680616</v>
      </c>
      <c r="P120" s="10"/>
    </row>
    <row r="121" spans="1:16" ht="16.5" customHeight="1">
      <c r="A121" s="2" t="s">
        <v>27</v>
      </c>
      <c r="G121" s="7"/>
      <c r="I121" s="8"/>
      <c r="K121" s="7"/>
      <c r="L121" s="10"/>
      <c r="O121" s="112"/>
      <c r="P121" s="46"/>
    </row>
    <row r="122" spans="2:12" ht="16.5" customHeight="1">
      <c r="B122" s="2" t="s">
        <v>136</v>
      </c>
      <c r="G122" s="7"/>
      <c r="H122" s="5"/>
      <c r="I122" s="5"/>
      <c r="J122" s="5"/>
      <c r="K122" s="5"/>
      <c r="L122" s="5"/>
    </row>
    <row r="123" spans="2:12" ht="16.5" customHeight="1">
      <c r="B123" s="111" t="s">
        <v>137</v>
      </c>
      <c r="C123" s="5"/>
      <c r="F123" s="3">
        <v>37300</v>
      </c>
      <c r="G123" s="7"/>
      <c r="H123" s="10">
        <v>37300</v>
      </c>
      <c r="I123" s="14"/>
      <c r="J123" s="10">
        <v>37300</v>
      </c>
      <c r="K123" s="14"/>
      <c r="L123" s="10">
        <v>37300</v>
      </c>
    </row>
    <row r="124" spans="2:12" ht="16.5" customHeight="1">
      <c r="B124" s="2" t="s">
        <v>28</v>
      </c>
      <c r="F124" s="3">
        <v>5171862</v>
      </c>
      <c r="G124" s="7"/>
      <c r="H124" s="10">
        <v>4460973</v>
      </c>
      <c r="I124" s="14"/>
      <c r="J124" s="10">
        <v>4056520</v>
      </c>
      <c r="K124" s="14"/>
      <c r="L124" s="10">
        <v>3699511</v>
      </c>
    </row>
    <row r="125" spans="1:12" ht="16.5" customHeight="1">
      <c r="A125" s="2" t="s">
        <v>165</v>
      </c>
      <c r="B125" s="5"/>
      <c r="F125" s="6">
        <v>-46945</v>
      </c>
      <c r="G125" s="7"/>
      <c r="H125" s="12">
        <v>-46945</v>
      </c>
      <c r="I125" s="14"/>
      <c r="J125" s="12">
        <v>0</v>
      </c>
      <c r="K125" s="14"/>
      <c r="L125" s="86">
        <v>0</v>
      </c>
    </row>
    <row r="126" spans="1:11" ht="16.5" customHeight="1">
      <c r="A126" s="98"/>
      <c r="G126" s="7"/>
      <c r="I126" s="8"/>
      <c r="K126" s="7"/>
    </row>
    <row r="127" spans="1:12" ht="16.5" customHeight="1">
      <c r="A127" s="98" t="s">
        <v>91</v>
      </c>
      <c r="B127" s="98"/>
      <c r="C127" s="98"/>
      <c r="F127" s="5"/>
      <c r="G127" s="5"/>
      <c r="H127" s="5"/>
      <c r="I127" s="5"/>
      <c r="J127" s="5"/>
      <c r="K127" s="5"/>
      <c r="L127" s="5"/>
    </row>
    <row r="128" spans="1:12" ht="16.5" customHeight="1">
      <c r="A128" s="98"/>
      <c r="B128" s="98" t="s">
        <v>59</v>
      </c>
      <c r="C128" s="98"/>
      <c r="F128" s="3">
        <f>SUM(F118:F125)</f>
        <v>9215833</v>
      </c>
      <c r="G128" s="3"/>
      <c r="H128" s="3">
        <f>SUM(H119:H125)</f>
        <v>8504944</v>
      </c>
      <c r="I128" s="3"/>
      <c r="J128" s="3">
        <f>SUM(J118:J125)</f>
        <v>8147436</v>
      </c>
      <c r="K128" s="3"/>
      <c r="L128" s="3">
        <f>SUM(L119:L125)</f>
        <v>7790427</v>
      </c>
    </row>
    <row r="129" spans="1:12" ht="16.5" customHeight="1">
      <c r="A129" s="2" t="s">
        <v>29</v>
      </c>
      <c r="F129" s="6">
        <v>5211</v>
      </c>
      <c r="G129" s="9"/>
      <c r="H129" s="6">
        <v>4975</v>
      </c>
      <c r="I129" s="3"/>
      <c r="J129" s="6">
        <v>0</v>
      </c>
      <c r="K129" s="3"/>
      <c r="L129" s="6">
        <v>0</v>
      </c>
    </row>
    <row r="130" spans="1:11" ht="16.5" customHeight="1">
      <c r="A130" s="98"/>
      <c r="G130" s="7"/>
      <c r="I130" s="8"/>
      <c r="K130" s="7"/>
    </row>
    <row r="131" spans="1:12" ht="16.5" customHeight="1">
      <c r="A131" s="98" t="s">
        <v>30</v>
      </c>
      <c r="B131" s="98"/>
      <c r="F131" s="6">
        <f>SUM(F128:F129)</f>
        <v>9221044</v>
      </c>
      <c r="G131" s="9"/>
      <c r="H131" s="6">
        <f>SUM(H128:H129)</f>
        <v>8509919</v>
      </c>
      <c r="I131" s="9"/>
      <c r="J131" s="6">
        <f>SUM(J128:J129)</f>
        <v>8147436</v>
      </c>
      <c r="K131" s="9"/>
      <c r="L131" s="6">
        <f>SUM(L128:L129)</f>
        <v>7790427</v>
      </c>
    </row>
    <row r="132" spans="1:11" ht="16.5" customHeight="1">
      <c r="A132" s="98"/>
      <c r="G132" s="7"/>
      <c r="I132" s="8"/>
      <c r="K132" s="7"/>
    </row>
    <row r="133" spans="1:12" ht="16.5" customHeight="1" thickBot="1">
      <c r="A133" s="98" t="s">
        <v>31</v>
      </c>
      <c r="F133" s="13">
        <f>F90+F131</f>
        <v>33836323</v>
      </c>
      <c r="G133" s="7"/>
      <c r="H133" s="13">
        <f>H90+H131</f>
        <v>33057234</v>
      </c>
      <c r="I133" s="7"/>
      <c r="J133" s="13">
        <f>J90+J131</f>
        <v>10635320</v>
      </c>
      <c r="K133" s="7"/>
      <c r="L133" s="13">
        <f>L90+L131</f>
        <v>10197452</v>
      </c>
    </row>
    <row r="134" spans="1:11" ht="16.5" customHeight="1" thickTop="1">
      <c r="A134" s="98"/>
      <c r="G134" s="7"/>
      <c r="I134" s="7"/>
      <c r="K134" s="7"/>
    </row>
    <row r="135" spans="1:11" ht="16.5" customHeight="1">
      <c r="A135" s="98"/>
      <c r="G135" s="7"/>
      <c r="I135" s="7"/>
      <c r="K135" s="7"/>
    </row>
    <row r="136" spans="1:11" ht="16.5" customHeight="1">
      <c r="A136" s="98"/>
      <c r="G136" s="7"/>
      <c r="I136" s="7"/>
      <c r="K136" s="7"/>
    </row>
    <row r="137" spans="1:11" ht="16.5" customHeight="1">
      <c r="A137" s="98"/>
      <c r="G137" s="7"/>
      <c r="I137" s="7"/>
      <c r="K137" s="7"/>
    </row>
    <row r="138" spans="1:11" ht="16.5" customHeight="1">
      <c r="A138" s="98"/>
      <c r="G138" s="7"/>
      <c r="I138" s="7"/>
      <c r="K138" s="7"/>
    </row>
    <row r="139" spans="1:11" ht="16.5" customHeight="1">
      <c r="A139" s="98"/>
      <c r="G139" s="7"/>
      <c r="I139" s="7"/>
      <c r="K139" s="7"/>
    </row>
    <row r="140" spans="6:12" ht="16.5" customHeight="1">
      <c r="F140" s="15"/>
      <c r="G140" s="15"/>
      <c r="H140" s="15"/>
      <c r="I140" s="15"/>
      <c r="J140" s="15"/>
      <c r="K140" s="15"/>
      <c r="L140" s="15"/>
    </row>
    <row r="141" spans="7:11" ht="16.5" customHeight="1">
      <c r="G141" s="3"/>
      <c r="I141" s="3"/>
      <c r="K141" s="3"/>
    </row>
    <row r="142" spans="7:11" ht="12.75" customHeight="1">
      <c r="G142" s="7"/>
      <c r="I142" s="8"/>
      <c r="K142" s="7"/>
    </row>
    <row r="143" spans="1:12" ht="33" customHeight="1">
      <c r="A143" s="240" t="str">
        <f>+A95</f>
        <v>The condensed notes to the interim consolidated and company financial information on pages 10 to 26 are an integral part of this interim financial information.</v>
      </c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</row>
    <row r="149" ht="16.5" customHeight="1">
      <c r="C149" s="2" t="s">
        <v>92</v>
      </c>
    </row>
  </sheetData>
  <sheetProtection/>
  <mergeCells count="3">
    <mergeCell ref="A47:L47"/>
    <mergeCell ref="A143:L143"/>
    <mergeCell ref="A95:L95"/>
  </mergeCells>
  <printOptions/>
  <pageMargins left="0.8" right="0.5" top="0.5" bottom="0.6" header="0.49" footer="0.4"/>
  <pageSetup firstPageNumber="2" useFirstPageNumber="1" horizontalDpi="1200" verticalDpi="1200" orientation="portrait" paperSize="9" r:id="rId1"/>
  <headerFooter>
    <oddFooter>&amp;R&amp;"Times New Roman,Regular"&amp;10&amp;P</oddFooter>
  </headerFooter>
  <rowBreaks count="2" manualBreakCount="2">
    <brk id="47" max="11" man="1"/>
    <brk id="9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U58"/>
  <sheetViews>
    <sheetView zoomScaleSheetLayoutView="115" workbookViewId="0" topLeftCell="A34">
      <selection activeCell="A51" sqref="A51:IV51"/>
    </sheetView>
  </sheetViews>
  <sheetFormatPr defaultColWidth="6.8515625" defaultRowHeight="16.5" customHeight="1"/>
  <cols>
    <col min="1" max="2" width="1.421875" style="16" customWidth="1"/>
    <col min="3" max="3" width="31.140625" style="16" customWidth="1"/>
    <col min="4" max="4" width="5.57421875" style="17" customWidth="1"/>
    <col min="5" max="5" width="0.71875" style="16" customWidth="1"/>
    <col min="6" max="6" width="11.7109375" style="18" customWidth="1"/>
    <col min="7" max="7" width="0.85546875" style="16" customWidth="1"/>
    <col min="8" max="8" width="11.7109375" style="18" customWidth="1"/>
    <col min="9" max="9" width="0.85546875" style="17" customWidth="1"/>
    <col min="10" max="10" width="11.7109375" style="18" customWidth="1"/>
    <col min="11" max="11" width="0.85546875" style="16" customWidth="1"/>
    <col min="12" max="12" width="11.7109375" style="18" customWidth="1"/>
    <col min="13" max="14" width="4.421875" style="52" customWidth="1"/>
    <col min="15" max="15" width="6.8515625" style="56" customWidth="1"/>
    <col min="16" max="16" width="9.00390625" style="56" bestFit="1" customWidth="1"/>
    <col min="17" max="17" width="7.28125" style="56" bestFit="1" customWidth="1"/>
    <col min="18" max="16384" width="6.8515625" style="56" customWidth="1"/>
  </cols>
  <sheetData>
    <row r="1" spans="1:16" ht="16.5" customHeight="1">
      <c r="A1" s="115" t="str">
        <f>'2-4'!A1</f>
        <v>Energy Absolute Public Company Limited</v>
      </c>
      <c r="B1" s="115"/>
      <c r="C1" s="115"/>
      <c r="G1" s="19"/>
      <c r="I1" s="20"/>
      <c r="K1" s="19"/>
      <c r="L1" s="24" t="s">
        <v>81</v>
      </c>
      <c r="P1" s="24"/>
    </row>
    <row r="2" spans="1:12" ht="16.5" customHeight="1">
      <c r="A2" s="115" t="s">
        <v>77</v>
      </c>
      <c r="B2" s="115"/>
      <c r="C2" s="115"/>
      <c r="G2" s="19"/>
      <c r="I2" s="20"/>
      <c r="K2" s="19"/>
      <c r="L2" s="50"/>
    </row>
    <row r="3" spans="1:12" ht="16.5" customHeight="1">
      <c r="A3" s="116" t="s">
        <v>97</v>
      </c>
      <c r="B3" s="117"/>
      <c r="C3" s="117"/>
      <c r="D3" s="25"/>
      <c r="E3" s="26"/>
      <c r="F3" s="27"/>
      <c r="G3" s="28"/>
      <c r="H3" s="27"/>
      <c r="I3" s="29"/>
      <c r="J3" s="27"/>
      <c r="K3" s="28"/>
      <c r="L3" s="27"/>
    </row>
    <row r="4" spans="1:11" ht="16.5" customHeight="1">
      <c r="A4" s="134"/>
      <c r="B4" s="115"/>
      <c r="C4" s="115"/>
      <c r="G4" s="19"/>
      <c r="I4" s="20"/>
      <c r="K4" s="19"/>
    </row>
    <row r="5" spans="7:11" ht="16.5" customHeight="1">
      <c r="G5" s="19"/>
      <c r="I5" s="20"/>
      <c r="K5" s="19"/>
    </row>
    <row r="6" spans="2:13" s="5" customFormat="1" ht="13.5" customHeight="1">
      <c r="B6" s="2"/>
      <c r="C6" s="2"/>
      <c r="D6" s="97"/>
      <c r="E6" s="98"/>
      <c r="F6" s="6"/>
      <c r="G6" s="99"/>
      <c r="H6" s="100" t="s">
        <v>67</v>
      </c>
      <c r="I6" s="101"/>
      <c r="J6" s="6"/>
      <c r="K6" s="99"/>
      <c r="L6" s="100" t="s">
        <v>7</v>
      </c>
      <c r="M6" s="4"/>
    </row>
    <row r="7" spans="1:15" s="5" customFormat="1" ht="13.5" customHeight="1">
      <c r="A7" s="2"/>
      <c r="B7" s="2"/>
      <c r="C7" s="2"/>
      <c r="D7" s="1"/>
      <c r="E7" s="98"/>
      <c r="F7" s="90">
        <v>2016</v>
      </c>
      <c r="G7" s="105"/>
      <c r="H7" s="90">
        <v>2015</v>
      </c>
      <c r="I7" s="104"/>
      <c r="J7" s="90">
        <v>2016</v>
      </c>
      <c r="K7" s="105"/>
      <c r="L7" s="90">
        <v>2015</v>
      </c>
      <c r="M7" s="4"/>
      <c r="O7" s="102"/>
    </row>
    <row r="8" spans="1:15" s="5" customFormat="1" ht="13.5" customHeight="1">
      <c r="A8" s="2"/>
      <c r="B8" s="2"/>
      <c r="C8" s="2"/>
      <c r="D8" s="106" t="s">
        <v>10</v>
      </c>
      <c r="E8" s="98"/>
      <c r="F8" s="95" t="s">
        <v>164</v>
      </c>
      <c r="G8" s="98"/>
      <c r="H8" s="95" t="s">
        <v>164</v>
      </c>
      <c r="I8" s="104"/>
      <c r="J8" s="95" t="s">
        <v>164</v>
      </c>
      <c r="K8" s="98"/>
      <c r="L8" s="95" t="s">
        <v>164</v>
      </c>
      <c r="M8" s="4"/>
      <c r="O8" s="102"/>
    </row>
    <row r="9" spans="7:11" ht="9.75" customHeight="1">
      <c r="G9" s="57"/>
      <c r="I9" s="57"/>
      <c r="K9" s="57"/>
    </row>
    <row r="10" spans="1:12" ht="13.5" customHeight="1">
      <c r="A10" s="16" t="s">
        <v>62</v>
      </c>
      <c r="F10" s="18">
        <f>1734734+11281</f>
        <v>1746015</v>
      </c>
      <c r="G10" s="57"/>
      <c r="H10" s="118">
        <f>1504405+1703</f>
        <v>1506108</v>
      </c>
      <c r="I10" s="119"/>
      <c r="J10" s="118">
        <f>1378276+11281</f>
        <v>1389557</v>
      </c>
      <c r="K10" s="119"/>
      <c r="L10" s="118">
        <f>1230800+1703</f>
        <v>1232503</v>
      </c>
    </row>
    <row r="11" spans="1:12" ht="13.5" customHeight="1">
      <c r="A11" s="16" t="s">
        <v>102</v>
      </c>
      <c r="F11" s="18">
        <v>690199</v>
      </c>
      <c r="G11" s="57"/>
      <c r="H11" s="120">
        <v>497761</v>
      </c>
      <c r="I11" s="120"/>
      <c r="J11" s="46">
        <v>0</v>
      </c>
      <c r="K11" s="120"/>
      <c r="L11" s="46">
        <v>0</v>
      </c>
    </row>
    <row r="12" spans="1:12" ht="13.5" customHeight="1">
      <c r="A12" s="16" t="s">
        <v>103</v>
      </c>
      <c r="D12" s="17">
        <v>12</v>
      </c>
      <c r="F12" s="18">
        <v>0</v>
      </c>
      <c r="G12" s="57"/>
      <c r="H12" s="118">
        <v>0</v>
      </c>
      <c r="I12" s="119"/>
      <c r="J12" s="118">
        <v>304299</v>
      </c>
      <c r="K12" s="119"/>
      <c r="L12" s="118">
        <v>376577</v>
      </c>
    </row>
    <row r="13" spans="1:12" ht="13.5" customHeight="1">
      <c r="A13" s="16" t="s">
        <v>32</v>
      </c>
      <c r="F13" s="27">
        <v>20518</v>
      </c>
      <c r="G13" s="57"/>
      <c r="H13" s="121">
        <v>9161</v>
      </c>
      <c r="I13" s="119"/>
      <c r="J13" s="121">
        <v>23461</v>
      </c>
      <c r="K13" s="119"/>
      <c r="L13" s="121">
        <v>21518</v>
      </c>
    </row>
    <row r="14" spans="7:11" ht="9.75" customHeight="1">
      <c r="G14" s="57"/>
      <c r="I14" s="57"/>
      <c r="K14" s="57"/>
    </row>
    <row r="15" spans="1:12" ht="13.5" customHeight="1">
      <c r="A15" s="115" t="s">
        <v>83</v>
      </c>
      <c r="F15" s="27">
        <f>SUM(F10:F13)</f>
        <v>2456732</v>
      </c>
      <c r="G15" s="57"/>
      <c r="H15" s="27">
        <f>SUM(H10:H13)</f>
        <v>2013030</v>
      </c>
      <c r="I15" s="57"/>
      <c r="J15" s="27">
        <f>SUM(J10:J13)</f>
        <v>1717317</v>
      </c>
      <c r="K15" s="57"/>
      <c r="L15" s="27">
        <f>SUM(L10:L13)</f>
        <v>1630598</v>
      </c>
    </row>
    <row r="16" spans="7:11" ht="9.75" customHeight="1">
      <c r="G16" s="57"/>
      <c r="I16" s="57"/>
      <c r="K16" s="57"/>
    </row>
    <row r="17" spans="1:21" ht="13.5" customHeight="1">
      <c r="A17" s="16" t="s">
        <v>33</v>
      </c>
      <c r="D17" s="58"/>
      <c r="F17" s="18">
        <v>-1452078</v>
      </c>
      <c r="G17" s="19"/>
      <c r="H17" s="118">
        <v>-1236319</v>
      </c>
      <c r="I17" s="122"/>
      <c r="J17" s="118">
        <v>-1267994</v>
      </c>
      <c r="K17" s="123"/>
      <c r="L17" s="118">
        <v>-1091044</v>
      </c>
      <c r="P17" s="124"/>
      <c r="Q17" s="124"/>
      <c r="U17" s="112"/>
    </row>
    <row r="18" spans="1:12" ht="13.5" customHeight="1">
      <c r="A18" s="16" t="s">
        <v>138</v>
      </c>
      <c r="E18" s="57"/>
      <c r="F18" s="18">
        <v>-15339</v>
      </c>
      <c r="G18" s="57"/>
      <c r="H18" s="118">
        <v>-14287</v>
      </c>
      <c r="I18" s="119"/>
      <c r="J18" s="118">
        <v>-15339</v>
      </c>
      <c r="K18" s="119"/>
      <c r="L18" s="118">
        <v>-14287</v>
      </c>
    </row>
    <row r="19" spans="1:12" ht="13.5" customHeight="1">
      <c r="A19" s="16" t="s">
        <v>34</v>
      </c>
      <c r="E19" s="57"/>
      <c r="F19" s="27">
        <v>-96674</v>
      </c>
      <c r="G19" s="57"/>
      <c r="H19" s="121">
        <v>-59661</v>
      </c>
      <c r="I19" s="119"/>
      <c r="J19" s="121">
        <v>-54836</v>
      </c>
      <c r="K19" s="119"/>
      <c r="L19" s="121">
        <v>-34073</v>
      </c>
    </row>
    <row r="20" spans="7:11" ht="9.75" customHeight="1">
      <c r="G20" s="57"/>
      <c r="I20" s="57"/>
      <c r="K20" s="57"/>
    </row>
    <row r="21" spans="1:12" ht="13.5" customHeight="1">
      <c r="A21" s="115" t="s">
        <v>84</v>
      </c>
      <c r="E21" s="57"/>
      <c r="F21" s="27">
        <f>SUM(F17:F19)</f>
        <v>-1564091</v>
      </c>
      <c r="G21" s="57"/>
      <c r="H21" s="27">
        <f>SUM(H17:H19)</f>
        <v>-1310267</v>
      </c>
      <c r="I21" s="57"/>
      <c r="J21" s="27">
        <f>SUM(J17:J19)</f>
        <v>-1338169</v>
      </c>
      <c r="K21" s="57"/>
      <c r="L21" s="27">
        <f>SUM(L17:L19)</f>
        <v>-1139404</v>
      </c>
    </row>
    <row r="22" spans="1:11" ht="13.5" customHeight="1">
      <c r="A22" s="115"/>
      <c r="E22" s="57"/>
      <c r="G22" s="57"/>
      <c r="I22" s="57"/>
      <c r="K22" s="57"/>
    </row>
    <row r="23" spans="1:11" ht="13.5" customHeight="1">
      <c r="A23" s="115" t="s">
        <v>178</v>
      </c>
      <c r="E23" s="57"/>
      <c r="G23" s="57"/>
      <c r="I23" s="57"/>
      <c r="K23" s="57"/>
    </row>
    <row r="24" spans="2:12" ht="13.5" customHeight="1">
      <c r="B24" s="115" t="s">
        <v>182</v>
      </c>
      <c r="E24" s="57"/>
      <c r="F24" s="18">
        <f>SUM(F21,F15)</f>
        <v>892641</v>
      </c>
      <c r="G24" s="57"/>
      <c r="H24" s="18">
        <f>SUM(H21,H15)</f>
        <v>702763</v>
      </c>
      <c r="I24" s="57"/>
      <c r="J24" s="18">
        <f>SUM(J21,J15)</f>
        <v>379148</v>
      </c>
      <c r="K24" s="57"/>
      <c r="L24" s="18">
        <f>SUM(L21,L15)</f>
        <v>491194</v>
      </c>
    </row>
    <row r="25" spans="1:12" ht="13.5" customHeight="1">
      <c r="A25" s="16" t="s">
        <v>82</v>
      </c>
      <c r="E25" s="57"/>
      <c r="F25" s="27">
        <v>-173757</v>
      </c>
      <c r="G25" s="57"/>
      <c r="H25" s="27">
        <v>-121457</v>
      </c>
      <c r="I25" s="57"/>
      <c r="J25" s="27">
        <v>-18655</v>
      </c>
      <c r="K25" s="57"/>
      <c r="L25" s="27">
        <v>-21192</v>
      </c>
    </row>
    <row r="26" spans="7:11" ht="9.75" customHeight="1">
      <c r="G26" s="19"/>
      <c r="I26" s="20"/>
      <c r="K26" s="19"/>
    </row>
    <row r="27" spans="1:12" ht="13.5" customHeight="1">
      <c r="A27" s="115" t="s">
        <v>183</v>
      </c>
      <c r="F27" s="18">
        <f>SUM(F24:F25)</f>
        <v>718884</v>
      </c>
      <c r="G27" s="18"/>
      <c r="H27" s="18">
        <f>SUM(H24:H25)</f>
        <v>581306</v>
      </c>
      <c r="I27" s="18"/>
      <c r="J27" s="18">
        <f>SUM(J24:J25)</f>
        <v>360493</v>
      </c>
      <c r="K27" s="18"/>
      <c r="L27" s="18">
        <f>SUM(L24:L25)</f>
        <v>470002</v>
      </c>
    </row>
    <row r="28" spans="1:12" ht="13.5" customHeight="1">
      <c r="A28" s="16" t="s">
        <v>184</v>
      </c>
      <c r="D28" s="17">
        <v>19</v>
      </c>
      <c r="F28" s="27">
        <v>-7759</v>
      </c>
      <c r="G28" s="57"/>
      <c r="H28" s="121">
        <v>-1145</v>
      </c>
      <c r="I28" s="119"/>
      <c r="J28" s="121">
        <v>-3484</v>
      </c>
      <c r="K28" s="119"/>
      <c r="L28" s="121">
        <v>-1138</v>
      </c>
    </row>
    <row r="29" spans="7:11" ht="9.75" customHeight="1">
      <c r="G29" s="57"/>
      <c r="I29" s="57"/>
      <c r="K29" s="57"/>
    </row>
    <row r="30" spans="1:12" ht="13.5" customHeight="1">
      <c r="A30" s="115" t="s">
        <v>35</v>
      </c>
      <c r="F30" s="27">
        <f>SUM(F27:F28)</f>
        <v>711125</v>
      </c>
      <c r="G30" s="18"/>
      <c r="H30" s="27">
        <f>SUM(H27:H28)</f>
        <v>580161</v>
      </c>
      <c r="I30" s="18"/>
      <c r="J30" s="27">
        <f>SUM(J27:J28)</f>
        <v>357009</v>
      </c>
      <c r="K30" s="18"/>
      <c r="L30" s="27">
        <f>SUM(L27:L28)</f>
        <v>468864</v>
      </c>
    </row>
    <row r="31" spans="7:11" ht="9.75" customHeight="1">
      <c r="G31" s="18"/>
      <c r="I31" s="18"/>
      <c r="K31" s="18"/>
    </row>
    <row r="32" spans="1:12" ht="13.5" customHeight="1">
      <c r="A32" s="115" t="s">
        <v>208</v>
      </c>
      <c r="F32" s="27">
        <v>0</v>
      </c>
      <c r="G32" s="18"/>
      <c r="H32" s="27">
        <v>0</v>
      </c>
      <c r="I32" s="18"/>
      <c r="J32" s="27">
        <v>0</v>
      </c>
      <c r="K32" s="18"/>
      <c r="L32" s="27">
        <v>0</v>
      </c>
    </row>
    <row r="33" spans="1:11" ht="9.75" customHeight="1">
      <c r="A33" s="56"/>
      <c r="G33" s="18"/>
      <c r="I33" s="18"/>
      <c r="K33" s="18"/>
    </row>
    <row r="34" spans="1:11" ht="13.5" customHeight="1">
      <c r="A34" s="125" t="s">
        <v>53</v>
      </c>
      <c r="G34" s="18"/>
      <c r="I34" s="18"/>
      <c r="K34" s="18"/>
    </row>
    <row r="35" spans="1:12" ht="13.5" customHeight="1" thickBot="1">
      <c r="A35" s="56"/>
      <c r="B35" s="115" t="s">
        <v>68</v>
      </c>
      <c r="F35" s="59">
        <f>F30+F32</f>
        <v>711125</v>
      </c>
      <c r="G35" s="18"/>
      <c r="H35" s="59">
        <f>H30+H32</f>
        <v>580161</v>
      </c>
      <c r="I35" s="18"/>
      <c r="J35" s="59">
        <f>J30+J32</f>
        <v>357009</v>
      </c>
      <c r="K35" s="18"/>
      <c r="L35" s="59">
        <f>L30+L32</f>
        <v>468864</v>
      </c>
    </row>
    <row r="36" spans="7:11" ht="9.75" customHeight="1" thickTop="1">
      <c r="G36" s="18"/>
      <c r="I36" s="18"/>
      <c r="K36" s="18"/>
    </row>
    <row r="37" spans="1:11" ht="13.5" customHeight="1">
      <c r="A37" s="115" t="s">
        <v>140</v>
      </c>
      <c r="G37" s="19"/>
      <c r="I37" s="20"/>
      <c r="K37" s="19"/>
    </row>
    <row r="38" spans="1:15" ht="13.5" customHeight="1">
      <c r="A38" s="56"/>
      <c r="B38" s="126" t="s">
        <v>139</v>
      </c>
      <c r="F38" s="18">
        <v>710889</v>
      </c>
      <c r="G38" s="22"/>
      <c r="H38" s="118">
        <v>579904</v>
      </c>
      <c r="I38" s="127"/>
      <c r="J38" s="118">
        <v>357009</v>
      </c>
      <c r="K38" s="127"/>
      <c r="L38" s="118">
        <v>468864</v>
      </c>
      <c r="O38" s="128"/>
    </row>
    <row r="39" spans="1:12" ht="13.5" customHeight="1">
      <c r="A39" s="56"/>
      <c r="B39" s="129" t="s">
        <v>36</v>
      </c>
      <c r="F39" s="27">
        <v>236</v>
      </c>
      <c r="G39" s="22"/>
      <c r="H39" s="121">
        <v>257</v>
      </c>
      <c r="I39" s="127"/>
      <c r="J39" s="130">
        <v>0</v>
      </c>
      <c r="K39" s="127"/>
      <c r="L39" s="130">
        <v>0</v>
      </c>
    </row>
    <row r="40" spans="1:12" ht="9.75" customHeight="1">
      <c r="A40" s="21"/>
      <c r="F40" s="22"/>
      <c r="G40" s="22"/>
      <c r="H40" s="22"/>
      <c r="I40" s="22"/>
      <c r="J40" s="22"/>
      <c r="K40" s="22"/>
      <c r="L40" s="22"/>
    </row>
    <row r="41" spans="1:14" ht="13.5" customHeight="1" thickBot="1">
      <c r="A41" s="21"/>
      <c r="C41" s="93"/>
      <c r="D41" s="93"/>
      <c r="E41" s="93"/>
      <c r="F41" s="94">
        <v>711125</v>
      </c>
      <c r="G41" s="93"/>
      <c r="H41" s="94">
        <v>580161</v>
      </c>
      <c r="I41" s="93"/>
      <c r="J41" s="94">
        <v>357009</v>
      </c>
      <c r="K41" s="93"/>
      <c r="L41" s="94">
        <v>468864</v>
      </c>
      <c r="M41" s="93"/>
      <c r="N41" s="93"/>
    </row>
    <row r="42" spans="1:14" ht="12" customHeight="1" thickTop="1">
      <c r="A42" s="21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</row>
    <row r="43" spans="1:12" ht="13.5" customHeight="1">
      <c r="A43" s="61" t="s">
        <v>141</v>
      </c>
      <c r="F43" s="22"/>
      <c r="G43" s="22"/>
      <c r="H43" s="22"/>
      <c r="I43" s="22"/>
      <c r="J43" s="22"/>
      <c r="K43" s="22"/>
      <c r="L43" s="22"/>
    </row>
    <row r="44" spans="1:12" ht="13.5" customHeight="1">
      <c r="A44" s="56"/>
      <c r="B44" s="126" t="s">
        <v>139</v>
      </c>
      <c r="F44" s="18">
        <f>F38</f>
        <v>710889</v>
      </c>
      <c r="G44" s="22"/>
      <c r="H44" s="18">
        <f>H38</f>
        <v>579904</v>
      </c>
      <c r="I44" s="127"/>
      <c r="J44" s="18">
        <f>J38</f>
        <v>357009</v>
      </c>
      <c r="K44" s="127"/>
      <c r="L44" s="18">
        <f>L38</f>
        <v>468864</v>
      </c>
    </row>
    <row r="45" spans="1:12" ht="13.5" customHeight="1">
      <c r="A45" s="56"/>
      <c r="B45" s="129" t="s">
        <v>36</v>
      </c>
      <c r="F45" s="27">
        <v>236</v>
      </c>
      <c r="G45" s="22"/>
      <c r="H45" s="121">
        <v>257</v>
      </c>
      <c r="I45" s="127"/>
      <c r="J45" s="130">
        <v>0</v>
      </c>
      <c r="K45" s="127"/>
      <c r="L45" s="130">
        <v>0</v>
      </c>
    </row>
    <row r="46" spans="1:12" ht="9.75" customHeight="1">
      <c r="A46" s="21"/>
      <c r="F46" s="22"/>
      <c r="G46" s="22"/>
      <c r="I46" s="22"/>
      <c r="J46" s="22"/>
      <c r="K46" s="22"/>
      <c r="L46" s="22"/>
    </row>
    <row r="47" spans="1:12" ht="13.5" customHeight="1" thickBot="1">
      <c r="A47" s="21"/>
      <c r="F47" s="59">
        <f>SUM(F44:F46)</f>
        <v>711125</v>
      </c>
      <c r="G47" s="22"/>
      <c r="H47" s="59">
        <f>SUM(H44:H46)</f>
        <v>580161</v>
      </c>
      <c r="I47" s="22"/>
      <c r="J47" s="59">
        <f>SUM(J44:J46)</f>
        <v>357009</v>
      </c>
      <c r="K47" s="22"/>
      <c r="L47" s="59">
        <f>SUM(L44:L46)</f>
        <v>468864</v>
      </c>
    </row>
    <row r="48" spans="1:11" ht="12" customHeight="1" thickTop="1">
      <c r="A48" s="21"/>
      <c r="G48" s="22"/>
      <c r="I48" s="22"/>
      <c r="K48" s="22"/>
    </row>
    <row r="49" spans="1:12" ht="13.5" customHeight="1">
      <c r="A49" s="61" t="s">
        <v>78</v>
      </c>
      <c r="B49" s="21"/>
      <c r="C49" s="21"/>
      <c r="D49" s="63"/>
      <c r="E49" s="64"/>
      <c r="F49" s="64"/>
      <c r="G49" s="64"/>
      <c r="H49" s="64"/>
      <c r="I49" s="64"/>
      <c r="J49" s="64"/>
      <c r="K49" s="64"/>
      <c r="L49" s="64"/>
    </row>
    <row r="50" spans="1:12" ht="13.5" customHeight="1">
      <c r="A50" s="61"/>
      <c r="B50" s="21" t="s">
        <v>88</v>
      </c>
      <c r="C50" s="21"/>
      <c r="D50" s="63"/>
      <c r="E50" s="21"/>
      <c r="F50" s="64"/>
      <c r="G50" s="65"/>
      <c r="H50" s="56"/>
      <c r="I50" s="56"/>
      <c r="J50" s="56"/>
      <c r="K50" s="56"/>
      <c r="L50" s="56"/>
    </row>
    <row r="51" spans="1:12" ht="13.5" customHeight="1">
      <c r="A51" s="61"/>
      <c r="B51" s="21"/>
      <c r="C51" s="21" t="s">
        <v>89</v>
      </c>
      <c r="D51" s="63">
        <v>7</v>
      </c>
      <c r="E51" s="21"/>
      <c r="F51" s="66">
        <v>0.19</v>
      </c>
      <c r="G51" s="66"/>
      <c r="H51" s="131">
        <v>0.16</v>
      </c>
      <c r="I51" s="132"/>
      <c r="J51" s="131">
        <v>0.1</v>
      </c>
      <c r="K51" s="133"/>
      <c r="L51" s="131">
        <v>0.13</v>
      </c>
    </row>
    <row r="52" spans="1:12" ht="13.5" customHeight="1">
      <c r="A52" s="61"/>
      <c r="B52" s="21"/>
      <c r="C52" s="21"/>
      <c r="D52" s="63"/>
      <c r="E52" s="21"/>
      <c r="F52" s="66"/>
      <c r="G52" s="66"/>
      <c r="H52" s="131"/>
      <c r="I52" s="132"/>
      <c r="J52" s="131"/>
      <c r="K52" s="133"/>
      <c r="L52" s="131"/>
    </row>
    <row r="53" spans="1:12" ht="13.5" customHeight="1">
      <c r="A53" s="61"/>
      <c r="B53" s="21"/>
      <c r="C53" s="21"/>
      <c r="D53" s="63"/>
      <c r="E53" s="21"/>
      <c r="F53" s="66"/>
      <c r="G53" s="66"/>
      <c r="H53" s="131"/>
      <c r="I53" s="132"/>
      <c r="J53" s="131"/>
      <c r="K53" s="133"/>
      <c r="L53" s="131"/>
    </row>
    <row r="54" spans="1:12" ht="13.5" customHeight="1">
      <c r="A54" s="61"/>
      <c r="B54" s="21"/>
      <c r="C54" s="21"/>
      <c r="D54" s="63"/>
      <c r="E54" s="21"/>
      <c r="F54" s="66"/>
      <c r="G54" s="66"/>
      <c r="H54" s="131"/>
      <c r="I54" s="132"/>
      <c r="J54" s="131"/>
      <c r="K54" s="133"/>
      <c r="L54" s="131"/>
    </row>
    <row r="55" spans="1:12" ht="13.5" customHeight="1">
      <c r="A55" s="61"/>
      <c r="B55" s="21"/>
      <c r="C55" s="21"/>
      <c r="D55" s="63"/>
      <c r="E55" s="21"/>
      <c r="F55" s="66"/>
      <c r="G55" s="66"/>
      <c r="H55" s="131"/>
      <c r="I55" s="132"/>
      <c r="J55" s="131"/>
      <c r="K55" s="133"/>
      <c r="L55" s="131"/>
    </row>
    <row r="56" spans="1:12" ht="13.5" customHeight="1">
      <c r="A56" s="61"/>
      <c r="B56" s="21"/>
      <c r="C56" s="21"/>
      <c r="D56" s="63"/>
      <c r="E56" s="21"/>
      <c r="F56" s="66"/>
      <c r="G56" s="66"/>
      <c r="H56" s="131"/>
      <c r="I56" s="132"/>
      <c r="J56" s="131"/>
      <c r="K56" s="133"/>
      <c r="L56" s="131"/>
    </row>
    <row r="57" spans="1:12" ht="11.25" customHeight="1">
      <c r="A57" s="61"/>
      <c r="B57" s="21"/>
      <c r="C57" s="21"/>
      <c r="D57" s="63"/>
      <c r="E57" s="21"/>
      <c r="F57" s="66"/>
      <c r="G57" s="66"/>
      <c r="H57" s="66"/>
      <c r="I57" s="66"/>
      <c r="J57" s="66"/>
      <c r="K57" s="66"/>
      <c r="L57" s="66"/>
    </row>
    <row r="58" spans="1:13" s="5" customFormat="1" ht="33" customHeight="1">
      <c r="A58" s="240" t="str">
        <f>+'2-4'!A47:L47</f>
        <v>The condensed notes to the interim consolidated and company financial information on pages 10 to 26 are an integral part of this interim financial information.</v>
      </c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4"/>
    </row>
  </sheetData>
  <sheetProtection/>
  <mergeCells count="1">
    <mergeCell ref="A58:L58"/>
  </mergeCells>
  <printOptions/>
  <pageMargins left="0.8" right="0.5" top="0.5" bottom="0.6" header="0.49" footer="0.4"/>
  <pageSetup firstPageNumber="5" useFirstPageNumber="1" horizontalDpi="1200" verticalDpi="1200" orientation="portrait" paperSize="9" r:id="rId1"/>
  <headerFooter>
    <oddFooter>&amp;R&amp;"Times New Roman,Regular"&amp;10&amp;P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</sheetPr>
  <dimension ref="A1:AI277"/>
  <sheetViews>
    <sheetView zoomScaleSheetLayoutView="100" workbookViewId="0" topLeftCell="A7">
      <selection activeCell="A6" sqref="A6:IV6"/>
    </sheetView>
  </sheetViews>
  <sheetFormatPr defaultColWidth="9.140625" defaultRowHeight="16.5" customHeight="1"/>
  <cols>
    <col min="1" max="1" width="1.1484375" style="30" customWidth="1"/>
    <col min="2" max="2" width="1.421875" style="30" customWidth="1"/>
    <col min="3" max="3" width="31.140625" style="30" customWidth="1"/>
    <col min="4" max="4" width="2.7109375" style="31" customWidth="1"/>
    <col min="5" max="5" width="0.71875" style="32" customWidth="1"/>
    <col min="6" max="6" width="10.7109375" style="33" customWidth="1"/>
    <col min="7" max="7" width="0.71875" style="32" customWidth="1"/>
    <col min="8" max="8" width="10.57421875" style="33" customWidth="1"/>
    <col min="9" max="9" width="0.71875" style="32" customWidth="1"/>
    <col min="10" max="10" width="10.7109375" style="33" customWidth="1"/>
    <col min="11" max="11" width="0.71875" style="32" customWidth="1"/>
    <col min="12" max="12" width="12.57421875" style="33" customWidth="1"/>
    <col min="13" max="13" width="0.85546875" style="32" customWidth="1"/>
    <col min="14" max="14" width="16.57421875" style="32" customWidth="1"/>
    <col min="15" max="15" width="0.71875" style="32" customWidth="1"/>
    <col min="16" max="16" width="10.421875" style="32" customWidth="1"/>
    <col min="17" max="17" width="0.71875" style="32" customWidth="1"/>
    <col min="18" max="18" width="12.421875" style="33" customWidth="1"/>
    <col min="19" max="19" width="0.71875" style="32" customWidth="1"/>
    <col min="20" max="20" width="11.421875" style="33" customWidth="1"/>
    <col min="21" max="21" width="9.140625" style="30" customWidth="1"/>
    <col min="22" max="22" width="13.00390625" style="30" customWidth="1"/>
    <col min="23" max="16384" width="9.140625" style="30" customWidth="1"/>
  </cols>
  <sheetData>
    <row r="1" spans="1:20" ht="16.5" customHeight="1">
      <c r="A1" s="35" t="str">
        <f>'2-4'!A1</f>
        <v>Energy Absolute Public Company Limited</v>
      </c>
      <c r="B1" s="181"/>
      <c r="C1" s="181"/>
      <c r="T1" s="24" t="s">
        <v>81</v>
      </c>
    </row>
    <row r="2" spans="1:20" ht="16.5" customHeight="1">
      <c r="A2" s="35" t="s">
        <v>79</v>
      </c>
      <c r="B2" s="181"/>
      <c r="C2" s="181"/>
      <c r="T2" s="51"/>
    </row>
    <row r="3" spans="1:20" ht="16.5" customHeight="1">
      <c r="A3" s="161" t="str">
        <f>5!A3</f>
        <v>For the three-month period ended 31 March 2016</v>
      </c>
      <c r="B3" s="182"/>
      <c r="C3" s="182"/>
      <c r="D3" s="183"/>
      <c r="E3" s="184"/>
      <c r="F3" s="135"/>
      <c r="G3" s="184"/>
      <c r="H3" s="135"/>
      <c r="I3" s="184"/>
      <c r="J3" s="135"/>
      <c r="K3" s="184"/>
      <c r="L3" s="135"/>
      <c r="M3" s="184"/>
      <c r="N3" s="184"/>
      <c r="O3" s="184"/>
      <c r="P3" s="184"/>
      <c r="Q3" s="184"/>
      <c r="R3" s="135"/>
      <c r="S3" s="184"/>
      <c r="T3" s="135"/>
    </row>
    <row r="5" spans="1:20" ht="16.5" customHeight="1">
      <c r="A5" s="194"/>
      <c r="B5" s="194"/>
      <c r="C5" s="194"/>
      <c r="D5" s="195"/>
      <c r="E5" s="196"/>
      <c r="F5" s="197"/>
      <c r="G5" s="196"/>
      <c r="H5" s="197"/>
      <c r="I5" s="196"/>
      <c r="J5" s="197"/>
      <c r="K5" s="196"/>
      <c r="L5" s="197"/>
      <c r="M5" s="196"/>
      <c r="N5" s="196"/>
      <c r="O5" s="196"/>
      <c r="P5" s="196"/>
      <c r="Q5" s="196"/>
      <c r="R5" s="197"/>
      <c r="S5" s="196"/>
      <c r="T5" s="197"/>
    </row>
    <row r="6" spans="1:20" ht="15" customHeight="1">
      <c r="A6" s="198"/>
      <c r="B6" s="199"/>
      <c r="C6" s="199"/>
      <c r="D6" s="200"/>
      <c r="E6" s="199"/>
      <c r="F6" s="201"/>
      <c r="G6" s="202"/>
      <c r="H6" s="201"/>
      <c r="I6" s="202"/>
      <c r="J6" s="201"/>
      <c r="K6" s="202"/>
      <c r="L6" s="201"/>
      <c r="M6" s="202"/>
      <c r="N6" s="202"/>
      <c r="O6" s="202"/>
      <c r="P6" s="202"/>
      <c r="Q6" s="202"/>
      <c r="R6" s="201"/>
      <c r="S6" s="202"/>
      <c r="T6" s="201" t="s">
        <v>67</v>
      </c>
    </row>
    <row r="7" spans="1:20" ht="15" customHeight="1">
      <c r="A7" s="198"/>
      <c r="B7" s="199"/>
      <c r="C7" s="199"/>
      <c r="D7" s="200"/>
      <c r="E7" s="199"/>
      <c r="F7" s="242" t="s">
        <v>37</v>
      </c>
      <c r="G7" s="242"/>
      <c r="H7" s="242"/>
      <c r="I7" s="242"/>
      <c r="J7" s="242"/>
      <c r="K7" s="242"/>
      <c r="L7" s="242"/>
      <c r="M7" s="242"/>
      <c r="N7" s="243"/>
      <c r="O7" s="242"/>
      <c r="P7" s="242"/>
      <c r="Q7" s="199"/>
      <c r="R7" s="203"/>
      <c r="S7" s="199"/>
      <c r="T7" s="203"/>
    </row>
    <row r="8" spans="1:20" ht="15" customHeight="1">
      <c r="A8" s="198"/>
      <c r="B8" s="199"/>
      <c r="C8" s="199"/>
      <c r="D8" s="200"/>
      <c r="E8" s="199"/>
      <c r="F8" s="204"/>
      <c r="G8" s="204"/>
      <c r="H8" s="204"/>
      <c r="I8" s="204"/>
      <c r="J8" s="204"/>
      <c r="K8" s="204"/>
      <c r="L8" s="204"/>
      <c r="M8" s="204"/>
      <c r="N8" s="205" t="s">
        <v>167</v>
      </c>
      <c r="O8" s="204"/>
      <c r="P8" s="204"/>
      <c r="Q8" s="199"/>
      <c r="R8" s="203"/>
      <c r="S8" s="199"/>
      <c r="T8" s="203"/>
    </row>
    <row r="9" spans="1:22" ht="15" customHeight="1">
      <c r="A9" s="198"/>
      <c r="B9" s="199"/>
      <c r="C9" s="199"/>
      <c r="D9" s="200"/>
      <c r="E9" s="199"/>
      <c r="F9" s="203"/>
      <c r="G9" s="199"/>
      <c r="H9" s="203"/>
      <c r="I9" s="199"/>
      <c r="J9" s="241" t="s">
        <v>69</v>
      </c>
      <c r="K9" s="241"/>
      <c r="L9" s="241"/>
      <c r="M9" s="199"/>
      <c r="N9" s="202" t="s">
        <v>166</v>
      </c>
      <c r="O9" s="199"/>
      <c r="P9" s="199"/>
      <c r="Q9" s="199"/>
      <c r="R9" s="203"/>
      <c r="S9" s="199"/>
      <c r="T9" s="203"/>
      <c r="V9" s="185"/>
    </row>
    <row r="10" spans="1:35" ht="15" customHeight="1">
      <c r="A10" s="194"/>
      <c r="B10" s="194"/>
      <c r="C10" s="194"/>
      <c r="D10" s="206"/>
      <c r="E10" s="207"/>
      <c r="F10" s="194"/>
      <c r="G10" s="207"/>
      <c r="H10" s="208"/>
      <c r="I10" s="207"/>
      <c r="J10" s="194"/>
      <c r="K10" s="194"/>
      <c r="L10" s="194"/>
      <c r="M10" s="207"/>
      <c r="N10" s="209" t="s">
        <v>142</v>
      </c>
      <c r="O10" s="207"/>
      <c r="P10" s="194"/>
      <c r="Q10" s="207"/>
      <c r="R10" s="210"/>
      <c r="S10" s="207"/>
      <c r="T10" s="210"/>
      <c r="U10" s="70"/>
      <c r="V10" s="186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</row>
    <row r="11" spans="1:35" ht="15" customHeight="1">
      <c r="A11" s="194"/>
      <c r="B11" s="194"/>
      <c r="C11" s="194"/>
      <c r="D11" s="206"/>
      <c r="E11" s="207"/>
      <c r="F11" s="210"/>
      <c r="G11" s="207"/>
      <c r="H11" s="208"/>
      <c r="I11" s="207"/>
      <c r="J11" s="194"/>
      <c r="K11" s="194"/>
      <c r="L11" s="194"/>
      <c r="M11" s="207"/>
      <c r="N11" s="209" t="s">
        <v>110</v>
      </c>
      <c r="O11" s="207"/>
      <c r="P11" s="194"/>
      <c r="Q11" s="207"/>
      <c r="R11" s="210"/>
      <c r="S11" s="207"/>
      <c r="T11" s="210"/>
      <c r="U11" s="70"/>
      <c r="V11" s="186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</row>
    <row r="12" spans="1:35" ht="15" customHeight="1">
      <c r="A12" s="194"/>
      <c r="B12" s="194"/>
      <c r="C12" s="194"/>
      <c r="D12" s="206"/>
      <c r="E12" s="207"/>
      <c r="F12" s="194"/>
      <c r="G12" s="194"/>
      <c r="H12" s="194"/>
      <c r="I12" s="194"/>
      <c r="J12" s="194"/>
      <c r="K12" s="207"/>
      <c r="L12" s="210"/>
      <c r="M12" s="207"/>
      <c r="N12" s="209" t="s">
        <v>111</v>
      </c>
      <c r="O12" s="207"/>
      <c r="P12" s="194"/>
      <c r="Q12" s="194"/>
      <c r="R12" s="194"/>
      <c r="S12" s="194"/>
      <c r="T12" s="194"/>
      <c r="U12" s="70"/>
      <c r="V12" s="186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</row>
    <row r="13" spans="1:35" ht="15" customHeight="1">
      <c r="A13" s="194"/>
      <c r="B13" s="194"/>
      <c r="C13" s="194"/>
      <c r="D13" s="206"/>
      <c r="E13" s="207"/>
      <c r="F13" s="194"/>
      <c r="G13" s="207"/>
      <c r="H13" s="208"/>
      <c r="I13" s="207"/>
      <c r="J13" s="208"/>
      <c r="K13" s="207"/>
      <c r="L13" s="210"/>
      <c r="M13" s="207"/>
      <c r="N13" s="209" t="s">
        <v>114</v>
      </c>
      <c r="O13" s="207"/>
      <c r="P13" s="210"/>
      <c r="Q13" s="207"/>
      <c r="R13" s="210"/>
      <c r="S13" s="207"/>
      <c r="T13" s="210"/>
      <c r="U13" s="70"/>
      <c r="V13" s="186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</row>
    <row r="14" spans="1:35" ht="15" customHeight="1">
      <c r="A14" s="194"/>
      <c r="B14" s="194"/>
      <c r="C14" s="194"/>
      <c r="D14" s="206"/>
      <c r="E14" s="207"/>
      <c r="F14" s="210" t="s">
        <v>55</v>
      </c>
      <c r="G14" s="207"/>
      <c r="H14" s="208"/>
      <c r="I14" s="207"/>
      <c r="J14" s="197"/>
      <c r="K14" s="196"/>
      <c r="L14" s="197"/>
      <c r="M14" s="207"/>
      <c r="N14" s="209" t="s">
        <v>115</v>
      </c>
      <c r="O14" s="207"/>
      <c r="P14" s="194"/>
      <c r="Q14" s="194"/>
      <c r="R14" s="194"/>
      <c r="S14" s="207"/>
      <c r="T14" s="210" t="s">
        <v>39</v>
      </c>
      <c r="U14" s="70"/>
      <c r="V14" s="186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</row>
    <row r="15" spans="1:35" ht="15" customHeight="1">
      <c r="A15" s="194"/>
      <c r="B15" s="194"/>
      <c r="C15" s="194"/>
      <c r="D15" s="206"/>
      <c r="E15" s="207"/>
      <c r="F15" s="208" t="s">
        <v>54</v>
      </c>
      <c r="G15" s="207"/>
      <c r="H15" s="208" t="s">
        <v>57</v>
      </c>
      <c r="I15" s="207"/>
      <c r="J15" s="197"/>
      <c r="K15" s="196"/>
      <c r="L15" s="197"/>
      <c r="M15" s="207"/>
      <c r="N15" s="209" t="s">
        <v>112</v>
      </c>
      <c r="O15" s="207"/>
      <c r="P15" s="210" t="s">
        <v>58</v>
      </c>
      <c r="Q15" s="207"/>
      <c r="R15" s="210" t="s">
        <v>40</v>
      </c>
      <c r="S15" s="207"/>
      <c r="T15" s="210" t="s">
        <v>86</v>
      </c>
      <c r="U15" s="70"/>
      <c r="V15" s="186" t="s">
        <v>92</v>
      </c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</row>
    <row r="16" spans="1:35" ht="15" customHeight="1">
      <c r="A16" s="194"/>
      <c r="B16" s="194"/>
      <c r="C16" s="194"/>
      <c r="D16" s="206"/>
      <c r="E16" s="207"/>
      <c r="F16" s="211" t="s">
        <v>38</v>
      </c>
      <c r="G16" s="207"/>
      <c r="H16" s="208" t="s">
        <v>56</v>
      </c>
      <c r="I16" s="207"/>
      <c r="J16" s="208" t="s">
        <v>135</v>
      </c>
      <c r="K16" s="207"/>
      <c r="L16" s="210" t="s">
        <v>28</v>
      </c>
      <c r="M16" s="207"/>
      <c r="N16" s="209" t="s">
        <v>113</v>
      </c>
      <c r="O16" s="207"/>
      <c r="P16" s="210" t="s">
        <v>59</v>
      </c>
      <c r="Q16" s="207"/>
      <c r="R16" s="210" t="s">
        <v>41</v>
      </c>
      <c r="S16" s="207"/>
      <c r="T16" s="210" t="s">
        <v>172</v>
      </c>
      <c r="U16" s="70"/>
      <c r="V16" s="186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</row>
    <row r="17" spans="1:35" ht="15" customHeight="1">
      <c r="A17" s="194"/>
      <c r="B17" s="194"/>
      <c r="C17" s="194"/>
      <c r="D17" s="212"/>
      <c r="E17" s="207"/>
      <c r="F17" s="213" t="s">
        <v>164</v>
      </c>
      <c r="G17" s="214"/>
      <c r="H17" s="213" t="s">
        <v>164</v>
      </c>
      <c r="I17" s="207"/>
      <c r="J17" s="213" t="s">
        <v>164</v>
      </c>
      <c r="K17" s="214"/>
      <c r="L17" s="213" t="s">
        <v>164</v>
      </c>
      <c r="M17" s="207"/>
      <c r="N17" s="213" t="s">
        <v>164</v>
      </c>
      <c r="O17" s="207"/>
      <c r="P17" s="213" t="s">
        <v>164</v>
      </c>
      <c r="Q17" s="207"/>
      <c r="R17" s="213" t="s">
        <v>164</v>
      </c>
      <c r="S17" s="207"/>
      <c r="T17" s="213" t="s">
        <v>164</v>
      </c>
      <c r="U17" s="70"/>
      <c r="V17" s="186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</row>
    <row r="18" spans="1:35" ht="15" customHeight="1">
      <c r="A18" s="194"/>
      <c r="B18" s="194"/>
      <c r="C18" s="194"/>
      <c r="D18" s="206"/>
      <c r="E18" s="207"/>
      <c r="F18" s="215"/>
      <c r="G18" s="214"/>
      <c r="H18" s="215"/>
      <c r="I18" s="207"/>
      <c r="J18" s="215"/>
      <c r="K18" s="214"/>
      <c r="L18" s="215"/>
      <c r="M18" s="207"/>
      <c r="N18" s="207"/>
      <c r="O18" s="207"/>
      <c r="P18" s="207"/>
      <c r="Q18" s="207"/>
      <c r="R18" s="215"/>
      <c r="S18" s="207"/>
      <c r="T18" s="215"/>
      <c r="U18" s="70"/>
      <c r="V18" s="71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</row>
    <row r="19" spans="1:22" ht="15" customHeight="1">
      <c r="A19" s="216" t="s">
        <v>63</v>
      </c>
      <c r="B19" s="216"/>
      <c r="C19" s="194"/>
      <c r="D19" s="195"/>
      <c r="E19" s="197"/>
      <c r="F19" s="217">
        <v>373000</v>
      </c>
      <c r="G19" s="217"/>
      <c r="H19" s="217">
        <v>3680616</v>
      </c>
      <c r="I19" s="217"/>
      <c r="J19" s="217">
        <v>37300</v>
      </c>
      <c r="K19" s="217"/>
      <c r="L19" s="217">
        <v>1849430</v>
      </c>
      <c r="M19" s="218"/>
      <c r="N19" s="218">
        <v>-46945</v>
      </c>
      <c r="O19" s="218"/>
      <c r="P19" s="218">
        <f>SUM(F19:N19)</f>
        <v>5893401</v>
      </c>
      <c r="Q19" s="218"/>
      <c r="R19" s="217">
        <v>3981</v>
      </c>
      <c r="S19" s="217"/>
      <c r="T19" s="217">
        <f>SUM(P19:R19)</f>
        <v>5897382</v>
      </c>
      <c r="V19" s="14"/>
    </row>
    <row r="20" spans="1:22" ht="15" customHeight="1">
      <c r="A20" s="216" t="s">
        <v>168</v>
      </c>
      <c r="B20" s="216"/>
      <c r="C20" s="194"/>
      <c r="D20" s="195"/>
      <c r="E20" s="197"/>
      <c r="F20" s="217"/>
      <c r="G20" s="217"/>
      <c r="H20" s="217"/>
      <c r="I20" s="217"/>
      <c r="J20" s="217"/>
      <c r="K20" s="217"/>
      <c r="L20" s="217"/>
      <c r="M20" s="218"/>
      <c r="N20" s="218"/>
      <c r="O20" s="218"/>
      <c r="P20" s="218"/>
      <c r="Q20" s="218"/>
      <c r="R20" s="217"/>
      <c r="S20" s="217"/>
      <c r="T20" s="217"/>
      <c r="V20" s="14"/>
    </row>
    <row r="21" spans="1:22" s="34" customFormat="1" ht="15" customHeight="1">
      <c r="A21" s="198" t="s">
        <v>198</v>
      </c>
      <c r="B21" s="198"/>
      <c r="C21" s="198"/>
      <c r="D21" s="219"/>
      <c r="E21" s="220"/>
      <c r="F21" s="221">
        <v>0</v>
      </c>
      <c r="G21" s="222"/>
      <c r="H21" s="221">
        <v>0</v>
      </c>
      <c r="I21" s="222"/>
      <c r="J21" s="221">
        <v>0</v>
      </c>
      <c r="K21" s="222"/>
      <c r="L21" s="221">
        <v>579904</v>
      </c>
      <c r="M21" s="222"/>
      <c r="N21" s="221">
        <v>0</v>
      </c>
      <c r="O21" s="222"/>
      <c r="P21" s="223">
        <f>SUM(F21:N21)</f>
        <v>579904</v>
      </c>
      <c r="Q21" s="222"/>
      <c r="R21" s="224">
        <v>257</v>
      </c>
      <c r="S21" s="225"/>
      <c r="T21" s="226">
        <f>SUM(P21:R21)</f>
        <v>580161</v>
      </c>
      <c r="V21" s="14"/>
    </row>
    <row r="22" spans="1:22" ht="15" customHeight="1">
      <c r="A22" s="227"/>
      <c r="B22" s="194"/>
      <c r="C22" s="194"/>
      <c r="D22" s="195"/>
      <c r="E22" s="220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5"/>
      <c r="S22" s="225"/>
      <c r="T22" s="225"/>
      <c r="U22" s="34"/>
      <c r="V22" s="14"/>
    </row>
    <row r="23" spans="1:22" ht="15" customHeight="1" thickBot="1">
      <c r="A23" s="216" t="s">
        <v>64</v>
      </c>
      <c r="B23" s="194"/>
      <c r="C23" s="194"/>
      <c r="D23" s="195"/>
      <c r="E23" s="220"/>
      <c r="F23" s="228">
        <f>SUM(F19:F21)</f>
        <v>373000</v>
      </c>
      <c r="G23" s="197"/>
      <c r="H23" s="228">
        <f>SUM(H19:H21)</f>
        <v>3680616</v>
      </c>
      <c r="I23" s="197"/>
      <c r="J23" s="228">
        <f>SUM(J19:J21)</f>
        <v>37300</v>
      </c>
      <c r="K23" s="197"/>
      <c r="L23" s="228">
        <f>SUM(L19:L21)</f>
        <v>2429334</v>
      </c>
      <c r="M23" s="197"/>
      <c r="N23" s="228">
        <f>SUM(N19:N21)</f>
        <v>-46945</v>
      </c>
      <c r="O23" s="197"/>
      <c r="P23" s="228">
        <f>SUM(P19:P21)</f>
        <v>6473305</v>
      </c>
      <c r="Q23" s="197"/>
      <c r="R23" s="228">
        <f>SUM(R19:R21)</f>
        <v>4238</v>
      </c>
      <c r="S23" s="229"/>
      <c r="T23" s="228">
        <f>SUM(T19:T21)</f>
        <v>6477543</v>
      </c>
      <c r="U23" s="34"/>
      <c r="V23" s="14"/>
    </row>
    <row r="24" spans="1:22" s="73" customFormat="1" ht="15" customHeight="1" thickTop="1">
      <c r="A24" s="230"/>
      <c r="B24" s="230"/>
      <c r="C24" s="230"/>
      <c r="D24" s="231"/>
      <c r="E24" s="232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4"/>
      <c r="S24" s="234"/>
      <c r="T24" s="234"/>
      <c r="U24" s="74"/>
      <c r="V24" s="75"/>
    </row>
    <row r="25" spans="1:22" s="73" customFormat="1" ht="15" customHeight="1">
      <c r="A25" s="230"/>
      <c r="B25" s="230"/>
      <c r="C25" s="230"/>
      <c r="D25" s="231"/>
      <c r="E25" s="232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4"/>
      <c r="S25" s="234"/>
      <c r="T25" s="234"/>
      <c r="U25" s="74"/>
      <c r="V25" s="75"/>
    </row>
    <row r="26" spans="1:22" ht="15" customHeight="1">
      <c r="A26" s="216" t="s">
        <v>95</v>
      </c>
      <c r="B26" s="216"/>
      <c r="C26" s="194"/>
      <c r="D26" s="195"/>
      <c r="E26" s="197"/>
      <c r="F26" s="217">
        <v>373000</v>
      </c>
      <c r="G26" s="217"/>
      <c r="H26" s="217">
        <v>3680616</v>
      </c>
      <c r="I26" s="217"/>
      <c r="J26" s="217">
        <v>37300</v>
      </c>
      <c r="K26" s="217"/>
      <c r="L26" s="217">
        <v>4460973</v>
      </c>
      <c r="M26" s="218"/>
      <c r="N26" s="218">
        <v>-46945</v>
      </c>
      <c r="O26" s="218"/>
      <c r="P26" s="218">
        <f>SUM(F26:N26)</f>
        <v>8504944</v>
      </c>
      <c r="Q26" s="218"/>
      <c r="R26" s="217">
        <v>4975</v>
      </c>
      <c r="S26" s="218"/>
      <c r="T26" s="217">
        <f>SUM(P26:R26)</f>
        <v>8509919</v>
      </c>
      <c r="V26" s="14"/>
    </row>
    <row r="27" spans="1:22" ht="15" customHeight="1">
      <c r="A27" s="216" t="s">
        <v>168</v>
      </c>
      <c r="B27" s="216"/>
      <c r="C27" s="194"/>
      <c r="D27" s="195"/>
      <c r="E27" s="197"/>
      <c r="F27" s="217"/>
      <c r="G27" s="217"/>
      <c r="H27" s="217"/>
      <c r="I27" s="217"/>
      <c r="J27" s="217"/>
      <c r="K27" s="217"/>
      <c r="L27" s="217"/>
      <c r="M27" s="218"/>
      <c r="N27" s="218"/>
      <c r="O27" s="218"/>
      <c r="P27" s="218"/>
      <c r="Q27" s="218"/>
      <c r="R27" s="217"/>
      <c r="S27" s="217"/>
      <c r="T27" s="217"/>
      <c r="V27" s="14"/>
    </row>
    <row r="28" spans="1:22" ht="15" customHeight="1">
      <c r="A28" s="198" t="s">
        <v>198</v>
      </c>
      <c r="B28" s="194"/>
      <c r="C28" s="194"/>
      <c r="D28" s="195"/>
      <c r="E28" s="235"/>
      <c r="F28" s="221">
        <v>0</v>
      </c>
      <c r="G28" s="222"/>
      <c r="H28" s="221">
        <v>0</v>
      </c>
      <c r="I28" s="222"/>
      <c r="J28" s="221">
        <v>0</v>
      </c>
      <c r="K28" s="222"/>
      <c r="L28" s="221">
        <f>5!F44</f>
        <v>710889</v>
      </c>
      <c r="M28" s="222"/>
      <c r="N28" s="221">
        <v>0</v>
      </c>
      <c r="O28" s="222"/>
      <c r="P28" s="223">
        <f>SUM(F28:N28)</f>
        <v>710889</v>
      </c>
      <c r="Q28" s="222"/>
      <c r="R28" s="221">
        <v>236</v>
      </c>
      <c r="S28" s="222"/>
      <c r="T28" s="221">
        <f>SUM(P28:R28)</f>
        <v>711125</v>
      </c>
      <c r="U28" s="34"/>
      <c r="V28" s="14"/>
    </row>
    <row r="29" spans="1:22" ht="15" customHeight="1">
      <c r="A29" s="236"/>
      <c r="B29" s="236"/>
      <c r="C29" s="194"/>
      <c r="D29" s="195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V29" s="14"/>
    </row>
    <row r="30" spans="1:22" ht="15" customHeight="1" thickBot="1">
      <c r="A30" s="216" t="s">
        <v>96</v>
      </c>
      <c r="B30" s="194"/>
      <c r="C30" s="194"/>
      <c r="D30" s="195"/>
      <c r="E30" s="220"/>
      <c r="F30" s="228">
        <f>SUM(F26:F29)</f>
        <v>373000</v>
      </c>
      <c r="G30" s="197"/>
      <c r="H30" s="228">
        <f>SUM(H26:H29)</f>
        <v>3680616</v>
      </c>
      <c r="I30" s="197"/>
      <c r="J30" s="228">
        <f>SUM(J26:J29)</f>
        <v>37300</v>
      </c>
      <c r="K30" s="197"/>
      <c r="L30" s="228">
        <f>SUM(L26:L29)</f>
        <v>5171862</v>
      </c>
      <c r="M30" s="197"/>
      <c r="N30" s="228">
        <f>SUM(N26:N29)</f>
        <v>-46945</v>
      </c>
      <c r="O30" s="197"/>
      <c r="P30" s="228">
        <f>SUM(F30:N30)</f>
        <v>9215833</v>
      </c>
      <c r="Q30" s="197"/>
      <c r="R30" s="228">
        <f>SUM(R26:R29)</f>
        <v>5211</v>
      </c>
      <c r="S30" s="197"/>
      <c r="T30" s="228">
        <f>SUM(P30:R30)</f>
        <v>9221044</v>
      </c>
      <c r="U30" s="34"/>
      <c r="V30" s="14"/>
    </row>
    <row r="31" spans="1:22" ht="15" customHeight="1" thickTop="1">
      <c r="A31" s="216"/>
      <c r="B31" s="194"/>
      <c r="C31" s="194"/>
      <c r="D31" s="195"/>
      <c r="E31" s="220"/>
      <c r="F31" s="222"/>
      <c r="G31" s="197"/>
      <c r="H31" s="222"/>
      <c r="I31" s="197"/>
      <c r="J31" s="222"/>
      <c r="K31" s="197"/>
      <c r="L31" s="222"/>
      <c r="M31" s="197"/>
      <c r="N31" s="222"/>
      <c r="O31" s="197"/>
      <c r="P31" s="222"/>
      <c r="Q31" s="197"/>
      <c r="R31" s="222"/>
      <c r="S31" s="197"/>
      <c r="T31" s="222"/>
      <c r="U31" s="34"/>
      <c r="V31" s="14"/>
    </row>
    <row r="32" spans="1:22" ht="15" customHeight="1">
      <c r="A32" s="216"/>
      <c r="B32" s="194"/>
      <c r="C32" s="194"/>
      <c r="D32" s="195"/>
      <c r="E32" s="220"/>
      <c r="F32" s="222"/>
      <c r="G32" s="197"/>
      <c r="H32" s="222"/>
      <c r="I32" s="197"/>
      <c r="J32" s="222"/>
      <c r="K32" s="197"/>
      <c r="L32" s="222"/>
      <c r="M32" s="197"/>
      <c r="N32" s="222"/>
      <c r="O32" s="197"/>
      <c r="P32" s="222"/>
      <c r="Q32" s="197"/>
      <c r="R32" s="222"/>
      <c r="S32" s="197"/>
      <c r="T32" s="222"/>
      <c r="U32" s="34"/>
      <c r="V32" s="14"/>
    </row>
    <row r="33" spans="1:22" ht="16.5" customHeight="1">
      <c r="A33" s="35"/>
      <c r="E33" s="188"/>
      <c r="F33" s="136"/>
      <c r="G33" s="33"/>
      <c r="H33" s="136"/>
      <c r="I33" s="33"/>
      <c r="J33" s="136"/>
      <c r="K33" s="33"/>
      <c r="L33" s="136"/>
      <c r="M33" s="33"/>
      <c r="N33" s="136"/>
      <c r="O33" s="33"/>
      <c r="P33" s="136"/>
      <c r="Q33" s="33"/>
      <c r="R33" s="136"/>
      <c r="S33" s="33"/>
      <c r="T33" s="136"/>
      <c r="U33" s="34"/>
      <c r="V33" s="14"/>
    </row>
    <row r="34" spans="1:22" ht="10.5" customHeight="1">
      <c r="A34" s="35"/>
      <c r="E34" s="188"/>
      <c r="F34" s="136"/>
      <c r="G34" s="189"/>
      <c r="H34" s="136"/>
      <c r="I34" s="189"/>
      <c r="J34" s="136"/>
      <c r="K34" s="189"/>
      <c r="L34" s="136"/>
      <c r="M34" s="189"/>
      <c r="N34" s="189"/>
      <c r="O34" s="189"/>
      <c r="P34" s="136"/>
      <c r="Q34" s="189"/>
      <c r="R34" s="136"/>
      <c r="S34" s="189"/>
      <c r="T34" s="136"/>
      <c r="U34" s="34"/>
      <c r="V34" s="14"/>
    </row>
    <row r="35" spans="1:22" ht="21.75" customHeight="1">
      <c r="A35" s="176" t="str">
        <f>'2-4'!A47:L47</f>
        <v>The condensed notes to the interim consolidated and company financial information on pages 10 to 26 are an integral part of this interim financial information.</v>
      </c>
      <c r="B35" s="190"/>
      <c r="C35" s="191"/>
      <c r="D35" s="183"/>
      <c r="E35" s="184"/>
      <c r="F35" s="135"/>
      <c r="G35" s="184"/>
      <c r="H35" s="135"/>
      <c r="I35" s="184"/>
      <c r="J35" s="135"/>
      <c r="K35" s="184"/>
      <c r="L35" s="135"/>
      <c r="M35" s="184"/>
      <c r="N35" s="184"/>
      <c r="O35" s="184"/>
      <c r="P35" s="184"/>
      <c r="Q35" s="184"/>
      <c r="R35" s="192"/>
      <c r="S35" s="184"/>
      <c r="T35" s="135"/>
      <c r="V35" s="14"/>
    </row>
    <row r="36" spans="1:20" s="34" customFormat="1" ht="16.5" customHeight="1">
      <c r="A36" s="96"/>
      <c r="D36" s="187"/>
      <c r="E36" s="188"/>
      <c r="F36" s="136"/>
      <c r="G36" s="188"/>
      <c r="H36" s="136"/>
      <c r="I36" s="188"/>
      <c r="J36" s="136"/>
      <c r="K36" s="188"/>
      <c r="L36" s="136"/>
      <c r="M36" s="188"/>
      <c r="N36" s="188"/>
      <c r="O36" s="188"/>
      <c r="P36" s="188"/>
      <c r="Q36" s="188"/>
      <c r="R36" s="136"/>
      <c r="S36" s="188"/>
      <c r="T36" s="136"/>
    </row>
    <row r="37" spans="1:20" ht="16.5" customHeight="1">
      <c r="A37" s="181"/>
      <c r="E37" s="188"/>
      <c r="F37" s="136"/>
      <c r="G37" s="188"/>
      <c r="H37" s="136"/>
      <c r="I37" s="189"/>
      <c r="J37" s="136"/>
      <c r="K37" s="188"/>
      <c r="L37" s="136"/>
      <c r="M37" s="189"/>
      <c r="N37" s="189"/>
      <c r="O37" s="189"/>
      <c r="P37" s="188"/>
      <c r="Q37" s="188"/>
      <c r="R37" s="136"/>
      <c r="S37" s="188"/>
      <c r="T37" s="136"/>
    </row>
    <row r="38" spans="1:20" ht="16.5" customHeight="1">
      <c r="A38" s="181"/>
      <c r="E38" s="188"/>
      <c r="F38" s="136"/>
      <c r="G38" s="188"/>
      <c r="H38" s="136"/>
      <c r="I38" s="189"/>
      <c r="J38" s="136"/>
      <c r="K38" s="188"/>
      <c r="L38" s="136"/>
      <c r="M38" s="189"/>
      <c r="N38" s="189"/>
      <c r="O38" s="189"/>
      <c r="P38" s="188"/>
      <c r="Q38" s="188"/>
      <c r="R38" s="136"/>
      <c r="S38" s="188"/>
      <c r="T38" s="136"/>
    </row>
    <row r="39" spans="1:20" ht="16.5" customHeight="1">
      <c r="A39" s="181"/>
      <c r="E39" s="188"/>
      <c r="F39" s="136"/>
      <c r="G39" s="188"/>
      <c r="H39" s="136"/>
      <c r="I39" s="189"/>
      <c r="J39" s="136"/>
      <c r="K39" s="188"/>
      <c r="L39" s="136"/>
      <c r="M39" s="189"/>
      <c r="N39" s="189"/>
      <c r="O39" s="189"/>
      <c r="P39" s="188"/>
      <c r="Q39" s="188"/>
      <c r="R39" s="136"/>
      <c r="S39" s="188"/>
      <c r="T39" s="136"/>
    </row>
    <row r="40" spans="1:20" ht="16.5" customHeight="1">
      <c r="A40" s="181"/>
      <c r="E40" s="188"/>
      <c r="F40" s="136"/>
      <c r="G40" s="188"/>
      <c r="H40" s="136"/>
      <c r="I40" s="189"/>
      <c r="J40" s="136"/>
      <c r="K40" s="188"/>
      <c r="L40" s="136"/>
      <c r="M40" s="189"/>
      <c r="N40" s="189"/>
      <c r="O40" s="189"/>
      <c r="P40" s="188"/>
      <c r="Q40" s="188"/>
      <c r="R40" s="136"/>
      <c r="S40" s="188"/>
      <c r="T40" s="136"/>
    </row>
    <row r="107" ht="16.5" customHeight="1">
      <c r="A107" s="181"/>
    </row>
    <row r="277" ht="16.5" customHeight="1">
      <c r="D277" s="31">
        <v>-22981833</v>
      </c>
    </row>
  </sheetData>
  <sheetProtection/>
  <mergeCells count="2">
    <mergeCell ref="J9:L9"/>
    <mergeCell ref="F7:P7"/>
  </mergeCells>
  <printOptions/>
  <pageMargins left="0.5" right="0.5" top="0.5" bottom="0.6" header="0.49" footer="0.4"/>
  <pageSetup firstPageNumber="6" useFirstPageNumber="1" horizontalDpi="1200" verticalDpi="1200" orientation="landscape" paperSize="9" r:id="rId1"/>
  <headerFooter>
    <oddFooter>&amp;R&amp;"Times New Roman,Regular"&amp;10&amp;P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CC"/>
  </sheetPr>
  <dimension ref="A1:U282"/>
  <sheetViews>
    <sheetView zoomScale="115" zoomScaleNormal="115" zoomScaleSheetLayoutView="85" workbookViewId="0" topLeftCell="A10">
      <selection activeCell="A26" sqref="A26:IV26"/>
    </sheetView>
  </sheetViews>
  <sheetFormatPr defaultColWidth="9.140625" defaultRowHeight="16.5" customHeight="1"/>
  <cols>
    <col min="1" max="2" width="1.1484375" style="36" customWidth="1"/>
    <col min="3" max="3" width="42.00390625" style="36" customWidth="1"/>
    <col min="4" max="4" width="7.57421875" style="39" customWidth="1"/>
    <col min="5" max="5" width="0.85546875" style="40" customWidth="1"/>
    <col min="6" max="6" width="13.00390625" style="39" customWidth="1"/>
    <col min="7" max="7" width="0.85546875" style="53" customWidth="1"/>
    <col min="8" max="8" width="13.00390625" style="36" customWidth="1"/>
    <col min="9" max="9" width="0.85546875" style="36" customWidth="1"/>
    <col min="10" max="10" width="13.00390625" style="40" customWidth="1"/>
    <col min="11" max="11" width="0.85546875" style="40" customWidth="1"/>
    <col min="12" max="12" width="15.421875" style="37" customWidth="1"/>
    <col min="13" max="13" width="0.85546875" style="37" customWidth="1"/>
    <col min="14" max="14" width="14.140625" style="38" customWidth="1"/>
    <col min="15" max="16384" width="9.140625" style="38" customWidth="1"/>
  </cols>
  <sheetData>
    <row r="1" spans="1:14" ht="16.5" customHeight="1">
      <c r="A1" s="35" t="str">
        <f>'2-4'!A1</f>
        <v>Energy Absolute Public Company Limited</v>
      </c>
      <c r="B1" s="35"/>
      <c r="C1" s="35"/>
      <c r="H1" s="35"/>
      <c r="I1" s="35"/>
      <c r="J1" s="35"/>
      <c r="K1" s="35"/>
      <c r="L1" s="36"/>
      <c r="N1" s="24" t="s">
        <v>81</v>
      </c>
    </row>
    <row r="2" spans="1:14" ht="16.5" customHeight="1">
      <c r="A2" s="35" t="s">
        <v>80</v>
      </c>
      <c r="B2" s="35"/>
      <c r="C2" s="35"/>
      <c r="H2" s="35"/>
      <c r="I2" s="35"/>
      <c r="J2" s="35"/>
      <c r="K2" s="35"/>
      <c r="L2" s="36"/>
      <c r="N2" s="51"/>
    </row>
    <row r="3" spans="1:14" ht="16.5" customHeight="1">
      <c r="A3" s="161" t="str">
        <f>6!A3</f>
        <v>For the three-month period ended 31 March 2016</v>
      </c>
      <c r="B3" s="162"/>
      <c r="C3" s="162"/>
      <c r="D3" s="163"/>
      <c r="E3" s="164"/>
      <c r="F3" s="163"/>
      <c r="G3" s="165"/>
      <c r="H3" s="162"/>
      <c r="I3" s="162"/>
      <c r="J3" s="162"/>
      <c r="K3" s="162"/>
      <c r="L3" s="166"/>
      <c r="M3" s="167"/>
      <c r="N3" s="162"/>
    </row>
    <row r="4" spans="1:14" ht="16.5" customHeight="1">
      <c r="A4" s="35"/>
      <c r="D4" s="168"/>
      <c r="E4" s="169"/>
      <c r="F4" s="170"/>
      <c r="G4" s="169"/>
      <c r="H4" s="170"/>
      <c r="I4" s="170"/>
      <c r="J4" s="169"/>
      <c r="K4" s="169"/>
      <c r="L4" s="170"/>
      <c r="N4" s="170"/>
    </row>
    <row r="5" spans="1:14" ht="16.5" customHeight="1">
      <c r="A5" s="35"/>
      <c r="D5" s="168"/>
      <c r="E5" s="169"/>
      <c r="F5" s="170"/>
      <c r="G5" s="169"/>
      <c r="H5" s="170"/>
      <c r="I5" s="170"/>
      <c r="J5" s="169"/>
      <c r="K5" s="169"/>
      <c r="L5" s="170"/>
      <c r="N5" s="170"/>
    </row>
    <row r="6" spans="6:14" ht="16.5" customHeight="1">
      <c r="F6" s="163"/>
      <c r="G6" s="165"/>
      <c r="H6" s="166"/>
      <c r="I6" s="166"/>
      <c r="J6" s="166"/>
      <c r="K6" s="166"/>
      <c r="L6" s="166"/>
      <c r="M6" s="167"/>
      <c r="N6" s="100" t="s">
        <v>7</v>
      </c>
    </row>
    <row r="7" spans="10:14" ht="16.5" customHeight="1">
      <c r="J7" s="244" t="s">
        <v>69</v>
      </c>
      <c r="K7" s="244"/>
      <c r="L7" s="244"/>
      <c r="N7" s="171"/>
    </row>
    <row r="8" spans="6:14" ht="16.5" customHeight="1">
      <c r="F8" s="69" t="s">
        <v>55</v>
      </c>
      <c r="J8" s="172"/>
      <c r="K8" s="172"/>
      <c r="L8" s="172"/>
      <c r="N8" s="171" t="s">
        <v>39</v>
      </c>
    </row>
    <row r="9" spans="1:14" ht="16.5" customHeight="1">
      <c r="A9" s="35"/>
      <c r="F9" s="69" t="s">
        <v>54</v>
      </c>
      <c r="G9" s="169"/>
      <c r="H9" s="69" t="s">
        <v>57</v>
      </c>
      <c r="I9" s="169"/>
      <c r="J9" s="69"/>
      <c r="K9" s="67"/>
      <c r="L9" s="68"/>
      <c r="M9" s="169"/>
      <c r="N9" s="169" t="s">
        <v>86</v>
      </c>
    </row>
    <row r="10" spans="1:14" ht="16.5" customHeight="1">
      <c r="A10" s="35"/>
      <c r="F10" s="51" t="s">
        <v>38</v>
      </c>
      <c r="G10" s="169"/>
      <c r="H10" s="69" t="s">
        <v>56</v>
      </c>
      <c r="I10" s="169"/>
      <c r="J10" s="69" t="s">
        <v>135</v>
      </c>
      <c r="K10" s="67"/>
      <c r="L10" s="68" t="s">
        <v>28</v>
      </c>
      <c r="M10" s="169"/>
      <c r="N10" s="68" t="s">
        <v>85</v>
      </c>
    </row>
    <row r="11" spans="1:14" ht="16.5" customHeight="1">
      <c r="A11" s="35"/>
      <c r="D11" s="239" t="s">
        <v>191</v>
      </c>
      <c r="F11" s="95" t="s">
        <v>164</v>
      </c>
      <c r="G11" s="173"/>
      <c r="H11" s="95" t="s">
        <v>164</v>
      </c>
      <c r="I11" s="169"/>
      <c r="J11" s="95" t="s">
        <v>164</v>
      </c>
      <c r="K11" s="72"/>
      <c r="L11" s="95" t="s">
        <v>164</v>
      </c>
      <c r="M11" s="169"/>
      <c r="N11" s="95" t="s">
        <v>164</v>
      </c>
    </row>
    <row r="12" spans="1:11" ht="16.5" customHeight="1">
      <c r="A12" s="35"/>
      <c r="F12" s="55"/>
      <c r="H12" s="54"/>
      <c r="I12" s="54"/>
      <c r="J12" s="55"/>
      <c r="K12" s="53"/>
    </row>
    <row r="13" spans="1:14" ht="16.5" customHeight="1">
      <c r="A13" s="35" t="s">
        <v>63</v>
      </c>
      <c r="B13" s="174"/>
      <c r="E13" s="37"/>
      <c r="F13" s="38">
        <v>373000</v>
      </c>
      <c r="G13" s="38"/>
      <c r="H13" s="38">
        <v>3680616</v>
      </c>
      <c r="I13" s="38"/>
      <c r="J13" s="38">
        <v>37300</v>
      </c>
      <c r="K13" s="38"/>
      <c r="L13" s="38">
        <v>1476144</v>
      </c>
      <c r="M13" s="38"/>
      <c r="N13" s="38">
        <v>5567060</v>
      </c>
    </row>
    <row r="14" spans="1:13" ht="16.5" customHeight="1">
      <c r="A14" s="35" t="s">
        <v>168</v>
      </c>
      <c r="B14" s="174"/>
      <c r="E14" s="37"/>
      <c r="F14" s="38"/>
      <c r="G14" s="38"/>
      <c r="H14" s="38"/>
      <c r="I14" s="38"/>
      <c r="J14" s="38"/>
      <c r="K14" s="38"/>
      <c r="L14" s="38"/>
      <c r="M14" s="38"/>
    </row>
    <row r="15" spans="1:14" ht="16.5" customHeight="1">
      <c r="A15" s="36" t="s">
        <v>198</v>
      </c>
      <c r="B15" s="38"/>
      <c r="E15" s="37"/>
      <c r="F15" s="12">
        <v>0</v>
      </c>
      <c r="G15" s="76"/>
      <c r="H15" s="12">
        <v>0</v>
      </c>
      <c r="I15" s="14"/>
      <c r="J15" s="12">
        <v>0</v>
      </c>
      <c r="K15" s="37"/>
      <c r="L15" s="12">
        <v>468864</v>
      </c>
      <c r="N15" s="41">
        <v>468864</v>
      </c>
    </row>
    <row r="16" spans="5:14" ht="16.5" customHeight="1">
      <c r="E16" s="37"/>
      <c r="F16" s="14"/>
      <c r="G16" s="76"/>
      <c r="H16" s="14"/>
      <c r="I16" s="76"/>
      <c r="J16" s="14"/>
      <c r="K16" s="76"/>
      <c r="L16" s="14"/>
      <c r="M16" s="76"/>
      <c r="N16" s="14"/>
    </row>
    <row r="17" spans="1:14" ht="16.5" customHeight="1" thickBot="1">
      <c r="A17" s="35" t="s">
        <v>64</v>
      </c>
      <c r="E17" s="37"/>
      <c r="F17" s="77">
        <f>SUM(F13:F15)</f>
        <v>373000</v>
      </c>
      <c r="G17" s="76"/>
      <c r="H17" s="77">
        <f>SUM(H13:H15)</f>
        <v>3680616</v>
      </c>
      <c r="I17" s="76"/>
      <c r="J17" s="77">
        <f>SUM(J13:J15)</f>
        <v>37300</v>
      </c>
      <c r="K17" s="76"/>
      <c r="L17" s="77">
        <f>ROUNDDOWN(SUM(L13:L15),0)</f>
        <v>1945008</v>
      </c>
      <c r="M17" s="76"/>
      <c r="N17" s="77">
        <f>SUM(N13:N15)</f>
        <v>6035924</v>
      </c>
    </row>
    <row r="18" spans="1:15" ht="16.5" customHeight="1" thickTop="1">
      <c r="A18" s="35"/>
      <c r="F18" s="42"/>
      <c r="G18" s="43"/>
      <c r="H18" s="42"/>
      <c r="I18" s="43"/>
      <c r="J18" s="42"/>
      <c r="K18" s="43"/>
      <c r="L18" s="42"/>
      <c r="M18" s="43"/>
      <c r="N18" s="42"/>
      <c r="O18" s="175"/>
    </row>
    <row r="19" spans="1:13" ht="16.5" customHeight="1">
      <c r="A19" s="35" t="s">
        <v>95</v>
      </c>
      <c r="B19" s="174"/>
      <c r="E19" s="37"/>
      <c r="F19" s="38"/>
      <c r="G19" s="38"/>
      <c r="H19" s="38"/>
      <c r="I19" s="38"/>
      <c r="J19" s="38"/>
      <c r="K19" s="38"/>
      <c r="L19" s="38"/>
      <c r="M19" s="38"/>
    </row>
    <row r="20" spans="1:14" ht="16.5" customHeight="1">
      <c r="A20" s="179" t="s">
        <v>188</v>
      </c>
      <c r="B20" s="174"/>
      <c r="E20" s="37"/>
      <c r="F20" s="38">
        <v>373000</v>
      </c>
      <c r="G20" s="38"/>
      <c r="H20" s="38">
        <v>3680616</v>
      </c>
      <c r="I20" s="38"/>
      <c r="J20" s="38">
        <v>37300</v>
      </c>
      <c r="K20" s="38"/>
      <c r="L20" s="38">
        <v>3682331</v>
      </c>
      <c r="M20" s="38"/>
      <c r="N20" s="38">
        <v>7773247</v>
      </c>
    </row>
    <row r="21" spans="1:14" ht="16.5" customHeight="1">
      <c r="A21" s="179" t="s">
        <v>189</v>
      </c>
      <c r="B21" s="174"/>
      <c r="D21" s="39">
        <v>4</v>
      </c>
      <c r="E21" s="37"/>
      <c r="F21" s="12">
        <v>0</v>
      </c>
      <c r="G21" s="76"/>
      <c r="H21" s="12">
        <v>0</v>
      </c>
      <c r="I21" s="14"/>
      <c r="J21" s="12">
        <v>0</v>
      </c>
      <c r="K21" s="37"/>
      <c r="L21" s="12">
        <v>17180</v>
      </c>
      <c r="N21" s="41">
        <v>17180</v>
      </c>
    </row>
    <row r="22" spans="1:14" ht="16.5" customHeight="1">
      <c r="A22" s="179" t="s">
        <v>190</v>
      </c>
      <c r="B22" s="174"/>
      <c r="E22" s="37"/>
      <c r="F22" s="38">
        <f>SUM(F20:F21)</f>
        <v>373000</v>
      </c>
      <c r="G22" s="38"/>
      <c r="H22" s="38">
        <f>SUM(H20:H21)</f>
        <v>3680616</v>
      </c>
      <c r="I22" s="38"/>
      <c r="J22" s="38">
        <f>SUM(J20:J21)</f>
        <v>37300</v>
      </c>
      <c r="K22" s="38"/>
      <c r="L22" s="38">
        <f>SUM(L20:L21)</f>
        <v>3699511</v>
      </c>
      <c r="M22" s="38"/>
      <c r="N22" s="38">
        <f>SUM(N20:N21)</f>
        <v>7790427</v>
      </c>
    </row>
    <row r="23" spans="1:13" ht="16.5" customHeight="1">
      <c r="A23" s="35" t="s">
        <v>168</v>
      </c>
      <c r="B23" s="174"/>
      <c r="E23" s="37"/>
      <c r="F23" s="38"/>
      <c r="G23" s="38"/>
      <c r="H23" s="38"/>
      <c r="I23" s="38"/>
      <c r="J23" s="38"/>
      <c r="K23" s="38"/>
      <c r="L23" s="38"/>
      <c r="M23" s="38"/>
    </row>
    <row r="24" spans="1:14" ht="16.5" customHeight="1">
      <c r="A24" s="36" t="s">
        <v>198</v>
      </c>
      <c r="B24" s="38"/>
      <c r="E24" s="37"/>
      <c r="F24" s="12">
        <v>0</v>
      </c>
      <c r="G24" s="76"/>
      <c r="H24" s="12">
        <v>0</v>
      </c>
      <c r="I24" s="14"/>
      <c r="J24" s="12">
        <v>0</v>
      </c>
      <c r="K24" s="37"/>
      <c r="L24" s="12">
        <f>5!J35</f>
        <v>357009</v>
      </c>
      <c r="N24" s="12">
        <f>SUM(F24:M24)</f>
        <v>357009</v>
      </c>
    </row>
    <row r="25" spans="5:14" ht="16.5" customHeight="1">
      <c r="E25" s="37"/>
      <c r="F25" s="14"/>
      <c r="G25" s="76"/>
      <c r="H25" s="14"/>
      <c r="I25" s="76"/>
      <c r="J25" s="14"/>
      <c r="K25" s="76"/>
      <c r="L25" s="14"/>
      <c r="M25" s="76"/>
      <c r="N25" s="14"/>
    </row>
    <row r="26" spans="1:14" ht="16.5" customHeight="1" thickBot="1">
      <c r="A26" s="35" t="s">
        <v>96</v>
      </c>
      <c r="E26" s="37"/>
      <c r="F26" s="77">
        <f>SUM(F22:F24)</f>
        <v>373000</v>
      </c>
      <c r="G26" s="76"/>
      <c r="H26" s="77">
        <f>SUM(H22:H24)</f>
        <v>3680616</v>
      </c>
      <c r="I26" s="76"/>
      <c r="J26" s="77">
        <f>SUM(J22:J24)</f>
        <v>37300</v>
      </c>
      <c r="K26" s="76"/>
      <c r="L26" s="77">
        <f>SUM(L22:L24)</f>
        <v>4056520</v>
      </c>
      <c r="M26" s="76"/>
      <c r="N26" s="77">
        <f>SUM(N22:N24)</f>
        <v>8147436</v>
      </c>
    </row>
    <row r="27" spans="1:14" ht="16.5" customHeight="1" thickTop="1">
      <c r="A27" s="35"/>
      <c r="E27" s="37"/>
      <c r="F27" s="14"/>
      <c r="G27" s="76"/>
      <c r="H27" s="14"/>
      <c r="I27" s="76"/>
      <c r="J27" s="14"/>
      <c r="K27" s="76"/>
      <c r="L27" s="14"/>
      <c r="M27" s="76"/>
      <c r="N27" s="14"/>
    </row>
    <row r="28" spans="1:14" ht="16.5" customHeight="1">
      <c r="A28" s="35"/>
      <c r="E28" s="37"/>
      <c r="F28" s="14"/>
      <c r="G28" s="76"/>
      <c r="H28" s="14"/>
      <c r="I28" s="76"/>
      <c r="J28" s="14"/>
      <c r="K28" s="76"/>
      <c r="L28" s="14"/>
      <c r="M28" s="76"/>
      <c r="N28" s="14"/>
    </row>
    <row r="29" spans="1:14" ht="16.5" customHeight="1">
      <c r="A29" s="35"/>
      <c r="E29" s="37"/>
      <c r="F29" s="14"/>
      <c r="G29" s="76"/>
      <c r="H29" s="14"/>
      <c r="I29" s="76"/>
      <c r="J29" s="14"/>
      <c r="K29" s="76"/>
      <c r="L29" s="14"/>
      <c r="M29" s="76"/>
      <c r="N29" s="14"/>
    </row>
    <row r="30" spans="1:15" ht="16.5" customHeight="1">
      <c r="A30" s="35"/>
      <c r="F30" s="42"/>
      <c r="G30" s="43"/>
      <c r="H30" s="42"/>
      <c r="I30" s="43"/>
      <c r="J30" s="42"/>
      <c r="K30" s="43"/>
      <c r="L30" s="42"/>
      <c r="M30" s="43"/>
      <c r="N30" s="42"/>
      <c r="O30" s="175"/>
    </row>
    <row r="31" spans="1:15" ht="18.75" customHeight="1">
      <c r="A31" s="35"/>
      <c r="F31" s="42"/>
      <c r="G31" s="43"/>
      <c r="H31" s="42"/>
      <c r="I31" s="43"/>
      <c r="J31" s="42"/>
      <c r="K31" s="43"/>
      <c r="L31" s="42"/>
      <c r="M31" s="43"/>
      <c r="N31" s="42"/>
      <c r="O31" s="175"/>
    </row>
    <row r="32" spans="1:14" ht="21.75" customHeight="1">
      <c r="A32" s="176" t="str">
        <f>'2-4'!A47:L47</f>
        <v>The condensed notes to the interim consolidated and company financial information on pages 10 to 26 are an integral part of this interim financial information.</v>
      </c>
      <c r="B32" s="166"/>
      <c r="C32" s="166"/>
      <c r="D32" s="177"/>
      <c r="E32" s="178"/>
      <c r="F32" s="178"/>
      <c r="G32" s="178"/>
      <c r="H32" s="178"/>
      <c r="I32" s="178"/>
      <c r="J32" s="178"/>
      <c r="K32" s="178"/>
      <c r="L32" s="41"/>
      <c r="M32" s="41"/>
      <c r="N32" s="41"/>
    </row>
    <row r="33" spans="1:11" ht="16.5" customHeight="1">
      <c r="A33" s="38"/>
      <c r="B33" s="179"/>
      <c r="D33" s="54"/>
      <c r="E33" s="53"/>
      <c r="F33" s="54"/>
      <c r="H33" s="55"/>
      <c r="I33" s="55"/>
      <c r="J33" s="53"/>
      <c r="K33" s="53"/>
    </row>
    <row r="34" spans="1:21" ht="16.5" customHeight="1">
      <c r="A34" s="35"/>
      <c r="D34" s="168"/>
      <c r="E34" s="180"/>
      <c r="F34" s="170"/>
      <c r="G34" s="180"/>
      <c r="H34" s="170"/>
      <c r="I34" s="170"/>
      <c r="J34" s="180"/>
      <c r="K34" s="180"/>
      <c r="L34" s="170"/>
      <c r="M34" s="180"/>
      <c r="N34" s="170"/>
      <c r="O34" s="55"/>
      <c r="Q34" s="55"/>
      <c r="R34" s="55"/>
      <c r="S34" s="55"/>
      <c r="T34" s="55"/>
      <c r="U34" s="55"/>
    </row>
    <row r="35" spans="1:21" ht="16.5" customHeight="1">
      <c r="A35" s="35"/>
      <c r="D35" s="168"/>
      <c r="E35" s="180"/>
      <c r="F35" s="170"/>
      <c r="G35" s="180"/>
      <c r="H35" s="170"/>
      <c r="I35" s="170"/>
      <c r="J35" s="180"/>
      <c r="K35" s="180"/>
      <c r="L35" s="170"/>
      <c r="M35" s="180"/>
      <c r="N35" s="170"/>
      <c r="O35" s="55"/>
      <c r="Q35" s="55"/>
      <c r="R35" s="55"/>
      <c r="S35" s="55"/>
      <c r="T35" s="55"/>
      <c r="U35" s="55"/>
    </row>
    <row r="36" spans="1:21" ht="16.5" customHeight="1">
      <c r="A36" s="35"/>
      <c r="D36" s="168"/>
      <c r="E36" s="180"/>
      <c r="F36" s="170"/>
      <c r="G36" s="180"/>
      <c r="H36" s="170"/>
      <c r="I36" s="170"/>
      <c r="J36" s="180"/>
      <c r="K36" s="180"/>
      <c r="L36" s="170"/>
      <c r="M36" s="180"/>
      <c r="N36" s="170"/>
      <c r="O36" s="55"/>
      <c r="Q36" s="55"/>
      <c r="R36" s="55"/>
      <c r="S36" s="55"/>
      <c r="T36" s="55"/>
      <c r="U36" s="55"/>
    </row>
    <row r="37" spans="1:21" ht="16.5" customHeight="1">
      <c r="A37" s="35"/>
      <c r="D37" s="168"/>
      <c r="E37" s="180"/>
      <c r="F37" s="170"/>
      <c r="G37" s="180"/>
      <c r="H37" s="170"/>
      <c r="I37" s="170"/>
      <c r="J37" s="180"/>
      <c r="K37" s="180"/>
      <c r="L37" s="170"/>
      <c r="M37" s="180"/>
      <c r="N37" s="170"/>
      <c r="O37" s="55"/>
      <c r="Q37" s="55"/>
      <c r="R37" s="55"/>
      <c r="S37" s="55"/>
      <c r="T37" s="55"/>
      <c r="U37" s="55"/>
    </row>
    <row r="111" ht="16.5" customHeight="1">
      <c r="A111" s="35" t="s">
        <v>116</v>
      </c>
    </row>
    <row r="113" ht="16.5" customHeight="1">
      <c r="A113" s="36" t="s">
        <v>1</v>
      </c>
    </row>
    <row r="127" ht="16.5" customHeight="1">
      <c r="A127" s="36" t="s">
        <v>2</v>
      </c>
    </row>
    <row r="128" ht="16.5" customHeight="1">
      <c r="F128" s="39">
        <v>-88637</v>
      </c>
    </row>
    <row r="132" ht="16.5" customHeight="1">
      <c r="A132" s="36" t="s">
        <v>3</v>
      </c>
    </row>
    <row r="134" ht="16.5" customHeight="1">
      <c r="A134" s="36" t="s">
        <v>4</v>
      </c>
    </row>
    <row r="228" ht="16.5" customHeight="1">
      <c r="H228" s="36">
        <v>-3919314</v>
      </c>
    </row>
    <row r="230" ht="16.5" customHeight="1">
      <c r="J230" s="40">
        <v>501672871</v>
      </c>
    </row>
    <row r="234" ht="16.5" customHeight="1">
      <c r="H234" s="36">
        <v>-667520</v>
      </c>
    </row>
    <row r="243" ht="16.5" customHeight="1">
      <c r="J243" s="40">
        <v>-164565164</v>
      </c>
    </row>
    <row r="247" ht="16.5" customHeight="1">
      <c r="F247" s="39">
        <v>-89985371</v>
      </c>
    </row>
    <row r="282" ht="16.5" customHeight="1">
      <c r="F282" s="39">
        <v>-22981833</v>
      </c>
    </row>
  </sheetData>
  <sheetProtection/>
  <mergeCells count="1">
    <mergeCell ref="J7:L7"/>
  </mergeCells>
  <printOptions/>
  <pageMargins left="1" right="1" top="0.5" bottom="0.6" header="0.49" footer="0.4"/>
  <pageSetup firstPageNumber="7" useFirstPageNumber="1" horizontalDpi="1200" verticalDpi="1200" orientation="landscape" paperSize="9" r:id="rId1"/>
  <headerFooter>
    <oddFooter>&amp;R&amp;"Times New Roman,Regular"&amp;10&amp;P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CC"/>
  </sheetPr>
  <dimension ref="A1:T110"/>
  <sheetViews>
    <sheetView tabSelected="1" zoomScale="115" zoomScaleNormal="115" zoomScaleSheetLayoutView="100" zoomScalePageLayoutView="0" workbookViewId="0" topLeftCell="A85">
      <selection activeCell="L101" sqref="L101"/>
    </sheetView>
  </sheetViews>
  <sheetFormatPr defaultColWidth="9.140625" defaultRowHeight="16.5" customHeight="1"/>
  <cols>
    <col min="1" max="1" width="1.7109375" style="44" customWidth="1"/>
    <col min="2" max="2" width="1.1484375" style="44" customWidth="1"/>
    <col min="3" max="3" width="34.00390625" style="44" customWidth="1"/>
    <col min="4" max="4" width="5.421875" style="45" customWidth="1"/>
    <col min="5" max="5" width="0.5625" style="44" customWidth="1"/>
    <col min="6" max="6" width="11.28125" style="46" customWidth="1"/>
    <col min="7" max="7" width="0.5625" style="44" customWidth="1"/>
    <col min="8" max="8" width="11.28125" style="46" customWidth="1"/>
    <col min="9" max="9" width="0.5625" style="45" customWidth="1"/>
    <col min="10" max="10" width="11.28125" style="46" customWidth="1"/>
    <col min="11" max="11" width="0.5625" style="44" customWidth="1"/>
    <col min="12" max="12" width="11.28125" style="46" customWidth="1"/>
    <col min="13" max="13" width="4.57421875" style="143" customWidth="1"/>
    <col min="14" max="14" width="9.8515625" style="23" bestFit="1" customWidth="1"/>
    <col min="15" max="15" width="0.85546875" style="23" customWidth="1"/>
    <col min="16" max="16" width="7.8515625" style="23" bestFit="1" customWidth="1"/>
    <col min="17" max="17" width="1.28515625" style="23" customWidth="1"/>
    <col min="18" max="18" width="9.140625" style="23" customWidth="1"/>
    <col min="19" max="19" width="0.85546875" style="23" customWidth="1"/>
    <col min="20" max="20" width="7.7109375" style="23" bestFit="1" customWidth="1"/>
    <col min="21" max="16384" width="9.140625" style="23" customWidth="1"/>
  </cols>
  <sheetData>
    <row r="1" spans="1:16" ht="16.5" customHeight="1">
      <c r="A1" s="49" t="str">
        <f>'2-4'!A1</f>
        <v>Energy Absolute Public Company Limited</v>
      </c>
      <c r="B1" s="49"/>
      <c r="C1" s="49"/>
      <c r="G1" s="47"/>
      <c r="I1" s="48"/>
      <c r="K1" s="47"/>
      <c r="L1" s="24" t="s">
        <v>81</v>
      </c>
      <c r="P1" s="24"/>
    </row>
    <row r="2" spans="1:12" ht="16.5" customHeight="1">
      <c r="A2" s="49" t="s">
        <v>70</v>
      </c>
      <c r="B2" s="49"/>
      <c r="C2" s="49"/>
      <c r="G2" s="47"/>
      <c r="I2" s="48"/>
      <c r="K2" s="47"/>
      <c r="L2" s="144"/>
    </row>
    <row r="3" spans="1:12" ht="16.5" customHeight="1">
      <c r="A3" s="140" t="str">
        <f>7!A3</f>
        <v>For the three-month period ended 31 March 2016</v>
      </c>
      <c r="B3" s="140"/>
      <c r="C3" s="140"/>
      <c r="D3" s="145"/>
      <c r="E3" s="146"/>
      <c r="F3" s="86"/>
      <c r="G3" s="147"/>
      <c r="H3" s="86"/>
      <c r="I3" s="148"/>
      <c r="J3" s="86"/>
      <c r="K3" s="147"/>
      <c r="L3" s="86"/>
    </row>
    <row r="4" spans="7:11" ht="15.75" customHeight="1">
      <c r="G4" s="47"/>
      <c r="I4" s="48"/>
      <c r="K4" s="47"/>
    </row>
    <row r="5" spans="7:11" ht="15.75" customHeight="1">
      <c r="G5" s="47"/>
      <c r="I5" s="48"/>
      <c r="K5" s="47"/>
    </row>
    <row r="6" spans="1:18" ht="15.75" customHeight="1">
      <c r="A6" s="23"/>
      <c r="D6" s="85"/>
      <c r="E6" s="49"/>
      <c r="F6" s="86"/>
      <c r="G6" s="87"/>
      <c r="H6" s="88" t="s">
        <v>67</v>
      </c>
      <c r="I6" s="89"/>
      <c r="J6" s="86"/>
      <c r="K6" s="87"/>
      <c r="L6" s="88" t="s">
        <v>7</v>
      </c>
      <c r="N6" s="144"/>
      <c r="R6" s="144"/>
    </row>
    <row r="7" spans="4:12" ht="15.75" customHeight="1">
      <c r="D7" s="82"/>
      <c r="E7" s="49"/>
      <c r="F7" s="90">
        <v>2016</v>
      </c>
      <c r="G7" s="90"/>
      <c r="H7" s="90">
        <v>2015</v>
      </c>
      <c r="I7" s="90"/>
      <c r="J7" s="90">
        <v>2016</v>
      </c>
      <c r="K7" s="90"/>
      <c r="L7" s="90">
        <v>2015</v>
      </c>
    </row>
    <row r="8" spans="4:12" ht="15.75" customHeight="1">
      <c r="D8" s="82"/>
      <c r="E8" s="49"/>
      <c r="F8" s="95" t="s">
        <v>164</v>
      </c>
      <c r="G8" s="90"/>
      <c r="H8" s="95" t="s">
        <v>164</v>
      </c>
      <c r="I8" s="90"/>
      <c r="J8" s="95" t="s">
        <v>164</v>
      </c>
      <c r="K8" s="90"/>
      <c r="L8" s="95" t="s">
        <v>164</v>
      </c>
    </row>
    <row r="9" spans="1:11" ht="15.75" customHeight="1">
      <c r="A9" s="49" t="s">
        <v>42</v>
      </c>
      <c r="G9" s="47"/>
      <c r="I9" s="48"/>
      <c r="K9" s="47"/>
    </row>
    <row r="10" spans="1:14" ht="15.75" customHeight="1">
      <c r="A10" s="44" t="s">
        <v>43</v>
      </c>
      <c r="F10" s="149">
        <v>718884</v>
      </c>
      <c r="G10" s="150"/>
      <c r="H10" s="78">
        <v>581306</v>
      </c>
      <c r="I10" s="80"/>
      <c r="J10" s="78">
        <v>360493</v>
      </c>
      <c r="K10" s="79"/>
      <c r="L10" s="78">
        <v>470002</v>
      </c>
      <c r="N10" s="112"/>
    </row>
    <row r="11" spans="1:14" ht="15.75" customHeight="1">
      <c r="A11" s="44" t="s">
        <v>71</v>
      </c>
      <c r="F11" s="78"/>
      <c r="G11" s="79"/>
      <c r="H11" s="78"/>
      <c r="I11" s="80"/>
      <c r="J11" s="78"/>
      <c r="K11" s="79"/>
      <c r="L11" s="78"/>
      <c r="N11" s="112"/>
    </row>
    <row r="12" spans="1:14" ht="15.75" customHeight="1">
      <c r="A12" s="44" t="s">
        <v>5</v>
      </c>
      <c r="B12" s="44" t="s">
        <v>72</v>
      </c>
      <c r="F12" s="78"/>
      <c r="G12" s="79"/>
      <c r="H12" s="78"/>
      <c r="I12" s="80"/>
      <c r="J12" s="78"/>
      <c r="K12" s="79"/>
      <c r="L12" s="78"/>
      <c r="N12" s="112"/>
    </row>
    <row r="13" spans="1:16" ht="15.75" customHeight="1">
      <c r="A13" s="44" t="s">
        <v>0</v>
      </c>
      <c r="B13" s="92" t="s">
        <v>61</v>
      </c>
      <c r="F13" s="149">
        <v>178376</v>
      </c>
      <c r="G13" s="150"/>
      <c r="H13" s="78">
        <v>145718</v>
      </c>
      <c r="I13" s="80"/>
      <c r="J13" s="78">
        <v>24438</v>
      </c>
      <c r="K13" s="79"/>
      <c r="L13" s="78">
        <v>24245</v>
      </c>
      <c r="N13" s="112"/>
      <c r="P13" s="92"/>
    </row>
    <row r="14" spans="2:16" ht="15.75" customHeight="1">
      <c r="B14" s="92" t="s">
        <v>180</v>
      </c>
      <c r="F14" s="149">
        <v>-3630</v>
      </c>
      <c r="G14" s="150"/>
      <c r="H14" s="78">
        <v>0</v>
      </c>
      <c r="I14" s="80"/>
      <c r="J14" s="78">
        <v>-3630</v>
      </c>
      <c r="K14" s="79"/>
      <c r="L14" s="78">
        <v>0</v>
      </c>
      <c r="N14" s="112"/>
      <c r="P14" s="92"/>
    </row>
    <row r="15" spans="2:16" ht="15.75" customHeight="1">
      <c r="B15" s="92" t="s">
        <v>181</v>
      </c>
      <c r="F15" s="149">
        <v>1692</v>
      </c>
      <c r="G15" s="150"/>
      <c r="H15" s="78">
        <v>0</v>
      </c>
      <c r="I15" s="80"/>
      <c r="J15" s="78">
        <v>0</v>
      </c>
      <c r="K15" s="79"/>
      <c r="L15" s="78">
        <v>0</v>
      </c>
      <c r="N15" s="112"/>
      <c r="P15" s="92"/>
    </row>
    <row r="16" spans="2:16" ht="15.75" customHeight="1">
      <c r="B16" s="92" t="s">
        <v>44</v>
      </c>
      <c r="F16" s="149">
        <v>-26</v>
      </c>
      <c r="G16" s="150"/>
      <c r="H16" s="78">
        <v>-30</v>
      </c>
      <c r="I16" s="80"/>
      <c r="J16" s="78">
        <v>-4011</v>
      </c>
      <c r="K16" s="79"/>
      <c r="L16" s="78">
        <v>-14070</v>
      </c>
      <c r="N16" s="112"/>
      <c r="P16" s="92"/>
    </row>
    <row r="17" spans="2:16" ht="15.75" customHeight="1">
      <c r="B17" s="92" t="s">
        <v>199</v>
      </c>
      <c r="F17" s="149">
        <v>173757</v>
      </c>
      <c r="G17" s="150"/>
      <c r="H17" s="78">
        <v>120818</v>
      </c>
      <c r="I17" s="80"/>
      <c r="J17" s="78">
        <v>18655</v>
      </c>
      <c r="K17" s="79"/>
      <c r="L17" s="78">
        <v>19981</v>
      </c>
      <c r="N17" s="112"/>
      <c r="P17" s="92"/>
    </row>
    <row r="18" spans="2:16" ht="15.75" customHeight="1">
      <c r="B18" s="92" t="s">
        <v>143</v>
      </c>
      <c r="F18" s="149">
        <v>385</v>
      </c>
      <c r="G18" s="150"/>
      <c r="H18" s="78">
        <v>154</v>
      </c>
      <c r="I18" s="80"/>
      <c r="J18" s="78">
        <v>202</v>
      </c>
      <c r="K18" s="79"/>
      <c r="L18" s="78">
        <v>106</v>
      </c>
      <c r="N18" s="112"/>
      <c r="P18" s="92"/>
    </row>
    <row r="19" spans="2:16" ht="15.75" customHeight="1">
      <c r="B19" s="92" t="s">
        <v>200</v>
      </c>
      <c r="F19" s="149">
        <v>0</v>
      </c>
      <c r="G19" s="150"/>
      <c r="H19" s="78">
        <v>0</v>
      </c>
      <c r="I19" s="80"/>
      <c r="J19" s="78">
        <v>-503</v>
      </c>
      <c r="K19" s="79"/>
      <c r="L19" s="78">
        <v>0</v>
      </c>
      <c r="N19" s="112"/>
      <c r="P19" s="92"/>
    </row>
    <row r="20" spans="2:16" ht="15.75" customHeight="1">
      <c r="B20" s="92" t="s">
        <v>144</v>
      </c>
      <c r="F20" s="149">
        <v>0</v>
      </c>
      <c r="G20" s="150"/>
      <c r="H20" s="78">
        <v>4259</v>
      </c>
      <c r="I20" s="80"/>
      <c r="J20" s="78">
        <v>0</v>
      </c>
      <c r="K20" s="79"/>
      <c r="L20" s="78">
        <v>618</v>
      </c>
      <c r="N20" s="112"/>
      <c r="P20" s="92"/>
    </row>
    <row r="21" spans="2:16" ht="15.75" customHeight="1">
      <c r="B21" s="92" t="s">
        <v>145</v>
      </c>
      <c r="F21" s="149">
        <v>-6618</v>
      </c>
      <c r="G21" s="150"/>
      <c r="H21" s="78">
        <v>-6714</v>
      </c>
      <c r="I21" s="80"/>
      <c r="J21" s="78">
        <v>0</v>
      </c>
      <c r="K21" s="79"/>
      <c r="L21" s="78">
        <v>0</v>
      </c>
      <c r="N21" s="112"/>
      <c r="P21" s="92"/>
    </row>
    <row r="22" spans="2:16" ht="16.5" customHeight="1">
      <c r="B22" s="92" t="s">
        <v>209</v>
      </c>
      <c r="F22" s="86">
        <v>0</v>
      </c>
      <c r="G22" s="150"/>
      <c r="H22" s="193">
        <v>0</v>
      </c>
      <c r="I22" s="80"/>
      <c r="J22" s="193">
        <v>-6543</v>
      </c>
      <c r="K22" s="79"/>
      <c r="L22" s="193">
        <v>-5597</v>
      </c>
      <c r="N22" s="112"/>
      <c r="P22" s="92"/>
    </row>
    <row r="23" spans="2:11" ht="15.75" customHeight="1">
      <c r="B23" s="92"/>
      <c r="G23" s="81"/>
      <c r="I23" s="81"/>
      <c r="K23" s="81"/>
    </row>
    <row r="24" spans="1:14" ht="15.75" customHeight="1">
      <c r="A24" s="23"/>
      <c r="B24" s="44" t="s">
        <v>45</v>
      </c>
      <c r="F24" s="23"/>
      <c r="G24" s="23"/>
      <c r="H24" s="23"/>
      <c r="I24" s="23"/>
      <c r="J24" s="23"/>
      <c r="K24" s="23"/>
      <c r="L24" s="23"/>
      <c r="N24" s="46"/>
    </row>
    <row r="25" spans="3:20" ht="15.75" customHeight="1">
      <c r="C25" s="44" t="s">
        <v>46</v>
      </c>
      <c r="F25" s="46">
        <f>SUM(F10:F22)</f>
        <v>1062820</v>
      </c>
      <c r="G25" s="47"/>
      <c r="H25" s="46">
        <f>SUM(H10:H22)</f>
        <v>845511</v>
      </c>
      <c r="I25" s="47"/>
      <c r="J25" s="46">
        <f>SUM(J10:J22)</f>
        <v>389101</v>
      </c>
      <c r="K25" s="48"/>
      <c r="L25" s="46">
        <f>SUM(L10:L22)</f>
        <v>495285</v>
      </c>
      <c r="N25" s="151"/>
      <c r="O25" s="152"/>
      <c r="P25" s="151"/>
      <c r="Q25" s="153"/>
      <c r="R25" s="151"/>
      <c r="S25" s="152"/>
      <c r="T25" s="151"/>
    </row>
    <row r="26" spans="2:12" ht="15.75" customHeight="1">
      <c r="B26" s="44" t="s">
        <v>65</v>
      </c>
      <c r="D26" s="82"/>
      <c r="E26" s="49"/>
      <c r="F26" s="62"/>
      <c r="G26" s="61"/>
      <c r="H26" s="62"/>
      <c r="I26" s="60"/>
      <c r="J26" s="62"/>
      <c r="K26" s="61"/>
      <c r="L26" s="62"/>
    </row>
    <row r="27" spans="2:12" ht="15.75" customHeight="1">
      <c r="B27" s="23"/>
      <c r="C27" s="92" t="s">
        <v>104</v>
      </c>
      <c r="D27" s="82"/>
      <c r="E27" s="49"/>
      <c r="F27" s="64">
        <v>-68546</v>
      </c>
      <c r="G27" s="61"/>
      <c r="H27" s="64">
        <v>-147720</v>
      </c>
      <c r="I27" s="154"/>
      <c r="J27" s="64">
        <v>-47169</v>
      </c>
      <c r="K27" s="155"/>
      <c r="L27" s="64">
        <v>54870</v>
      </c>
    </row>
    <row r="28" spans="2:12" ht="15.75" customHeight="1">
      <c r="B28" s="23"/>
      <c r="C28" s="92" t="s">
        <v>210</v>
      </c>
      <c r="D28" s="82"/>
      <c r="E28" s="49"/>
      <c r="F28" s="64">
        <v>-40754</v>
      </c>
      <c r="G28" s="61"/>
      <c r="H28" s="64">
        <v>-4724</v>
      </c>
      <c r="I28" s="154"/>
      <c r="J28" s="64">
        <v>-11459</v>
      </c>
      <c r="K28" s="155"/>
      <c r="L28" s="64">
        <v>-30134</v>
      </c>
    </row>
    <row r="29" spans="2:12" ht="15.75" customHeight="1">
      <c r="B29" s="23"/>
      <c r="C29" s="92" t="s">
        <v>47</v>
      </c>
      <c r="D29" s="82"/>
      <c r="E29" s="49"/>
      <c r="F29" s="64">
        <v>42953</v>
      </c>
      <c r="G29" s="61"/>
      <c r="H29" s="64">
        <v>-34256</v>
      </c>
      <c r="I29" s="154"/>
      <c r="J29" s="64">
        <v>42953</v>
      </c>
      <c r="K29" s="155"/>
      <c r="L29" s="64">
        <v>-32729</v>
      </c>
    </row>
    <row r="30" spans="2:12" ht="15.75" customHeight="1">
      <c r="B30" s="23"/>
      <c r="C30" s="92" t="s">
        <v>105</v>
      </c>
      <c r="D30" s="82"/>
      <c r="E30" s="49"/>
      <c r="F30" s="64">
        <v>0</v>
      </c>
      <c r="G30" s="61"/>
      <c r="H30" s="64">
        <v>223</v>
      </c>
      <c r="I30" s="154"/>
      <c r="J30" s="64">
        <v>0</v>
      </c>
      <c r="K30" s="155"/>
      <c r="L30" s="64">
        <v>223</v>
      </c>
    </row>
    <row r="31" spans="2:12" ht="15.75" customHeight="1">
      <c r="B31" s="23"/>
      <c r="C31" s="92" t="s">
        <v>146</v>
      </c>
      <c r="D31" s="82"/>
      <c r="E31" s="49"/>
      <c r="F31" s="64">
        <v>10493</v>
      </c>
      <c r="G31" s="61"/>
      <c r="H31" s="64">
        <v>-5792</v>
      </c>
      <c r="I31" s="154"/>
      <c r="J31" s="64">
        <v>1026</v>
      </c>
      <c r="K31" s="155"/>
      <c r="L31" s="64">
        <v>-2590</v>
      </c>
    </row>
    <row r="32" spans="2:12" ht="15.75" customHeight="1">
      <c r="B32" s="23"/>
      <c r="C32" s="92" t="s">
        <v>106</v>
      </c>
      <c r="D32" s="82"/>
      <c r="E32" s="49"/>
      <c r="F32" s="64">
        <v>-14291</v>
      </c>
      <c r="G32" s="61"/>
      <c r="H32" s="64">
        <v>-16336</v>
      </c>
      <c r="I32" s="154"/>
      <c r="J32" s="64">
        <v>-19853</v>
      </c>
      <c r="K32" s="155"/>
      <c r="L32" s="64">
        <v>-14056</v>
      </c>
    </row>
    <row r="33" spans="2:12" ht="15.75" customHeight="1">
      <c r="B33" s="23"/>
      <c r="C33" s="92" t="s">
        <v>211</v>
      </c>
      <c r="D33" s="82"/>
      <c r="E33" s="49"/>
      <c r="F33" s="83">
        <v>22606</v>
      </c>
      <c r="G33" s="61"/>
      <c r="H33" s="83">
        <v>-7140</v>
      </c>
      <c r="I33" s="154"/>
      <c r="J33" s="83">
        <v>31738</v>
      </c>
      <c r="K33" s="155"/>
      <c r="L33" s="83">
        <v>-20265</v>
      </c>
    </row>
    <row r="34" spans="2:12" ht="15.75" customHeight="1">
      <c r="B34" s="23"/>
      <c r="C34" s="92"/>
      <c r="D34" s="82"/>
      <c r="E34" s="49"/>
      <c r="F34" s="62"/>
      <c r="G34" s="61"/>
      <c r="H34" s="64"/>
      <c r="I34" s="60"/>
      <c r="J34" s="62"/>
      <c r="K34" s="61"/>
      <c r="L34" s="64"/>
    </row>
    <row r="35" spans="1:12" ht="15.75" customHeight="1">
      <c r="A35" s="23"/>
      <c r="B35" s="44" t="s">
        <v>147</v>
      </c>
      <c r="C35" s="23"/>
      <c r="D35" s="82"/>
      <c r="E35" s="49"/>
      <c r="F35" s="64">
        <f>SUM(F25,F27:F33)</f>
        <v>1015281</v>
      </c>
      <c r="G35" s="61"/>
      <c r="H35" s="64">
        <f>SUM(H25,H27:H33)</f>
        <v>629766</v>
      </c>
      <c r="I35" s="60"/>
      <c r="J35" s="64">
        <f>SUM(J25,J27:J33)</f>
        <v>386337</v>
      </c>
      <c r="K35" s="61"/>
      <c r="L35" s="64">
        <f>SUM(L25,L27:L33)</f>
        <v>450604</v>
      </c>
    </row>
    <row r="36" spans="1:12" ht="15.75" customHeight="1">
      <c r="A36" s="23"/>
      <c r="B36" s="44" t="s">
        <v>6</v>
      </c>
      <c r="C36" s="92" t="s">
        <v>48</v>
      </c>
      <c r="D36" s="82"/>
      <c r="E36" s="49"/>
      <c r="F36" s="83">
        <v>-64</v>
      </c>
      <c r="G36" s="61"/>
      <c r="H36" s="83">
        <v>-1526</v>
      </c>
      <c r="I36" s="154"/>
      <c r="J36" s="156">
        <v>-64</v>
      </c>
      <c r="K36" s="155"/>
      <c r="L36" s="83">
        <v>-54</v>
      </c>
    </row>
    <row r="37" spans="1:12" ht="15.75" customHeight="1">
      <c r="A37" s="23"/>
      <c r="D37" s="82"/>
      <c r="E37" s="49"/>
      <c r="F37" s="62"/>
      <c r="G37" s="61"/>
      <c r="H37" s="64"/>
      <c r="I37" s="60"/>
      <c r="J37" s="62"/>
      <c r="K37" s="61"/>
      <c r="L37" s="62"/>
    </row>
    <row r="38" spans="2:12" ht="15.75" customHeight="1">
      <c r="B38" s="49" t="s">
        <v>148</v>
      </c>
      <c r="C38" s="23"/>
      <c r="D38" s="82"/>
      <c r="E38" s="49"/>
      <c r="F38" s="83">
        <f>SUM(F35:F36)</f>
        <v>1015217</v>
      </c>
      <c r="G38" s="61"/>
      <c r="H38" s="83">
        <f>SUM(H35:H36)</f>
        <v>628240</v>
      </c>
      <c r="I38" s="60"/>
      <c r="J38" s="83">
        <f>SUM(J35:J36)</f>
        <v>386273</v>
      </c>
      <c r="K38" s="61"/>
      <c r="L38" s="83">
        <f>SUM(L35:L36)</f>
        <v>450550</v>
      </c>
    </row>
    <row r="39" spans="2:12" ht="16.5" customHeight="1">
      <c r="B39" s="23"/>
      <c r="C39" s="49"/>
      <c r="D39" s="82"/>
      <c r="E39" s="49"/>
      <c r="F39" s="62"/>
      <c r="G39" s="61"/>
      <c r="H39" s="64"/>
      <c r="I39" s="60"/>
      <c r="J39" s="62"/>
      <c r="K39" s="61"/>
      <c r="L39" s="64"/>
    </row>
    <row r="40" spans="2:12" ht="16.5" customHeight="1">
      <c r="B40" s="23"/>
      <c r="C40" s="49"/>
      <c r="D40" s="82"/>
      <c r="E40" s="49"/>
      <c r="F40" s="62"/>
      <c r="G40" s="61"/>
      <c r="H40" s="64"/>
      <c r="I40" s="60"/>
      <c r="J40" s="62"/>
      <c r="K40" s="61"/>
      <c r="L40" s="64"/>
    </row>
    <row r="41" spans="2:12" ht="16.5" customHeight="1">
      <c r="B41" s="23"/>
      <c r="C41" s="49"/>
      <c r="D41" s="82"/>
      <c r="E41" s="49"/>
      <c r="F41" s="62"/>
      <c r="G41" s="61"/>
      <c r="H41" s="64"/>
      <c r="I41" s="60"/>
      <c r="J41" s="62"/>
      <c r="K41" s="61"/>
      <c r="L41" s="64"/>
    </row>
    <row r="42" spans="2:12" ht="16.5" customHeight="1">
      <c r="B42" s="23"/>
      <c r="C42" s="49"/>
      <c r="D42" s="82"/>
      <c r="E42" s="49"/>
      <c r="F42" s="62"/>
      <c r="G42" s="61"/>
      <c r="H42" s="64"/>
      <c r="I42" s="60"/>
      <c r="J42" s="62"/>
      <c r="K42" s="61"/>
      <c r="L42" s="64"/>
    </row>
    <row r="43" spans="2:12" ht="16.5" customHeight="1">
      <c r="B43" s="23"/>
      <c r="C43" s="49"/>
      <c r="D43" s="82"/>
      <c r="E43" s="49"/>
      <c r="F43" s="62"/>
      <c r="G43" s="61"/>
      <c r="H43" s="64"/>
      <c r="I43" s="60"/>
      <c r="J43" s="62"/>
      <c r="K43" s="61"/>
      <c r="L43" s="64"/>
    </row>
    <row r="44" spans="2:12" ht="16.5" customHeight="1">
      <c r="B44" s="23"/>
      <c r="C44" s="49"/>
      <c r="D44" s="82"/>
      <c r="E44" s="49"/>
      <c r="F44" s="62"/>
      <c r="G44" s="61"/>
      <c r="H44" s="64"/>
      <c r="I44" s="60"/>
      <c r="J44" s="62"/>
      <c r="K44" s="61"/>
      <c r="L44" s="64"/>
    </row>
    <row r="45" spans="2:12" ht="16.5" customHeight="1">
      <c r="B45" s="23"/>
      <c r="C45" s="49"/>
      <c r="D45" s="82"/>
      <c r="E45" s="49"/>
      <c r="F45" s="62"/>
      <c r="G45" s="61"/>
      <c r="H45" s="64"/>
      <c r="I45" s="60"/>
      <c r="J45" s="62"/>
      <c r="K45" s="61"/>
      <c r="L45" s="64"/>
    </row>
    <row r="46" spans="2:12" ht="16.5" customHeight="1">
      <c r="B46" s="23"/>
      <c r="C46" s="49"/>
      <c r="D46" s="82"/>
      <c r="E46" s="49"/>
      <c r="F46" s="62"/>
      <c r="G46" s="61"/>
      <c r="H46" s="64"/>
      <c r="I46" s="60"/>
      <c r="J46" s="62"/>
      <c r="K46" s="61"/>
      <c r="L46" s="64"/>
    </row>
    <row r="47" spans="2:12" ht="16.5" customHeight="1">
      <c r="B47" s="23"/>
      <c r="C47" s="49"/>
      <c r="D47" s="82"/>
      <c r="E47" s="49"/>
      <c r="F47" s="62"/>
      <c r="G47" s="61"/>
      <c r="H47" s="64"/>
      <c r="I47" s="60"/>
      <c r="J47" s="62"/>
      <c r="K47" s="61"/>
      <c r="L47" s="64"/>
    </row>
    <row r="48" spans="2:12" ht="4.5" customHeight="1">
      <c r="B48" s="23"/>
      <c r="C48" s="49"/>
      <c r="D48" s="82"/>
      <c r="E48" s="49"/>
      <c r="F48" s="62"/>
      <c r="G48" s="61"/>
      <c r="H48" s="64"/>
      <c r="I48" s="60"/>
      <c r="J48" s="62"/>
      <c r="K48" s="61"/>
      <c r="L48" s="64"/>
    </row>
    <row r="49" spans="1:13" s="5" customFormat="1" ht="33" customHeight="1">
      <c r="A49" s="240" t="str">
        <f>'2-4'!A47:L47</f>
        <v>The condensed notes to the interim consolidated and company financial information on pages 10 to 26 are an integral part of this interim financial information.</v>
      </c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4"/>
    </row>
    <row r="50" spans="1:12" ht="16.5" customHeight="1">
      <c r="A50" s="49" t="str">
        <f>+A1</f>
        <v>Energy Absolute Public Company Limited</v>
      </c>
      <c r="B50" s="49"/>
      <c r="C50" s="49"/>
      <c r="G50" s="47"/>
      <c r="I50" s="48"/>
      <c r="K50" s="47"/>
      <c r="L50" s="24" t="s">
        <v>81</v>
      </c>
    </row>
    <row r="51" spans="1:12" ht="16.5" customHeight="1">
      <c r="A51" s="49" t="str">
        <f>A2</f>
        <v>Statement of Cash Flows </v>
      </c>
      <c r="B51" s="49"/>
      <c r="C51" s="49"/>
      <c r="G51" s="47"/>
      <c r="I51" s="48"/>
      <c r="K51" s="47"/>
      <c r="L51" s="144"/>
    </row>
    <row r="52" spans="1:12" ht="16.5" customHeight="1">
      <c r="A52" s="140" t="str">
        <f>+A3</f>
        <v>For the three-month period ended 31 March 2016</v>
      </c>
      <c r="B52" s="140"/>
      <c r="C52" s="140"/>
      <c r="D52" s="145"/>
      <c r="E52" s="146"/>
      <c r="F52" s="86"/>
      <c r="G52" s="147"/>
      <c r="H52" s="86"/>
      <c r="I52" s="148"/>
      <c r="J52" s="86"/>
      <c r="K52" s="147"/>
      <c r="L52" s="86"/>
    </row>
    <row r="53" spans="1:11" ht="5.25" customHeight="1">
      <c r="A53" s="49"/>
      <c r="B53" s="49"/>
      <c r="C53" s="49"/>
      <c r="G53" s="47"/>
      <c r="I53" s="48"/>
      <c r="K53" s="47"/>
    </row>
    <row r="54" spans="7:11" ht="3.75" customHeight="1">
      <c r="G54" s="47"/>
      <c r="I54" s="48"/>
      <c r="K54" s="47"/>
    </row>
    <row r="55" spans="1:18" ht="14.25" customHeight="1">
      <c r="A55" s="23"/>
      <c r="D55" s="85"/>
      <c r="E55" s="49"/>
      <c r="F55" s="86"/>
      <c r="G55" s="87"/>
      <c r="H55" s="88" t="s">
        <v>67</v>
      </c>
      <c r="I55" s="89"/>
      <c r="J55" s="86"/>
      <c r="K55" s="87"/>
      <c r="L55" s="88" t="s">
        <v>7</v>
      </c>
      <c r="R55" s="144"/>
    </row>
    <row r="56" spans="4:12" ht="14.25" customHeight="1">
      <c r="D56" s="82"/>
      <c r="E56" s="49"/>
      <c r="F56" s="90">
        <v>2016</v>
      </c>
      <c r="G56" s="90"/>
      <c r="H56" s="90">
        <v>2015</v>
      </c>
      <c r="I56" s="90"/>
      <c r="J56" s="90">
        <v>2016</v>
      </c>
      <c r="K56" s="90"/>
      <c r="L56" s="90">
        <v>2015</v>
      </c>
    </row>
    <row r="57" spans="4:12" ht="14.25" customHeight="1">
      <c r="D57" s="91" t="s">
        <v>10</v>
      </c>
      <c r="E57" s="49"/>
      <c r="F57" s="95" t="s">
        <v>164</v>
      </c>
      <c r="G57" s="90"/>
      <c r="H57" s="95" t="s">
        <v>164</v>
      </c>
      <c r="I57" s="90"/>
      <c r="J57" s="95" t="s">
        <v>164</v>
      </c>
      <c r="K57" s="90"/>
      <c r="L57" s="95" t="s">
        <v>164</v>
      </c>
    </row>
    <row r="58" spans="1:12" ht="14.25" customHeight="1">
      <c r="A58" s="49" t="s">
        <v>49</v>
      </c>
      <c r="D58" s="82"/>
      <c r="E58" s="49"/>
      <c r="F58" s="62"/>
      <c r="G58" s="61"/>
      <c r="H58" s="62"/>
      <c r="I58" s="60"/>
      <c r="J58" s="62"/>
      <c r="K58" s="61"/>
      <c r="L58" s="62"/>
    </row>
    <row r="59" spans="1:12" ht="14.25" customHeight="1">
      <c r="A59" s="44" t="s">
        <v>177</v>
      </c>
      <c r="D59" s="82"/>
      <c r="E59" s="49"/>
      <c r="F59" s="64">
        <v>-856</v>
      </c>
      <c r="G59" s="61"/>
      <c r="H59" s="64">
        <v>-201714</v>
      </c>
      <c r="I59" s="154"/>
      <c r="J59" s="64">
        <v>-6</v>
      </c>
      <c r="K59" s="155"/>
      <c r="L59" s="64">
        <v>-82</v>
      </c>
    </row>
    <row r="60" spans="1:12" ht="14.25" customHeight="1">
      <c r="A60" s="44" t="s">
        <v>149</v>
      </c>
      <c r="D60" s="114">
        <v>20.5</v>
      </c>
      <c r="E60" s="49"/>
      <c r="F60" s="64">
        <v>0</v>
      </c>
      <c r="G60" s="61"/>
      <c r="H60" s="64" t="s">
        <v>119</v>
      </c>
      <c r="I60" s="154"/>
      <c r="J60" s="64">
        <v>-310000</v>
      </c>
      <c r="K60" s="155"/>
      <c r="L60" s="64">
        <v>-755</v>
      </c>
    </row>
    <row r="61" spans="1:12" ht="14.25" customHeight="1">
      <c r="A61" s="44" t="s">
        <v>197</v>
      </c>
      <c r="D61" s="82"/>
      <c r="E61" s="49"/>
      <c r="F61" s="64">
        <v>0</v>
      </c>
      <c r="G61" s="61"/>
      <c r="H61" s="64" t="s">
        <v>119</v>
      </c>
      <c r="I61" s="154"/>
      <c r="J61" s="64">
        <v>0</v>
      </c>
      <c r="K61" s="155"/>
      <c r="L61" s="64">
        <v>-1251641</v>
      </c>
    </row>
    <row r="62" spans="1:12" ht="14.25" customHeight="1">
      <c r="A62" s="44" t="s">
        <v>150</v>
      </c>
      <c r="D62" s="82"/>
      <c r="E62" s="49"/>
      <c r="F62" s="64">
        <v>0</v>
      </c>
      <c r="G62" s="61"/>
      <c r="H62" s="64" t="s">
        <v>119</v>
      </c>
      <c r="I62" s="154"/>
      <c r="J62" s="64">
        <v>-810</v>
      </c>
      <c r="K62" s="155"/>
      <c r="L62" s="64">
        <v>-82837</v>
      </c>
    </row>
    <row r="63" spans="1:12" ht="14.25" customHeight="1">
      <c r="A63" s="44" t="s">
        <v>169</v>
      </c>
      <c r="D63" s="82"/>
      <c r="E63" s="49"/>
      <c r="F63" s="64">
        <v>0</v>
      </c>
      <c r="G63" s="61"/>
      <c r="H63" s="64" t="s">
        <v>119</v>
      </c>
      <c r="I63" s="154"/>
      <c r="J63" s="64">
        <v>17170</v>
      </c>
      <c r="K63" s="155"/>
      <c r="L63" s="64">
        <v>7375</v>
      </c>
    </row>
    <row r="64" spans="1:12" ht="14.25" customHeight="1">
      <c r="A64" s="44" t="s">
        <v>160</v>
      </c>
      <c r="D64" s="82"/>
      <c r="E64" s="49"/>
      <c r="F64" s="64"/>
      <c r="G64" s="61"/>
      <c r="H64" s="64"/>
      <c r="I64" s="154"/>
      <c r="J64" s="64"/>
      <c r="K64" s="155"/>
      <c r="L64" s="64"/>
    </row>
    <row r="65" spans="1:12" ht="14.25" customHeight="1">
      <c r="A65" s="23"/>
      <c r="B65" s="44" t="s">
        <v>161</v>
      </c>
      <c r="D65" s="82"/>
      <c r="E65" s="49"/>
      <c r="F65" s="64">
        <f>-1938298-7285</f>
        <v>-1945583</v>
      </c>
      <c r="G65" s="61"/>
      <c r="H65" s="64">
        <f>-843893+10629</f>
        <v>-833264</v>
      </c>
      <c r="I65" s="154"/>
      <c r="J65" s="64">
        <v>-44720</v>
      </c>
      <c r="K65" s="155"/>
      <c r="L65" s="64">
        <v>-11307</v>
      </c>
    </row>
    <row r="66" spans="1:12" ht="14.25" customHeight="1">
      <c r="A66" s="44" t="s">
        <v>170</v>
      </c>
      <c r="D66" s="82"/>
      <c r="E66" s="49"/>
      <c r="F66" s="64">
        <v>0</v>
      </c>
      <c r="G66" s="61"/>
      <c r="H66" s="64">
        <v>7375</v>
      </c>
      <c r="I66" s="154"/>
      <c r="J66" s="64">
        <v>0</v>
      </c>
      <c r="K66" s="155"/>
      <c r="L66" s="64" t="s">
        <v>119</v>
      </c>
    </row>
    <row r="67" spans="1:12" ht="14.25" customHeight="1">
      <c r="A67" s="44" t="s">
        <v>213</v>
      </c>
      <c r="D67" s="82"/>
      <c r="E67" s="49"/>
      <c r="F67" s="64">
        <v>-722</v>
      </c>
      <c r="G67" s="61"/>
      <c r="H67" s="64">
        <v>-13500</v>
      </c>
      <c r="I67" s="154"/>
      <c r="J67" s="64">
        <v>-722</v>
      </c>
      <c r="K67" s="155"/>
      <c r="L67" s="64">
        <v>-302</v>
      </c>
    </row>
    <row r="68" spans="1:12" ht="14.25" customHeight="1">
      <c r="A68" s="44" t="s">
        <v>151</v>
      </c>
      <c r="D68" s="82"/>
      <c r="E68" s="49"/>
      <c r="F68" s="64"/>
      <c r="G68" s="61"/>
      <c r="H68" s="64"/>
      <c r="I68" s="154"/>
      <c r="J68" s="64"/>
      <c r="K68" s="155"/>
      <c r="L68" s="64"/>
    </row>
    <row r="69" spans="2:12" ht="14.25" customHeight="1">
      <c r="B69" s="44" t="s">
        <v>212</v>
      </c>
      <c r="D69" s="82"/>
      <c r="E69" s="49"/>
      <c r="F69" s="64">
        <v>0</v>
      </c>
      <c r="G69" s="61"/>
      <c r="H69" s="64">
        <v>-15616</v>
      </c>
      <c r="I69" s="154"/>
      <c r="J69" s="64">
        <v>0</v>
      </c>
      <c r="K69" s="155"/>
      <c r="L69" s="64">
        <v>-15616</v>
      </c>
    </row>
    <row r="70" spans="1:12" ht="14.25" customHeight="1">
      <c r="A70" s="44" t="s">
        <v>185</v>
      </c>
      <c r="D70" s="82"/>
      <c r="E70" s="49"/>
      <c r="F70" s="83">
        <v>26</v>
      </c>
      <c r="G70" s="61"/>
      <c r="H70" s="83">
        <v>0</v>
      </c>
      <c r="I70" s="154"/>
      <c r="J70" s="83">
        <v>8</v>
      </c>
      <c r="K70" s="155"/>
      <c r="L70" s="83">
        <v>7</v>
      </c>
    </row>
    <row r="71" spans="4:12" ht="3.75" customHeight="1">
      <c r="D71" s="82"/>
      <c r="E71" s="49"/>
      <c r="F71" s="62"/>
      <c r="G71" s="61"/>
      <c r="H71" s="62"/>
      <c r="I71" s="60"/>
      <c r="J71" s="62"/>
      <c r="K71" s="61"/>
      <c r="L71" s="62"/>
    </row>
    <row r="72" spans="1:12" ht="14.25" customHeight="1">
      <c r="A72" s="49" t="s">
        <v>152</v>
      </c>
      <c r="B72" s="49"/>
      <c r="C72" s="23"/>
      <c r="D72" s="82"/>
      <c r="E72" s="49"/>
      <c r="F72" s="83">
        <f>SUM(F59:F70)</f>
        <v>-1947135</v>
      </c>
      <c r="G72" s="61"/>
      <c r="H72" s="83">
        <f>SUM(H59:H70)</f>
        <v>-1056719</v>
      </c>
      <c r="I72" s="60"/>
      <c r="J72" s="83">
        <f>SUM(J59:J70)</f>
        <v>-339080</v>
      </c>
      <c r="K72" s="61"/>
      <c r="L72" s="83">
        <f>SUM(L59:L70)</f>
        <v>-1355158</v>
      </c>
    </row>
    <row r="73" spans="4:12" ht="3.75" customHeight="1">
      <c r="D73" s="82"/>
      <c r="E73" s="49"/>
      <c r="F73" s="62"/>
      <c r="G73" s="61"/>
      <c r="H73" s="62"/>
      <c r="I73" s="60"/>
      <c r="J73" s="62"/>
      <c r="K73" s="61"/>
      <c r="L73" s="62"/>
    </row>
    <row r="74" spans="1:12" ht="14.25" customHeight="1">
      <c r="A74" s="49" t="s">
        <v>50</v>
      </c>
      <c r="D74" s="82"/>
      <c r="E74" s="49"/>
      <c r="F74" s="62"/>
      <c r="G74" s="61"/>
      <c r="H74" s="64"/>
      <c r="I74" s="60"/>
      <c r="J74" s="62"/>
      <c r="K74" s="61"/>
      <c r="L74" s="64"/>
    </row>
    <row r="75" spans="1:16" ht="14.25" customHeight="1">
      <c r="A75" s="92" t="s">
        <v>153</v>
      </c>
      <c r="D75" s="82"/>
      <c r="E75" s="49"/>
      <c r="F75" s="62"/>
      <c r="G75" s="61"/>
      <c r="H75" s="62"/>
      <c r="I75" s="61"/>
      <c r="J75" s="62"/>
      <c r="K75" s="61"/>
      <c r="L75" s="62"/>
      <c r="N75" s="154"/>
      <c r="P75" s="155"/>
    </row>
    <row r="76" spans="1:16" ht="14.25" customHeight="1">
      <c r="A76" s="92"/>
      <c r="B76" s="44" t="s">
        <v>107</v>
      </c>
      <c r="C76" s="23"/>
      <c r="D76" s="114"/>
      <c r="E76" s="49"/>
      <c r="F76" s="62">
        <v>0</v>
      </c>
      <c r="G76" s="61"/>
      <c r="H76" s="62" t="s">
        <v>119</v>
      </c>
      <c r="I76" s="61"/>
      <c r="J76" s="62">
        <v>0</v>
      </c>
      <c r="K76" s="61"/>
      <c r="L76" s="64">
        <v>314000</v>
      </c>
      <c r="P76" s="155"/>
    </row>
    <row r="77" spans="1:16" ht="14.25" customHeight="1">
      <c r="A77" s="92" t="s">
        <v>153</v>
      </c>
      <c r="D77" s="82"/>
      <c r="E77" s="49"/>
      <c r="F77" s="23"/>
      <c r="G77" s="23"/>
      <c r="H77" s="23"/>
      <c r="I77" s="23"/>
      <c r="J77" s="23"/>
      <c r="K77" s="23"/>
      <c r="L77" s="23"/>
      <c r="P77" s="155"/>
    </row>
    <row r="78" spans="1:16" ht="14.25" customHeight="1">
      <c r="A78" s="92"/>
      <c r="B78" s="44" t="s">
        <v>90</v>
      </c>
      <c r="C78" s="23"/>
      <c r="D78" s="45">
        <v>16</v>
      </c>
      <c r="E78" s="49"/>
      <c r="F78" s="238">
        <v>1494129</v>
      </c>
      <c r="G78" s="61"/>
      <c r="H78" s="64">
        <v>1064750</v>
      </c>
      <c r="I78" s="61"/>
      <c r="J78" s="64">
        <v>1158262</v>
      </c>
      <c r="K78" s="61"/>
      <c r="L78" s="64">
        <v>1064750</v>
      </c>
      <c r="P78" s="155"/>
    </row>
    <row r="79" spans="1:16" ht="14.25" customHeight="1">
      <c r="A79" s="92" t="s">
        <v>154</v>
      </c>
      <c r="E79" s="49"/>
      <c r="F79" s="23"/>
      <c r="G79" s="23"/>
      <c r="H79" s="23"/>
      <c r="I79" s="23"/>
      <c r="J79" s="23"/>
      <c r="K79" s="23"/>
      <c r="L79" s="23"/>
      <c r="P79" s="155"/>
    </row>
    <row r="80" spans="1:16" ht="14.25" customHeight="1">
      <c r="A80" s="92"/>
      <c r="B80" s="44" t="s">
        <v>90</v>
      </c>
      <c r="C80" s="23"/>
      <c r="D80" s="45">
        <v>16</v>
      </c>
      <c r="E80" s="49"/>
      <c r="F80" s="64">
        <v>-1074707</v>
      </c>
      <c r="G80" s="61"/>
      <c r="H80" s="64">
        <v>-771668</v>
      </c>
      <c r="I80" s="61"/>
      <c r="J80" s="64">
        <v>-1074707</v>
      </c>
      <c r="K80" s="61"/>
      <c r="L80" s="64">
        <v>-771668</v>
      </c>
      <c r="N80" s="154"/>
      <c r="P80" s="155"/>
    </row>
    <row r="81" spans="1:16" ht="14.25" customHeight="1">
      <c r="A81" s="92" t="s">
        <v>155</v>
      </c>
      <c r="E81" s="49"/>
      <c r="F81" s="23"/>
      <c r="G81" s="23"/>
      <c r="H81" s="23"/>
      <c r="I81" s="23"/>
      <c r="J81" s="23"/>
      <c r="K81" s="23"/>
      <c r="L81" s="23"/>
      <c r="P81" s="155"/>
    </row>
    <row r="82" spans="1:12" ht="14.25" customHeight="1">
      <c r="A82" s="92"/>
      <c r="B82" s="44" t="s">
        <v>90</v>
      </c>
      <c r="C82" s="23"/>
      <c r="D82" s="45">
        <v>18</v>
      </c>
      <c r="E82" s="49"/>
      <c r="F82" s="64">
        <v>631751</v>
      </c>
      <c r="G82" s="61"/>
      <c r="H82" s="64">
        <v>727198</v>
      </c>
      <c r="I82" s="61"/>
      <c r="J82" s="64">
        <v>0</v>
      </c>
      <c r="K82" s="61"/>
      <c r="L82" s="64">
        <v>0</v>
      </c>
    </row>
    <row r="83" spans="1:12" ht="14.25" customHeight="1">
      <c r="A83" s="92" t="s">
        <v>156</v>
      </c>
      <c r="E83" s="49"/>
      <c r="F83" s="23"/>
      <c r="G83" s="23"/>
      <c r="H83" s="23"/>
      <c r="I83" s="23"/>
      <c r="J83" s="23"/>
      <c r="K83" s="23"/>
      <c r="L83" s="23"/>
    </row>
    <row r="84" spans="1:12" ht="14.25" customHeight="1">
      <c r="A84" s="92"/>
      <c r="B84" s="44" t="s">
        <v>90</v>
      </c>
      <c r="C84" s="23"/>
      <c r="D84" s="45">
        <v>18</v>
      </c>
      <c r="E84" s="49"/>
      <c r="F84" s="64">
        <v>-226681</v>
      </c>
      <c r="G84" s="61"/>
      <c r="H84" s="64">
        <v>-76789</v>
      </c>
      <c r="I84" s="61"/>
      <c r="J84" s="64">
        <v>-12349</v>
      </c>
      <c r="K84" s="61"/>
      <c r="L84" s="64">
        <v>-15683</v>
      </c>
    </row>
    <row r="85" spans="1:12" ht="14.25" customHeight="1">
      <c r="A85" s="92" t="s">
        <v>175</v>
      </c>
      <c r="D85" s="82"/>
      <c r="E85" s="49"/>
      <c r="F85" s="64">
        <v>-1511</v>
      </c>
      <c r="G85" s="61"/>
      <c r="H85" s="64">
        <v>-1512</v>
      </c>
      <c r="I85" s="61"/>
      <c r="J85" s="64">
        <v>-814</v>
      </c>
      <c r="K85" s="61"/>
      <c r="L85" s="64">
        <v>-838</v>
      </c>
    </row>
    <row r="86" spans="1:12" ht="14.25" customHeight="1">
      <c r="A86" s="92" t="s">
        <v>186</v>
      </c>
      <c r="D86" s="82"/>
      <c r="E86" s="49"/>
      <c r="F86" s="83">
        <v>-174782</v>
      </c>
      <c r="G86" s="61"/>
      <c r="H86" s="83">
        <v>-121748</v>
      </c>
      <c r="I86" s="61"/>
      <c r="J86" s="83">
        <v>-18365</v>
      </c>
      <c r="K86" s="61"/>
      <c r="L86" s="83">
        <v>-20567</v>
      </c>
    </row>
    <row r="87" spans="4:12" ht="3.75" customHeight="1">
      <c r="D87" s="82"/>
      <c r="E87" s="49"/>
      <c r="F87" s="62"/>
      <c r="G87" s="61"/>
      <c r="H87" s="62"/>
      <c r="I87" s="60"/>
      <c r="J87" s="62"/>
      <c r="K87" s="61"/>
      <c r="L87" s="62"/>
    </row>
    <row r="88" spans="1:12" ht="14.25" customHeight="1">
      <c r="A88" s="49" t="s">
        <v>87</v>
      </c>
      <c r="C88" s="23"/>
      <c r="D88" s="82"/>
      <c r="E88" s="49"/>
      <c r="F88" s="83">
        <f>SUM(F74:F87)</f>
        <v>648199</v>
      </c>
      <c r="G88" s="61"/>
      <c r="H88" s="83">
        <f>SUM(H74:H87)</f>
        <v>820231</v>
      </c>
      <c r="I88" s="60"/>
      <c r="J88" s="83">
        <f>SUM(J74:J87)</f>
        <v>52027</v>
      </c>
      <c r="K88" s="61"/>
      <c r="L88" s="83">
        <f>SUM(L74:L87)</f>
        <v>569994</v>
      </c>
    </row>
    <row r="89" spans="4:12" ht="3.75" customHeight="1">
      <c r="D89" s="82"/>
      <c r="E89" s="49"/>
      <c r="F89" s="62"/>
      <c r="G89" s="61"/>
      <c r="H89" s="62"/>
      <c r="I89" s="60"/>
      <c r="J89" s="62"/>
      <c r="K89" s="61"/>
      <c r="L89" s="62"/>
    </row>
    <row r="90" spans="1:12" ht="14.25" customHeight="1">
      <c r="A90" s="49" t="s">
        <v>157</v>
      </c>
      <c r="D90" s="82"/>
      <c r="E90" s="49"/>
      <c r="F90" s="64">
        <f>SUM(F38,F72,F88)</f>
        <v>-283719</v>
      </c>
      <c r="G90" s="61"/>
      <c r="H90" s="64">
        <f>SUM(H38,H72,H88)</f>
        <v>391752</v>
      </c>
      <c r="I90" s="60"/>
      <c r="J90" s="64">
        <f>SUM(J38,J72,J88)</f>
        <v>99220</v>
      </c>
      <c r="K90" s="61"/>
      <c r="L90" s="64">
        <f>SUM(L38,L72,L88)</f>
        <v>-334614</v>
      </c>
    </row>
    <row r="91" spans="1:12" ht="14.25" customHeight="1">
      <c r="A91" s="44" t="s">
        <v>73</v>
      </c>
      <c r="D91" s="82"/>
      <c r="E91" s="49"/>
      <c r="F91" s="83">
        <v>2912253</v>
      </c>
      <c r="G91" s="61"/>
      <c r="H91" s="83">
        <v>1267882</v>
      </c>
      <c r="I91" s="60"/>
      <c r="J91" s="83">
        <v>365742</v>
      </c>
      <c r="K91" s="61"/>
      <c r="L91" s="83">
        <v>369208</v>
      </c>
    </row>
    <row r="92" spans="4:12" ht="3.75" customHeight="1">
      <c r="D92" s="82"/>
      <c r="E92" s="49"/>
      <c r="F92" s="62"/>
      <c r="G92" s="61"/>
      <c r="H92" s="62"/>
      <c r="I92" s="60"/>
      <c r="J92" s="62"/>
      <c r="K92" s="61"/>
      <c r="L92" s="62"/>
    </row>
    <row r="93" spans="1:12" ht="14.25" customHeight="1" thickBot="1">
      <c r="A93" s="49" t="s">
        <v>74</v>
      </c>
      <c r="D93" s="82"/>
      <c r="E93" s="49"/>
      <c r="F93" s="84">
        <f>SUM(F90:F92)</f>
        <v>2628534</v>
      </c>
      <c r="G93" s="61"/>
      <c r="H93" s="84">
        <f>SUM(H90:H92)</f>
        <v>1659634</v>
      </c>
      <c r="I93" s="60"/>
      <c r="J93" s="84">
        <f>SUM(J90:J92)</f>
        <v>464962</v>
      </c>
      <c r="K93" s="61"/>
      <c r="L93" s="84">
        <f>SUM(L90:L92)</f>
        <v>34594</v>
      </c>
    </row>
    <row r="94" spans="4:12" ht="3.75" customHeight="1" thickTop="1">
      <c r="D94" s="82"/>
      <c r="E94" s="49"/>
      <c r="F94" s="62"/>
      <c r="G94" s="61"/>
      <c r="H94" s="62"/>
      <c r="I94" s="60"/>
      <c r="J94" s="62"/>
      <c r="K94" s="61"/>
      <c r="L94" s="62"/>
    </row>
    <row r="95" spans="1:12" ht="14.25" customHeight="1">
      <c r="A95" s="49" t="s">
        <v>158</v>
      </c>
      <c r="D95" s="82"/>
      <c r="E95" s="49"/>
      <c r="F95" s="64"/>
      <c r="G95" s="21"/>
      <c r="H95" s="64"/>
      <c r="I95" s="63"/>
      <c r="J95" s="64"/>
      <c r="K95" s="21"/>
      <c r="L95" s="64"/>
    </row>
    <row r="96" spans="1:12" ht="14.25" customHeight="1">
      <c r="A96" s="92" t="s">
        <v>159</v>
      </c>
      <c r="D96" s="82"/>
      <c r="E96" s="49"/>
      <c r="F96" s="64"/>
      <c r="G96" s="21"/>
      <c r="H96" s="64"/>
      <c r="I96" s="63"/>
      <c r="J96" s="64"/>
      <c r="K96" s="21"/>
      <c r="L96" s="64"/>
    </row>
    <row r="97" spans="1:12" ht="14.25" customHeight="1">
      <c r="A97" s="92"/>
      <c r="B97" s="44" t="s">
        <v>171</v>
      </c>
      <c r="D97" s="82"/>
      <c r="E97" s="49"/>
      <c r="F97" s="83">
        <v>2628534</v>
      </c>
      <c r="G97" s="21"/>
      <c r="H97" s="83">
        <v>1659634</v>
      </c>
      <c r="I97" s="63"/>
      <c r="J97" s="83">
        <v>464962</v>
      </c>
      <c r="K97" s="21"/>
      <c r="L97" s="83">
        <v>34594</v>
      </c>
    </row>
    <row r="98" spans="1:12" ht="3.75" customHeight="1">
      <c r="A98" s="92"/>
      <c r="D98" s="82"/>
      <c r="E98" s="49"/>
      <c r="F98" s="64"/>
      <c r="G98" s="21"/>
      <c r="H98" s="64"/>
      <c r="I98" s="63"/>
      <c r="J98" s="64"/>
      <c r="K98" s="21"/>
      <c r="L98" s="64"/>
    </row>
    <row r="99" spans="1:12" ht="14.25" customHeight="1" thickBot="1">
      <c r="A99" s="92"/>
      <c r="D99" s="82"/>
      <c r="E99" s="49"/>
      <c r="F99" s="84">
        <f>SUM(F97:F98)</f>
        <v>2628534</v>
      </c>
      <c r="G99" s="21"/>
      <c r="H99" s="84">
        <f>SUM(H97:H98)</f>
        <v>1659634</v>
      </c>
      <c r="I99" s="63"/>
      <c r="J99" s="84">
        <f>SUM(J97:J98)</f>
        <v>464962</v>
      </c>
      <c r="K99" s="21"/>
      <c r="L99" s="84">
        <f>SUM(L97:L98)</f>
        <v>34594</v>
      </c>
    </row>
    <row r="100" spans="3:12" ht="3.75" customHeight="1" thickTop="1">
      <c r="C100" s="23"/>
      <c r="D100" s="82"/>
      <c r="E100" s="49"/>
      <c r="F100" s="62"/>
      <c r="G100" s="61"/>
      <c r="H100" s="62"/>
      <c r="I100" s="60"/>
      <c r="J100" s="62"/>
      <c r="K100" s="61"/>
      <c r="L100" s="62"/>
    </row>
    <row r="101" spans="1:12" ht="14.25" customHeight="1">
      <c r="A101" s="49" t="s">
        <v>75</v>
      </c>
      <c r="D101" s="82"/>
      <c r="E101" s="49"/>
      <c r="F101" s="62"/>
      <c r="G101" s="61"/>
      <c r="H101" s="62"/>
      <c r="I101" s="60"/>
      <c r="J101" s="62"/>
      <c r="K101" s="61"/>
      <c r="L101" s="62"/>
    </row>
    <row r="102" spans="1:5" ht="14.25" customHeight="1">
      <c r="A102" s="92" t="s">
        <v>215</v>
      </c>
      <c r="B102" s="23"/>
      <c r="C102" s="23"/>
      <c r="D102" s="82"/>
      <c r="E102" s="49"/>
    </row>
    <row r="103" spans="1:5" ht="14.25" customHeight="1">
      <c r="A103" s="92"/>
      <c r="B103" s="23" t="s">
        <v>216</v>
      </c>
      <c r="C103" s="23"/>
      <c r="D103" s="82"/>
      <c r="E103" s="49"/>
    </row>
    <row r="104" spans="1:12" ht="14.25" customHeight="1">
      <c r="A104" s="92"/>
      <c r="B104" s="23" t="s">
        <v>214</v>
      </c>
      <c r="C104" s="23"/>
      <c r="D104" s="82"/>
      <c r="E104" s="49"/>
      <c r="F104" s="64">
        <v>-779786</v>
      </c>
      <c r="G104" s="61"/>
      <c r="H104" s="64">
        <v>19202</v>
      </c>
      <c r="I104" s="23"/>
      <c r="J104" s="64">
        <v>1213</v>
      </c>
      <c r="K104" s="21"/>
      <c r="L104" s="64">
        <v>11124</v>
      </c>
    </row>
    <row r="105" spans="1:12" ht="14.25" customHeight="1">
      <c r="A105" s="92" t="s">
        <v>162</v>
      </c>
      <c r="B105" s="23"/>
      <c r="C105" s="23"/>
      <c r="D105" s="82"/>
      <c r="E105" s="49"/>
      <c r="F105" s="64"/>
      <c r="G105" s="61"/>
      <c r="H105" s="64"/>
      <c r="I105" s="23"/>
      <c r="J105" s="64"/>
      <c r="K105" s="21"/>
      <c r="L105" s="64"/>
    </row>
    <row r="106" spans="2:12" ht="14.25" customHeight="1">
      <c r="B106" s="23" t="s">
        <v>163</v>
      </c>
      <c r="C106" s="92"/>
      <c r="D106" s="157"/>
      <c r="E106" s="49"/>
      <c r="F106" s="64">
        <v>1364</v>
      </c>
      <c r="G106" s="61"/>
      <c r="H106" s="64">
        <v>3450</v>
      </c>
      <c r="I106" s="60"/>
      <c r="J106" s="64">
        <v>1364</v>
      </c>
      <c r="K106" s="21"/>
      <c r="L106" s="64">
        <v>0</v>
      </c>
    </row>
    <row r="107" spans="1:12" ht="14.25" customHeight="1">
      <c r="A107" s="92" t="s">
        <v>108</v>
      </c>
      <c r="B107" s="23"/>
      <c r="C107" s="92"/>
      <c r="D107" s="157"/>
      <c r="E107" s="49"/>
      <c r="F107" s="64"/>
      <c r="G107" s="61"/>
      <c r="H107" s="64"/>
      <c r="I107" s="60"/>
      <c r="J107" s="62"/>
      <c r="K107" s="61"/>
      <c r="L107" s="64"/>
    </row>
    <row r="108" spans="1:12" ht="14.25" customHeight="1">
      <c r="A108" s="49"/>
      <c r="B108" s="92" t="s">
        <v>192</v>
      </c>
      <c r="D108" s="112"/>
      <c r="E108" s="158"/>
      <c r="F108" s="64">
        <v>16667</v>
      </c>
      <c r="G108" s="159"/>
      <c r="H108" s="64">
        <v>175000</v>
      </c>
      <c r="I108" s="159"/>
      <c r="J108" s="46">
        <v>0</v>
      </c>
      <c r="K108" s="159"/>
      <c r="L108" s="46">
        <v>0</v>
      </c>
    </row>
    <row r="109" spans="1:12" ht="10.5" customHeight="1">
      <c r="A109" s="49"/>
      <c r="B109" s="112"/>
      <c r="C109" s="160"/>
      <c r="D109" s="112"/>
      <c r="E109" s="158"/>
      <c r="F109" s="15"/>
      <c r="G109" s="159"/>
      <c r="H109" s="15"/>
      <c r="I109" s="159"/>
      <c r="J109" s="15"/>
      <c r="K109" s="159"/>
      <c r="L109" s="15"/>
    </row>
    <row r="110" spans="1:13" s="5" customFormat="1" ht="30" customHeight="1">
      <c r="A110" s="240" t="str">
        <f>+A49</f>
        <v>The condensed notes to the interim consolidated and company financial information on pages 10 to 26 are an integral part of this interim financial information.</v>
      </c>
      <c r="B110" s="240"/>
      <c r="C110" s="240"/>
      <c r="D110" s="240"/>
      <c r="E110" s="240"/>
      <c r="F110" s="240"/>
      <c r="G110" s="240"/>
      <c r="H110" s="240"/>
      <c r="I110" s="240"/>
      <c r="J110" s="240"/>
      <c r="K110" s="240"/>
      <c r="L110" s="240"/>
      <c r="M110" s="4"/>
    </row>
  </sheetData>
  <sheetProtection/>
  <mergeCells count="2">
    <mergeCell ref="A49:L49"/>
    <mergeCell ref="A110:L110"/>
  </mergeCells>
  <printOptions/>
  <pageMargins left="0.8" right="0.5" top="0.5" bottom="0.6" header="0.49" footer="0.4"/>
  <pageSetup firstPageNumber="8" useFirstPageNumber="1" horizontalDpi="1200" verticalDpi="1200" orientation="portrait" paperSize="9" r:id="rId1"/>
  <headerFooter>
    <oddFooter>&amp;R&amp;"Times New Roman,Regular"&amp;10&amp;P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smsinstall</dc:creator>
  <cp:keywords/>
  <dc:description/>
  <cp:lastModifiedBy>smsinstall</cp:lastModifiedBy>
  <cp:lastPrinted>2016-05-16T04:12:16Z</cp:lastPrinted>
  <dcterms:created xsi:type="dcterms:W3CDTF">2014-03-04T07:14:12Z</dcterms:created>
  <dcterms:modified xsi:type="dcterms:W3CDTF">2016-05-16T04:12:17Z</dcterms:modified>
  <cp:category/>
  <cp:version/>
  <cp:contentType/>
  <cp:contentStatus/>
</cp:coreProperties>
</file>