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811" activeTab="4"/>
  </bookViews>
  <sheets>
    <sheet name="งบแสดงฐานะการเงิน" sheetId="1" r:id="rId1"/>
    <sheet name="งบกำไรขาดทุน (p4-p5)" sheetId="2" r:id="rId2"/>
    <sheet name="งบเปลี่ยนแปลงรวม (p6)" sheetId="3" r:id="rId3"/>
    <sheet name="งบเปลี่ยนแปลงเฉพาะกิจการ (p7)" sheetId="4" r:id="rId4"/>
    <sheet name="งบกระแสเงินสด (p8-10)" sheetId="5" r:id="rId5"/>
  </sheets>
  <definedNames>
    <definedName name="_xlnm.Print_Area" localSheetId="1">'งบกำไรขาดทุน (p4-p5)'!$A$1:$O$94</definedName>
    <definedName name="_xlnm.Print_Area" localSheetId="2">'งบเปลี่ยนแปลงรวม (p6)'!$A$1:$X$34</definedName>
    <definedName name="_xlnm.Print_Area" localSheetId="0">'งบแสดงฐานะการเงิน'!$A$1:$O$127</definedName>
  </definedNames>
  <calcPr fullCalcOnLoad="1"/>
</workbook>
</file>

<file path=xl/sharedStrings.xml><?xml version="1.0" encoding="utf-8"?>
<sst xmlns="http://schemas.openxmlformats.org/spreadsheetml/2006/main" count="394" uniqueCount="216">
  <si>
    <t>หนี้สินไม่หมุนเวียน</t>
  </si>
  <si>
    <t>รวมหนี้สินไม่หมุนเวียน</t>
  </si>
  <si>
    <t>ชำระคืนเงินกู้ยืมระยะยาวจากสถาบันการเงิน</t>
  </si>
  <si>
    <t>เงินสดและรายการเทียบเท่าเงินสด</t>
  </si>
  <si>
    <t>กระแสเงินสดจากกิจกรรมดำเนินงาน</t>
  </si>
  <si>
    <t>เงินสดสุทธิได้มาจาก(ใช้ไปใน)กิจกรรมดำเนินงาน</t>
  </si>
  <si>
    <t>กระแสเงินสดจากกิจกรรมลงทุน</t>
  </si>
  <si>
    <t>เงินสดสุทธิได้มาจาก(ใช้ไปใน)กิจกรรมลงทุน</t>
  </si>
  <si>
    <t>กระแสเงินสดจากกิจกรรมจัดหาเงิน</t>
  </si>
  <si>
    <t>เงินสดสุทธิได้มาจาก(ใช้ไปใน)กิจกรรมจัดหาเงิน</t>
  </si>
  <si>
    <t>กำไร(ขาดทุน)สุทธิจากการดำเนินงานก่อน</t>
  </si>
  <si>
    <t>เงินมัดจำรับล่วงหน้าค่าสินค้า</t>
  </si>
  <si>
    <t>งบการเงินรวม</t>
  </si>
  <si>
    <t>งบการเงินเฉพาะกิจการ</t>
  </si>
  <si>
    <t>บริษัท พลังงานบริสุทธิ์ จำกัด (มหาชน) และบริษัทย่อย</t>
  </si>
  <si>
    <t>จัดสรรแล้ว - สำรองตามกฎหมาย</t>
  </si>
  <si>
    <t>รายได้จากการขายสินค้า - สุทธิ</t>
  </si>
  <si>
    <t xml:space="preserve">  ทุนจดทะเบียน</t>
  </si>
  <si>
    <t xml:space="preserve">  ทุนที่ออกและเรียกชำระแล้ว</t>
  </si>
  <si>
    <t>เงินกู้ยืมระยะสั้นจากสถาบันการเงิน</t>
  </si>
  <si>
    <t>สำรองตามกฎหมาย</t>
  </si>
  <si>
    <t>จัดสรรแล้ว -</t>
  </si>
  <si>
    <t>เงินสดได้มาจาก(ใช้ไปใน)กิจกรรมดำเนินงาน</t>
  </si>
  <si>
    <t>ซื้อสินทรัพย์ถาวร</t>
  </si>
  <si>
    <t>ค่าใช้จ่ายในการขาย</t>
  </si>
  <si>
    <t>ค่าใช้จ่ายในการบริหาร</t>
  </si>
  <si>
    <t>ข้อมูลเพิ่มเติมประกอบกระแสเงินสด</t>
  </si>
  <si>
    <t>รายการปรับกระทบกำไร (ขาดทุน) สุทธิเป็น</t>
  </si>
  <si>
    <t>เงินสดรับ (จ่าย) จากกิจกรรมดำเนินงาน</t>
  </si>
  <si>
    <t>สินทรัพย์ดำเนินงานลดลง (เพิ่มขึ้น) :</t>
  </si>
  <si>
    <t>หนี้สินดำเนินงานเพิ่มขึ้น (ลดลง) :</t>
  </si>
  <si>
    <t>เพื่อกิจกรรมดำเนินงานในอนาคต</t>
  </si>
  <si>
    <t>1.</t>
  </si>
  <si>
    <t>2.</t>
  </si>
  <si>
    <t>งบกระแสเงินสด</t>
  </si>
  <si>
    <t>หน่วย : บาท</t>
  </si>
  <si>
    <t>รวม</t>
  </si>
  <si>
    <t>สินค้าคงเหลือ</t>
  </si>
  <si>
    <t>ที่ดิน อาคารและอุปกรณ์ - สุทธิ</t>
  </si>
  <si>
    <t>สินทรัพย์</t>
  </si>
  <si>
    <t>หมายเหตุ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</si>
  <si>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</si>
  <si>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</si>
  <si>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</si>
  <si>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</si>
  <si>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</si>
  <si>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</si>
  <si>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</si>
  <si>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</si>
  <si>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</si>
  <si>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</si>
  <si>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ทุนเรือนหุ้น</t>
  </si>
  <si>
    <t>รายได้อื่น</t>
  </si>
  <si>
    <t>รวมรายได้</t>
  </si>
  <si>
    <t>ต้นทุนขาย</t>
  </si>
  <si>
    <t>ทุนเรือนหุ้นที่ออก</t>
  </si>
  <si>
    <t>และเรียกชำระแล้ว</t>
  </si>
  <si>
    <t>รายได้</t>
  </si>
  <si>
    <t>รวมค่าใช้จ่าย</t>
  </si>
  <si>
    <t>ต้นทุนทางการเงิน</t>
  </si>
  <si>
    <t>กำไรก่อนภาษีเงินได้</t>
  </si>
  <si>
    <t>เงินชดเชยจากกองทุนน้ำมันเชื้อเพลิงค้างรับ</t>
  </si>
  <si>
    <t>เงินกู้ยืมระยะยาวจากสถาบันการเงิน - สุทธิ</t>
  </si>
  <si>
    <t xml:space="preserve">การเปลี่ยนแปลงในสินทรัพย์และหนี้สินดำเนินงาน </t>
  </si>
  <si>
    <t>งบกระแสเงินสด (ต่อ)</t>
  </si>
  <si>
    <t>เงินกู้ยืมระยะยาวจากสถาบันการเงิน</t>
  </si>
  <si>
    <t>ส่วนเกินมูลค่าหุ้น</t>
  </si>
  <si>
    <t xml:space="preserve">  และวงเงินสินเชื่ออื่นที่อาจจะนำมาใช้</t>
  </si>
  <si>
    <t>จำนวนที่ยังไม่ได้เบิกใช้ของเงินกู้ระยะสั้น</t>
  </si>
  <si>
    <t>สินทรัพย์ไม่หมุนเวียนอื่น</t>
  </si>
  <si>
    <t>กำไรสะสม</t>
  </si>
  <si>
    <t>ณ วันที่ 31</t>
  </si>
  <si>
    <t>(ตรวจสอบแล้ว)</t>
  </si>
  <si>
    <t>งบแสดงฐานะการเงิน  (ต่อ)</t>
  </si>
  <si>
    <t>งบแสดงฐานะการเงิน (ต่อ)</t>
  </si>
  <si>
    <t>งบกำไรขาดทุนเบ็ดเสร็จ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</si>
  <si>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</si>
  <si>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</si>
  <si>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ยังไม่ได้จัดสรร</t>
  </si>
  <si>
    <t>รวมส่วนของบริษัทใหญ่</t>
  </si>
  <si>
    <t>ส่วนได้เสียที่ไม่มีอำนาจควบคุม</t>
  </si>
  <si>
    <t>ส่วนที่เป็นของบริษัทใหญ่</t>
  </si>
  <si>
    <t>ส่วนที่เป็นของส่วนได้เสียที่ไม่มีอำนาจควบคุม</t>
  </si>
  <si>
    <t>ภาระผูกพันผลประโยชน์พนักงาน</t>
  </si>
  <si>
    <t>ส่วนได้เสียที่</t>
  </si>
  <si>
    <t>ไม่มีอำนาจ</t>
  </si>
  <si>
    <t>ควบคุม</t>
  </si>
  <si>
    <t>ค่าใช้จ่ายผลประโยชน์พนักงานหลังออกจากงาน</t>
  </si>
  <si>
    <t>ปี 2555</t>
  </si>
  <si>
    <t>(แต่สอบทานแล้ว)</t>
  </si>
  <si>
    <t>งบแสดงการเปลี่ยนแปลงส่วนของผู้ถือหุ้น</t>
  </si>
  <si>
    <t>กำไรเบ็ดเสร็จสำหรับงวด</t>
  </si>
  <si>
    <t>ต้นทุนและค่าใช้จ่าย</t>
  </si>
  <si>
    <t>เงินทดรองจ่ายค่าซื้อที่ดิน</t>
  </si>
  <si>
    <t>เจ้าหนี้การค้าและเจ้าหนี้อื่น</t>
  </si>
  <si>
    <t>หนี้สินภายใต้สัญญาเช่าการเงิน - สุทธิ</t>
  </si>
  <si>
    <t>บริษัทใหญ่</t>
  </si>
  <si>
    <t>ส่วนของหนี้สินระยะยาวที่ถึงกำหนดชำระภายในหนึ่งปี</t>
  </si>
  <si>
    <t>หนี้สินภายใต้สัญญาเช่าการเงิน</t>
  </si>
  <si>
    <t>ส่วนของผู้ถือหุ้น</t>
  </si>
  <si>
    <t>รวมส่วนของผู้ถือหุ้น</t>
  </si>
  <si>
    <t>ยังไม่จัดสรร</t>
  </si>
  <si>
    <t>รวมหนี้สินและส่วนของผู้ถือหุ้น</t>
  </si>
  <si>
    <t xml:space="preserve">ยอดคงเหลือ ณ วันที่ 1 มกราคม 2555 </t>
  </si>
  <si>
    <t>ส่วนของ</t>
  </si>
  <si>
    <t>ลูกหนี้การค้าและลูกหนี้อื่น</t>
  </si>
  <si>
    <t>ส่วนของบริษัทใหญ่</t>
  </si>
  <si>
    <t>การแบ่งกำไร(ขาดทุน)เบ็ดเสร็จ</t>
  </si>
  <si>
    <t>การแบ่งกำไร(ขาดทุน)</t>
  </si>
  <si>
    <t>กำไรจากการจำหน่ายสินทรัพย์</t>
  </si>
  <si>
    <t>เงินสดรับจากการจำหน่ายสินทรัพย์ถาวร</t>
  </si>
  <si>
    <t>เงินฝากสถาบันการเงินที่ติดภาระค้ำประกัน</t>
  </si>
  <si>
    <t>หนี้สินและส่วนของผู้ถือหุ้น</t>
  </si>
  <si>
    <t>เงินปันผลจ่าย</t>
  </si>
  <si>
    <t>รับเงินกู้ยืมระยะยาวจากบุคคลที่เกี่ยวข้องกัน</t>
  </si>
  <si>
    <t>รายการที่ไม่ใช่เงินสด</t>
  </si>
  <si>
    <t>1.1</t>
  </si>
  <si>
    <t>1.2</t>
  </si>
  <si>
    <t xml:space="preserve">หุ้นสามัญ 3,170,000,000 หุ้นๆ ละ 0.10 บาท ในปี 2555 </t>
  </si>
  <si>
    <t>รับเงินกู้ยืมระยะสั้นจากบุคคลที่เกี่ยวข้องกัน</t>
  </si>
  <si>
    <t>รับเงินกู้ยืมระยะยาวจากสถาบันการเงิน</t>
  </si>
  <si>
    <t>(ยังไม่ได้ตรวจสอบ)</t>
  </si>
  <si>
    <t xml:space="preserve">ซื้อสินทรัพย์โดยการก่อหนี้ - </t>
  </si>
  <si>
    <t>ซื้อสินทรัพย์โดยการทำ</t>
  </si>
  <si>
    <t>สัญญาเช่าการเงิน</t>
  </si>
  <si>
    <t>เงินให้กู้ยืมระยะยาวแก่บริษัทย่อย</t>
  </si>
  <si>
    <t>กำไรเบ็ดเสร็จอื่น</t>
  </si>
  <si>
    <t>เงินสดรับจากการออกหุ้นเพิ่มทุน - บริษัทใหญ่</t>
  </si>
  <si>
    <t>รายได้จากการขายผลิตภัณฑ์พลอยได้ - สุทธิ</t>
  </si>
  <si>
    <t>องค์ประกอบอื่นของส่วนของผู้ถือหุ้น</t>
  </si>
  <si>
    <t>ส่วนเกินทุน</t>
  </si>
  <si>
    <t>ส่วนต่ำกว่าทุน</t>
  </si>
  <si>
    <t>สำรองตาม</t>
  </si>
  <si>
    <t>กฎหมาย</t>
  </si>
  <si>
    <t>หมายเหตุประกอบงบการเงินระหว่างกาลแบบย่อเป็นส่วนหนึ่งของงบการเงินระหว่างกาลนี้</t>
  </si>
  <si>
    <t>เงินจ่ายล่วงหน้าเพื่อซื้อเงินลงทุนในบริษัทย่อย</t>
  </si>
  <si>
    <t>จากการซื้อ</t>
  </si>
  <si>
    <t>เงินลงทุน</t>
  </si>
  <si>
    <t>ในบริษัทย่อยเพิ่ม</t>
  </si>
  <si>
    <t>เงินประกันผลงานก่อสร้าง</t>
  </si>
  <si>
    <t xml:space="preserve">เงินประกันผลงานก่อสร้าง </t>
  </si>
  <si>
    <t>ปี 2556</t>
  </si>
  <si>
    <t>เงินลงทุนในบริษัทย่อย - สุทธิ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</si>
  <si>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</si>
  <si>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</si>
  <si>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สินทรัพย์ไม่มีตัวตน - สุทธิ</t>
  </si>
  <si>
    <t>หนี้สินและส่วนของผู้ถือหุ้น (ต่อ)</t>
  </si>
  <si>
    <t xml:space="preserve">ยอดคงเหลือ ณ วันที่ 1 มกราคม 2556 </t>
  </si>
  <si>
    <t>ยอดคงเหลือ ณ วันที่ 1 มกราคม 2556</t>
  </si>
  <si>
    <t>ธันวาคม 2555</t>
  </si>
  <si>
    <t xml:space="preserve">เงินสดและรายการเทียบเท่าเงินสดเพิ่มขึ้น(ลดลง)-สุทธิ
</t>
  </si>
  <si>
    <t xml:space="preserve">หุ้นสามัญ 3,730,000,000 หุ้นๆ ละ 0.10 บาท </t>
  </si>
  <si>
    <t>หุ้นสามัญ 3,730,000,000 หุ้นๆ ละ 0.10 บาท ในปี 2556</t>
  </si>
  <si>
    <t>เรียกชำระค่าหุ้นเพิ่มทุนระหว่างงวด</t>
  </si>
  <si>
    <t>เงินฝากสถาบันการเงินที่ติดภาระค้ำประกันลดลง(เพิ่มขึ้น)</t>
  </si>
  <si>
    <t>ภาษีเงินได้ค้างจ่าย</t>
  </si>
  <si>
    <t>รายได้เงินอุดหนุนส่วนเพิ่มราคารับซื้อไฟฟ้า</t>
  </si>
  <si>
    <t>รายได้ค่าปรับส่งมอบงานล่าช้า</t>
  </si>
  <si>
    <t>อื่นๆ</t>
  </si>
  <si>
    <t>กำไรต่อหุ้นขั้นพื้นฐาน (บาท : หุ้น)</t>
  </si>
  <si>
    <t>ค่าตัดจำหน่ายสิทธิในสัญญาซื้อขายไฟฟ้า</t>
  </si>
  <si>
    <t>ขาดทุนจากการตัดจำหน่ายทรัพย์สิน</t>
  </si>
  <si>
    <t>ค่าใช้จ่ายดอกเบี้ยจ่าย</t>
  </si>
  <si>
    <t>จ่ายดอกเบี้ย</t>
  </si>
  <si>
    <t>หมายเหตุประกอบงบการเงินระหว่างกาลแบบย่อเป็นส่วนหนึ่งของงบการเงินนี้</t>
  </si>
  <si>
    <t>เจ้าหนี้ค่าทรัพย์สิน</t>
  </si>
  <si>
    <t>กำไรสุทธิสำหรับงวด</t>
  </si>
  <si>
    <t>ค่าตัดจำหน่ายสิทธิการใช้ระบบสายส่งกระแสไฟฟ้า</t>
  </si>
  <si>
    <t>จ่ายภาษีเงินได้</t>
  </si>
  <si>
    <t>ภาษีเงินได้</t>
  </si>
  <si>
    <t xml:space="preserve">   งบแสดงฐานะการเงิน   </t>
  </si>
  <si>
    <t>ค่าเสื่อมราคา</t>
  </si>
  <si>
    <t>เงินกู้ยืมระยะสั้นจากสถาบันการเงินลดลง</t>
  </si>
  <si>
    <t>ณ วันที่ 30</t>
  </si>
  <si>
    <t>รายได้จากการให้บริการ</t>
  </si>
  <si>
    <t>ต้นทุนบริการ</t>
  </si>
  <si>
    <t>กลับรายการค่าเผื่อหนี้สงสัยจะสูญ</t>
  </si>
  <si>
    <t>ชำระคืนเงินกู้ยืมระยะสั้นจากบุคคลที่เกี่ยวข้องกัน</t>
  </si>
  <si>
    <t>จ่ายเงินปันผล</t>
  </si>
  <si>
    <t>ซื้อเงินลงทุนชั่วคราว</t>
  </si>
  <si>
    <t>ซื้ออสังหาริมทรัพย์เพื่อการลงทุน</t>
  </si>
  <si>
    <t>เงินให้กู้ยืมระยะสั้นแก่บุคคลและบริษัทอื่น</t>
  </si>
  <si>
    <t>รับชำระเงินให้กู้ยืมระยะสั้นแก่บุคคลและบริษัทอื่น</t>
  </si>
  <si>
    <t>ส่วนได้เสียที่ไม่มีอำนาจควบคุมลดลงระหว่างงวด</t>
  </si>
  <si>
    <t>เงินให้กู้ยืมระยะสั้นแก่บริษัทที่เกี่ยวข้องกัน</t>
  </si>
  <si>
    <t>เงินสดรับจากส่วนลดมูลค่างานตามสัญญา</t>
  </si>
  <si>
    <t>รับชำระเงินให้กู้ยืมระยะสั้นแก่บริษัทที่เกี่ยวข้องกัน</t>
  </si>
  <si>
    <t>ณ วันที่ 30 กันยายน 2556</t>
  </si>
  <si>
    <t>กันยายน 2556</t>
  </si>
  <si>
    <t>สำหรับงวดสามเดือน สิ้นสุดวันที่ 30 กันยายน 2556</t>
  </si>
  <si>
    <t>สำหรับงวดเก้าดือน สิ้นสุดวันที่ 30 กันยายน 2556</t>
  </si>
  <si>
    <t>ยอดคงเหลือ ณ วันที่ 30 กันยายน 2555</t>
  </si>
  <si>
    <t>ยอดคงเหลือ ณ วันที่ 30 กันยายน 2556</t>
  </si>
  <si>
    <t>รายได้รับล่วงหน้าค่าเช่าที่ดิน</t>
  </si>
  <si>
    <t>ส่วนต่ำกว่าทุนจากการซื้อเงินลงทุนในบริษัทย่อยเพิ่ม</t>
  </si>
  <si>
    <t>ส่วนเกินทุนจากการซื้อเงินลงทุนในบริษัทย่อยเพิ่ม</t>
  </si>
  <si>
    <t>ไถ่ถอนเงินลงทุนชั่วคราว</t>
  </si>
  <si>
    <t>จ่ายเงินล่วงหน้าเพื่อซื้อเงินลงทุนในบริษัทย่อย</t>
  </si>
  <si>
    <t>รับชำระเงินให้กู้ยืมระยะยาวแก่บริษัทที่เกี่ยวข้องกัน</t>
  </si>
  <si>
    <t>กำไรจากเงินลงทุนในบริษัทย่อย</t>
  </si>
  <si>
    <t>ซื้อเงินลงทุนในบริษัทย่อย</t>
  </si>
  <si>
    <t>เงินสดรับล่วงหน้าค่าเช่าที่ดิน</t>
  </si>
  <si>
    <t>เงินสดรับจากการลงทุนในบริษัทย่อย</t>
  </si>
  <si>
    <t>5 และ 7</t>
  </si>
  <si>
    <t>5 และ19</t>
  </si>
  <si>
    <t>รายได้รับล่วงหน้าค่าเช่าที่ดิน - สุทธิ</t>
  </si>
  <si>
    <t>หน้า 8 จาก 36 หน้า</t>
  </si>
  <si>
    <t>หน้า 9 จาก 36 หน้า</t>
  </si>
  <si>
    <t>หน้า 10 จาก 36 หน้า</t>
  </si>
  <si>
    <t>หน้า 7 จาก 36 หน้า</t>
  </si>
  <si>
    <t>หน้า 6 จาก 36 หน้า</t>
  </si>
  <si>
    <t>หน้า 4 จาก 36 หน้า</t>
  </si>
  <si>
    <t>หน้า 5 จาก 36 หน้า</t>
  </si>
  <si>
    <t>หน้า 1 จาก 36 หน้า</t>
  </si>
  <si>
    <t>หน้า 2 จาก 36 หน้า</t>
  </si>
  <si>
    <t>หน้า 3 จาก 36 หน้า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</si>
</sst>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_(* #,##0.0_);_(* \(#,##0.0\);_(* &quot;-&quot;??_);_(@_)"/>
    <numFmt numFmtId="205" formatCode="_(* #,##0_);_(* \(#,##0\);_(* &quot;-&quot;??_);_(@_)"/>
    <numFmt numFmtId="206" formatCode="0.0"/>
    <numFmt numFmtId="207" formatCode="0.00_);\(0.00\)"/>
    <numFmt numFmtId="208" formatCode="0.0_);\(0.0\)"/>
    <numFmt numFmtId="209" formatCode="0_);\(0\)"/>
    <numFmt numFmtId="210" formatCode="_-* #,##0_-;\-* #,##0_-;_-* &quot;-&quot;??_-;_-@_-"/>
    <numFmt numFmtId="211" formatCode="General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0_-;\-* #,##0.0000_-;_-* &quot;-&quot;??_-;_-@_-"/>
    <numFmt numFmtId="219" formatCode="0.000_);\(0.000\)"/>
    <numFmt numFmtId="220" formatCode="#,##0.00;[Red]#,##0.00"/>
    <numFmt numFmtId="221" formatCode="_ * #,##0_ ;_ * \-#,##0_ ;_ * &quot;-&quot;??_ ;_ @_ 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(* #,##0.000_);_(* \(#,##0.000\);_(* &quot;-&quot;??_);_(@_)"/>
    <numFmt numFmtId="227" formatCode="_(* #,##0.0000_);_(* \(#,##0.0000\);_(* &quot;-&quot;??_);_(@_)"/>
    <numFmt numFmtId="228" formatCode="#,##0.0_);\(#,##0.0\)"/>
    <numFmt numFmtId="229" formatCode="_(* #,##0.00_);_(* \(#,##0.00\);_(* \-??_);_(@_)"/>
    <numFmt numFmtId="230" formatCode="_-* #,##0.0_-;\-* #,##0.0_-;_-* &quot;-&quot;??_-;_-@_-"/>
    <numFmt numFmtId="231" formatCode="_-* #,##0.000_-;\-* #,##0.000_-;_-* &quot;-&quot;??_-;_-@_-"/>
    <numFmt numFmtId="232" formatCode="#,##0.00_ ;\-#,##0.00\ "/>
    <numFmt numFmtId="233" formatCode="#,##0.00_ ;[Red]\-#,##0.00\ "/>
    <numFmt numFmtId="234" formatCode="_(* #,##0_);_(* \(#,##0\);_(* \-??_);_(@_)"/>
  </numFmts>
  <fonts count="53">
    <font>
      <sz val="10"/>
      <name val="Arial"/>
      <family val="0"/>
    </font>
    <font>
      <sz val="14"/>
      <name val="Browallia New"/>
      <family val="2"/>
    </font>
    <font>
      <sz val="8"/>
      <name val="Arial"/>
      <family val="2"/>
    </font>
    <font>
      <sz val="12"/>
      <name val="Browallia New"/>
      <family val="2"/>
    </font>
    <font>
      <sz val="14"/>
      <name val="Cordia New"/>
      <family val="2"/>
    </font>
    <font>
      <sz val="10"/>
      <name val="ApFont"/>
      <family val="0"/>
    </font>
    <font>
      <sz val="10"/>
      <color indexed="8"/>
      <name val="Arial"/>
      <family val="2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u val="singleAccounting"/>
      <sz val="14"/>
      <name val="Browallia New"/>
      <family val="2"/>
    </font>
    <font>
      <u val="doub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Browallia New"/>
      <family val="2"/>
    </font>
    <font>
      <b/>
      <sz val="15"/>
      <color indexed="8"/>
      <name val="Browallia New"/>
      <family val="0"/>
    </font>
    <font>
      <sz val="15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86">
    <xf numFmtId="21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0" fillId="0" borderId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94" fontId="0" fillId="0" borderId="0">
      <alignment/>
      <protection/>
    </xf>
    <xf numFmtId="211" fontId="4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>
      <alignment vertical="top"/>
      <protection/>
    </xf>
    <xf numFmtId="211" fontId="4" fillId="0" borderId="0">
      <alignment/>
      <protection/>
    </xf>
    <xf numFmtId="0" fontId="5" fillId="0" borderId="0">
      <alignment/>
      <protection/>
    </xf>
  </cellStyleXfs>
  <cellXfs count="137">
    <xf numFmtId="0" fontId="0" fillId="0" borderId="0" xfId="0" applyNumberFormat="1" applyAlignment="1">
      <alignment/>
    </xf>
    <xf numFmtId="194" fontId="3" fillId="0" borderId="0" xfId="42" applyFont="1" applyFill="1" applyBorder="1" applyAlignment="1">
      <alignment horizontal="right"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94" fontId="1" fillId="0" borderId="0" xfId="42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9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94" fontId="1" fillId="0" borderId="0" xfId="48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94" fontId="1" fillId="0" borderId="0" xfId="42" applyFont="1" applyFill="1" applyBorder="1" applyAlignment="1">
      <alignment/>
    </xf>
    <xf numFmtId="194" fontId="1" fillId="0" borderId="0" xfId="42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94" fontId="1" fillId="0" borderId="0" xfId="0" applyNumberFormat="1" applyFont="1" applyFill="1" applyBorder="1" applyAlignment="1">
      <alignment/>
    </xf>
    <xf numFmtId="194" fontId="3" fillId="0" borderId="0" xfId="48" applyFont="1" applyFill="1" applyBorder="1" applyAlignment="1">
      <alignment horizontal="right"/>
    </xf>
    <xf numFmtId="194" fontId="1" fillId="0" borderId="0" xfId="42" applyFont="1" applyFill="1" applyBorder="1" applyAlignment="1">
      <alignment/>
    </xf>
    <xf numFmtId="194" fontId="1" fillId="0" borderId="10" xfId="42" applyFont="1" applyFill="1" applyBorder="1" applyAlignment="1">
      <alignment horizontal="center"/>
    </xf>
    <xf numFmtId="194" fontId="1" fillId="0" borderId="0" xfId="42" applyFont="1" applyFill="1" applyBorder="1" applyAlignment="1">
      <alignment horizontal="center"/>
    </xf>
    <xf numFmtId="194" fontId="1" fillId="0" borderId="0" xfId="45" applyFont="1" applyFill="1" applyBorder="1" applyAlignment="1">
      <alignment horizontal="center"/>
    </xf>
    <xf numFmtId="0" fontId="1" fillId="0" borderId="0" xfId="85" applyFont="1" applyFill="1" applyAlignment="1">
      <alignment horizontal="center" vertical="center"/>
      <protection/>
    </xf>
    <xf numFmtId="194" fontId="1" fillId="0" borderId="0" xfId="42" applyFont="1" applyFill="1" applyAlignment="1">
      <alignment horizontal="center"/>
    </xf>
    <xf numFmtId="194" fontId="1" fillId="0" borderId="0" xfId="42" applyFont="1" applyFill="1" applyBorder="1" applyAlignment="1">
      <alignment horizontal="center" vertical="center"/>
    </xf>
    <xf numFmtId="194" fontId="1" fillId="0" borderId="11" xfId="42" applyFont="1" applyFill="1" applyBorder="1" applyAlignment="1">
      <alignment horizontal="center"/>
    </xf>
    <xf numFmtId="0" fontId="1" fillId="0" borderId="10" xfId="85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34" fontId="1" fillId="0" borderId="0" xfId="0" applyNumberFormat="1" applyFont="1" applyFill="1" applyBorder="1" applyAlignment="1">
      <alignment/>
    </xf>
    <xf numFmtId="234" fontId="1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234" fontId="1" fillId="0" borderId="10" xfId="0" applyNumberFormat="1" applyFont="1" applyFill="1" applyBorder="1" applyAlignment="1">
      <alignment/>
    </xf>
    <xf numFmtId="234" fontId="1" fillId="0" borderId="12" xfId="0" applyNumberFormat="1" applyFont="1" applyFill="1" applyBorder="1" applyAlignment="1">
      <alignment/>
    </xf>
    <xf numFmtId="234" fontId="1" fillId="0" borderId="0" xfId="45" applyNumberFormat="1" applyFont="1" applyFill="1" applyAlignment="1">
      <alignment/>
    </xf>
    <xf numFmtId="194" fontId="1" fillId="0" borderId="0" xfId="42" applyNumberFormat="1" applyFont="1" applyFill="1" applyAlignment="1">
      <alignment horizontal="right"/>
    </xf>
    <xf numFmtId="194" fontId="1" fillId="0" borderId="0" xfId="42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94" fontId="1" fillId="0" borderId="0" xfId="48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94" fontId="1" fillId="0" borderId="0" xfId="42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94" fontId="1" fillId="0" borderId="0" xfId="48" applyFont="1" applyFill="1" applyAlignment="1">
      <alignment/>
    </xf>
    <xf numFmtId="1" fontId="1" fillId="0" borderId="0" xfId="47" applyNumberFormat="1" applyFont="1" applyFill="1" applyAlignment="1">
      <alignment horizontal="center"/>
    </xf>
    <xf numFmtId="234" fontId="1" fillId="0" borderId="0" xfId="47" applyNumberFormat="1" applyFont="1" applyFill="1" applyAlignment="1">
      <alignment/>
    </xf>
    <xf numFmtId="37" fontId="1" fillId="0" borderId="0" xfId="47" applyNumberFormat="1" applyFont="1" applyFill="1" applyAlignment="1">
      <alignment horizontal="center"/>
    </xf>
    <xf numFmtId="234" fontId="1" fillId="0" borderId="0" xfId="48" applyNumberFormat="1" applyFont="1" applyFill="1" applyAlignment="1">
      <alignment/>
    </xf>
    <xf numFmtId="194" fontId="1" fillId="0" borderId="0" xfId="47" applyFont="1" applyFill="1" applyAlignment="1">
      <alignment/>
    </xf>
    <xf numFmtId="234" fontId="1" fillId="0" borderId="13" xfId="47" applyNumberFormat="1" applyFont="1" applyFill="1" applyBorder="1" applyAlignment="1">
      <alignment/>
    </xf>
    <xf numFmtId="234" fontId="1" fillId="0" borderId="0" xfId="47" applyNumberFormat="1" applyFont="1" applyFill="1" applyBorder="1" applyAlignment="1">
      <alignment/>
    </xf>
    <xf numFmtId="1" fontId="1" fillId="0" borderId="0" xfId="47" applyNumberFormat="1" applyFont="1" applyFill="1" applyAlignment="1">
      <alignment horizontal="right"/>
    </xf>
    <xf numFmtId="234" fontId="1" fillId="0" borderId="0" xfId="42" applyNumberFormat="1" applyFont="1" applyFill="1" applyBorder="1" applyAlignment="1">
      <alignment/>
    </xf>
    <xf numFmtId="234" fontId="1" fillId="0" borderId="10" xfId="47" applyNumberFormat="1" applyFont="1" applyFill="1" applyBorder="1" applyAlignment="1">
      <alignment/>
    </xf>
    <xf numFmtId="234" fontId="1" fillId="0" borderId="14" xfId="47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Continuous"/>
    </xf>
    <xf numFmtId="39" fontId="1" fillId="0" borderId="0" xfId="48" applyNumberFormat="1" applyFont="1" applyFill="1" applyBorder="1" applyAlignment="1">
      <alignment/>
    </xf>
    <xf numFmtId="194" fontId="1" fillId="0" borderId="0" xfId="48" applyFont="1" applyFill="1" applyBorder="1" applyAlignment="1">
      <alignment/>
    </xf>
    <xf numFmtId="0" fontId="1" fillId="0" borderId="0" xfId="47" applyNumberFormat="1" applyFont="1" applyFill="1" applyAlignment="1">
      <alignment horizontal="center"/>
    </xf>
    <xf numFmtId="234" fontId="1" fillId="0" borderId="0" xfId="47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Continuous"/>
    </xf>
    <xf numFmtId="211" fontId="1" fillId="0" borderId="0" xfId="0" applyFont="1" applyFill="1" applyAlignment="1">
      <alignment/>
    </xf>
    <xf numFmtId="234" fontId="1" fillId="0" borderId="15" xfId="47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194" fontId="1" fillId="0" borderId="0" xfId="47" applyFont="1" applyFill="1" applyAlignment="1">
      <alignment horizontal="center"/>
    </xf>
    <xf numFmtId="234" fontId="1" fillId="0" borderId="0" xfId="47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94" fontId="1" fillId="0" borderId="10" xfId="42" applyNumberFormat="1" applyFont="1" applyFill="1" applyBorder="1" applyAlignment="1">
      <alignment horizontal="centerContinuous"/>
    </xf>
    <xf numFmtId="194" fontId="1" fillId="0" borderId="13" xfId="42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3" fontId="1" fillId="0" borderId="0" xfId="82" applyFont="1" applyFill="1" applyAlignment="1">
      <alignment/>
    </xf>
    <xf numFmtId="234" fontId="1" fillId="0" borderId="0" xfId="42" applyNumberFormat="1" applyFont="1" applyFill="1" applyAlignment="1">
      <alignment horizontal="right"/>
    </xf>
    <xf numFmtId="43" fontId="1" fillId="0" borderId="0" xfId="0" applyNumberFormat="1" applyFont="1" applyFill="1" applyAlignment="1">
      <alignment/>
    </xf>
    <xf numFmtId="234" fontId="1" fillId="0" borderId="0" xfId="82" applyNumberFormat="1" applyFont="1" applyFill="1" applyAlignment="1">
      <alignment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/>
    </xf>
    <xf numFmtId="234" fontId="7" fillId="0" borderId="0" xfId="0" applyNumberFormat="1" applyFont="1" applyFill="1" applyBorder="1" applyAlignment="1">
      <alignment/>
    </xf>
    <xf numFmtId="234" fontId="1" fillId="0" borderId="0" xfId="42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211" fontId="1" fillId="0" borderId="0" xfId="0" applyFont="1" applyFill="1" applyAlignment="1">
      <alignment/>
    </xf>
    <xf numFmtId="234" fontId="1" fillId="0" borderId="10" xfId="42" applyNumberFormat="1" applyFont="1" applyFill="1" applyBorder="1" applyAlignment="1">
      <alignment horizontal="right"/>
    </xf>
    <xf numFmtId="234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indent="1"/>
    </xf>
    <xf numFmtId="234" fontId="1" fillId="0" borderId="0" xfId="42" applyNumberFormat="1" applyFont="1" applyFill="1" applyAlignment="1">
      <alignment/>
    </xf>
    <xf numFmtId="211" fontId="7" fillId="0" borderId="0" xfId="0" applyFont="1" applyFill="1" applyAlignment="1">
      <alignment/>
    </xf>
    <xf numFmtId="234" fontId="1" fillId="0" borderId="13" xfId="42" applyNumberFormat="1" applyFont="1" applyFill="1" applyBorder="1" applyAlignment="1">
      <alignment horizontal="right"/>
    </xf>
    <xf numFmtId="39" fontId="1" fillId="0" borderId="0" xfId="82" applyNumberFormat="1" applyFont="1" applyFill="1" applyAlignment="1">
      <alignment/>
    </xf>
    <xf numFmtId="211" fontId="1" fillId="0" borderId="0" xfId="0" applyFont="1" applyFill="1" applyAlignment="1">
      <alignment horizontal="left"/>
    </xf>
    <xf numFmtId="4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94" fontId="7" fillId="0" borderId="0" xfId="42" applyFont="1" applyFill="1" applyAlignment="1">
      <alignment/>
    </xf>
    <xf numFmtId="39" fontId="7" fillId="0" borderId="0" xfId="0" applyNumberFormat="1" applyFont="1" applyFill="1" applyAlignment="1">
      <alignment/>
    </xf>
    <xf numFmtId="234" fontId="1" fillId="0" borderId="0" xfId="47" applyNumberFormat="1" applyFont="1" applyFill="1" applyAlignment="1">
      <alignment horizontal="right"/>
    </xf>
    <xf numFmtId="234" fontId="1" fillId="0" borderId="12" xfId="42" applyNumberFormat="1" applyFont="1" applyFill="1" applyBorder="1" applyAlignment="1">
      <alignment horizontal="right"/>
    </xf>
    <xf numFmtId="194" fontId="1" fillId="0" borderId="0" xfId="42" applyNumberFormat="1" applyFont="1" applyFill="1" applyAlignment="1">
      <alignment/>
    </xf>
    <xf numFmtId="211" fontId="7" fillId="0" borderId="0" xfId="0" applyFont="1" applyFill="1" applyAlignment="1">
      <alignment horizontal="left"/>
    </xf>
    <xf numFmtId="211" fontId="1" fillId="0" borderId="0" xfId="0" applyFont="1" applyFill="1" applyAlignment="1" applyProtection="1" quotePrefix="1">
      <alignment/>
      <protection locked="0"/>
    </xf>
    <xf numFmtId="0" fontId="1" fillId="0" borderId="0" xfId="0" applyNumberFormat="1" applyFont="1" applyFill="1" applyAlignment="1" quotePrefix="1">
      <alignment/>
    </xf>
    <xf numFmtId="43" fontId="1" fillId="0" borderId="0" xfId="82" applyFont="1" applyFill="1" applyBorder="1" applyAlignment="1">
      <alignment/>
    </xf>
    <xf numFmtId="234" fontId="1" fillId="0" borderId="0" xfId="82" applyNumberFormat="1" applyFont="1" applyFill="1" applyBorder="1" applyAlignment="1">
      <alignment/>
    </xf>
    <xf numFmtId="211" fontId="1" fillId="0" borderId="0" xfId="0" applyFont="1" applyFill="1" applyAlignment="1" quotePrefix="1">
      <alignment horizontal="left"/>
    </xf>
    <xf numFmtId="211" fontId="52" fillId="0" borderId="0" xfId="0" applyFont="1" applyFill="1" applyAlignment="1">
      <alignment horizontal="left"/>
    </xf>
    <xf numFmtId="211" fontId="52" fillId="0" borderId="0" xfId="0" applyFont="1" applyFill="1" applyAlignment="1" quotePrefix="1">
      <alignment horizontal="left"/>
    </xf>
    <xf numFmtId="194" fontId="1" fillId="0" borderId="0" xfId="42" applyFont="1" applyFill="1" applyBorder="1" applyAlignment="1">
      <alignment horizontal="centerContinuous"/>
    </xf>
    <xf numFmtId="194" fontId="1" fillId="0" borderId="0" xfId="47" applyFont="1" applyFill="1" applyBorder="1" applyAlignment="1">
      <alignment/>
    </xf>
    <xf numFmtId="3" fontId="1" fillId="0" borderId="0" xfId="47" applyNumberFormat="1" applyFont="1" applyFill="1" applyBorder="1" applyAlignment="1">
      <alignment horizontal="center"/>
    </xf>
    <xf numFmtId="234" fontId="1" fillId="0" borderId="12" xfId="47" applyNumberFormat="1" applyFont="1" applyFill="1" applyBorder="1" applyAlignment="1">
      <alignment/>
    </xf>
    <xf numFmtId="194" fontId="1" fillId="0" borderId="0" xfId="45" applyNumberFormat="1" applyFont="1" applyFill="1" applyBorder="1" applyAlignment="1">
      <alignment horizontal="right"/>
    </xf>
    <xf numFmtId="194" fontId="9" fillId="0" borderId="0" xfId="42" applyFont="1" applyFill="1" applyAlignment="1">
      <alignment horizontal="center"/>
    </xf>
    <xf numFmtId="234" fontId="1" fillId="0" borderId="10" xfId="42" applyNumberFormat="1" applyFont="1" applyFill="1" applyBorder="1" applyAlignment="1">
      <alignment/>
    </xf>
    <xf numFmtId="234" fontId="1" fillId="0" borderId="13" xfId="42" applyNumberFormat="1" applyFont="1" applyFill="1" applyBorder="1" applyAlignment="1">
      <alignment/>
    </xf>
    <xf numFmtId="234" fontId="1" fillId="0" borderId="11" xfId="0" applyNumberFormat="1" applyFont="1" applyFill="1" applyBorder="1" applyAlignment="1">
      <alignment/>
    </xf>
    <xf numFmtId="234" fontId="1" fillId="0" borderId="14" xfId="0" applyNumberFormat="1" applyFon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234" fontId="1" fillId="0" borderId="12" xfId="45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219" fontId="10" fillId="0" borderId="0" xfId="0" applyNumberFormat="1" applyFont="1" applyFill="1" applyAlignment="1">
      <alignment horizontal="right"/>
    </xf>
    <xf numFmtId="226" fontId="1" fillId="0" borderId="0" xfId="42" applyNumberFormat="1" applyFont="1" applyFill="1" applyAlignment="1">
      <alignment horizontal="right"/>
    </xf>
    <xf numFmtId="194" fontId="1" fillId="0" borderId="0" xfId="50" applyFont="1" applyFill="1" applyAlignment="1">
      <alignment/>
    </xf>
    <xf numFmtId="205" fontId="1" fillId="0" borderId="0" xfId="42" applyNumberFormat="1" applyFont="1" applyFill="1" applyAlignment="1">
      <alignment/>
    </xf>
    <xf numFmtId="205" fontId="1" fillId="0" borderId="0" xfId="42" applyNumberFormat="1" applyFont="1" applyFill="1" applyBorder="1" applyAlignment="1">
      <alignment/>
    </xf>
    <xf numFmtId="205" fontId="1" fillId="0" borderId="13" xfId="42" applyNumberFormat="1" applyFont="1" applyFill="1" applyBorder="1" applyAlignment="1">
      <alignment/>
    </xf>
    <xf numFmtId="205" fontId="1" fillId="0" borderId="0" xfId="48" applyNumberFormat="1" applyFont="1" applyFill="1" applyBorder="1" applyAlignment="1">
      <alignment/>
    </xf>
    <xf numFmtId="194" fontId="7" fillId="0" borderId="0" xfId="48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94" fontId="1" fillId="0" borderId="10" xfId="42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94" fontId="7" fillId="0" borderId="0" xfId="42" applyFont="1" applyFill="1" applyAlignment="1">
      <alignment horizontal="center"/>
    </xf>
    <xf numFmtId="194" fontId="1" fillId="0" borderId="10" xfId="42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94" fontId="1" fillId="0" borderId="13" xfId="42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2 2" xfId="46"/>
    <cellStyle name="Comma 2 3" xfId="47"/>
    <cellStyle name="Comma 3" xfId="48"/>
    <cellStyle name="Comma 4" xfId="49"/>
    <cellStyle name="Comma 5 2" xfId="50"/>
    <cellStyle name="Comma 6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  <cellStyle name="เครื่องหมายจุลภาค 2" xfId="78"/>
    <cellStyle name="เครื่องหมายจุลภาค 2 2" xfId="79"/>
    <cellStyle name="เครื่องหมายจุลภาค 3" xfId="80"/>
    <cellStyle name="เครื่องหมายจุลภาค 5" xfId="81"/>
    <cellStyle name="เครื่องหมายจุลภาค_งบกระแสเงินสด บจ. สิทธิผล (update)" xfId="82"/>
    <cellStyle name="ปกติ 2" xfId="83"/>
    <cellStyle name="ปกติ 2 2" xfId="84"/>
    <cellStyle name="ปกติ_CE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95600" y="34128075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13</xdr:col>
      <xdr:colOff>0</xdr:colOff>
      <xdr:row>127</xdr:row>
      <xdr:rowOff>0</xdr:rowOff>
    </xdr:from>
    <xdr:to>
      <xdr:col>15</xdr:col>
      <xdr:colOff>0</xdr:colOff>
      <xdr:row>127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72175" y="341280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13</xdr:col>
      <xdr:colOff>0</xdr:colOff>
      <xdr:row>127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905375" y="341280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4</xdr:col>
      <xdr:colOff>1943100</xdr:colOff>
      <xdr:row>22</xdr:row>
      <xdr:rowOff>9525</xdr:rowOff>
    </xdr:from>
    <xdr:to>
      <xdr:col>8</xdr:col>
      <xdr:colOff>361950</xdr:colOff>
      <xdr:row>23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52675" y="608647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11 และ </a:t>
          </a:r>
          <a:r>
            <a:rPr lang="en-US" cap="none" sz="15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</a:t>
          </a:r>
          <a:r>
            <a:rPr lang="en-US" cap="none" sz="15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</a:t>
          </a:r>
          <a:r>
            <a:rPr lang="en-US" cap="none" sz="15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47</xdr:row>
      <xdr:rowOff>152400</xdr:rowOff>
    </xdr:from>
    <xdr:to>
      <xdr:col>14</xdr:col>
      <xdr:colOff>581025</xdr:colOff>
      <xdr:row>49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5362575" y="11582400"/>
          <a:ext cx="1247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  <xdr:twoCellAnchor>
    <xdr:from>
      <xdr:col>12</xdr:col>
      <xdr:colOff>333375</xdr:colOff>
      <xdr:row>0</xdr:row>
      <xdr:rowOff>161925</xdr:rowOff>
    </xdr:from>
    <xdr:to>
      <xdr:col>14</xdr:col>
      <xdr:colOff>542925</xdr:colOff>
      <xdr:row>2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5324475" y="161925"/>
          <a:ext cx="1247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0</xdr:row>
      <xdr:rowOff>85725</xdr:rowOff>
    </xdr:from>
    <xdr:to>
      <xdr:col>23</xdr:col>
      <xdr:colOff>723900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9248775" y="85725"/>
          <a:ext cx="17811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0</xdr:row>
      <xdr:rowOff>133350</xdr:rowOff>
    </xdr:from>
    <xdr:to>
      <xdr:col>16</xdr:col>
      <xdr:colOff>942975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8658225" y="133350"/>
          <a:ext cx="19431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0</xdr:row>
      <xdr:rowOff>66675</xdr:rowOff>
    </xdr:from>
    <xdr:to>
      <xdr:col>16</xdr:col>
      <xdr:colOff>866775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562600" y="66675"/>
          <a:ext cx="14287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  <xdr:twoCellAnchor>
    <xdr:from>
      <xdr:col>14</xdr:col>
      <xdr:colOff>476250</xdr:colOff>
      <xdr:row>45</xdr:row>
      <xdr:rowOff>95250</xdr:rowOff>
    </xdr:from>
    <xdr:to>
      <xdr:col>16</xdr:col>
      <xdr:colOff>838200</xdr:colOff>
      <xdr:row>48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5610225" y="11687175"/>
          <a:ext cx="13525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  <xdr:twoCellAnchor>
    <xdr:from>
      <xdr:col>14</xdr:col>
      <xdr:colOff>400050</xdr:colOff>
      <xdr:row>90</xdr:row>
      <xdr:rowOff>228600</xdr:rowOff>
    </xdr:from>
    <xdr:to>
      <xdr:col>16</xdr:col>
      <xdr:colOff>685800</xdr:colOff>
      <xdr:row>92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5534025" y="23402925"/>
          <a:ext cx="1276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(ยังไม่ได้ตรวจสอบ)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</a:rPr>
            <a:t>(แต่สอบทานแล้ว)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="120" zoomScaleSheetLayoutView="120" zoomScalePageLayoutView="0" workbookViewId="0" topLeftCell="A52">
      <selection activeCell="E78" sqref="E78"/>
    </sheetView>
  </sheetViews>
  <sheetFormatPr defaultColWidth="9.140625" defaultRowHeight="21.75" customHeight="1"/>
  <cols>
    <col min="1" max="1" width="0.9921875" style="2" customWidth="1"/>
    <col min="2" max="2" width="0.85546875" style="2" customWidth="1"/>
    <col min="3" max="3" width="1.57421875" style="2" customWidth="1"/>
    <col min="4" max="4" width="2.7109375" style="2" customWidth="1"/>
    <col min="5" max="5" width="29.140625" style="2" customWidth="1"/>
    <col min="6" max="6" width="0.42578125" style="3" customWidth="1"/>
    <col min="7" max="7" width="7.7109375" style="45" customWidth="1"/>
    <col min="8" max="8" width="0.2890625" style="2" customWidth="1"/>
    <col min="9" max="9" width="15.28125" style="45" customWidth="1"/>
    <col min="10" max="10" width="0.2890625" style="2" customWidth="1"/>
    <col min="11" max="11" width="14.28125" style="45" customWidth="1"/>
    <col min="12" max="12" width="0.2890625" style="2" customWidth="1"/>
    <col min="13" max="13" width="15.7109375" style="45" customWidth="1"/>
    <col min="14" max="14" width="0.2890625" style="2" customWidth="1"/>
    <col min="15" max="15" width="15.140625" style="45" customWidth="1"/>
    <col min="16" max="16" width="2.28125" style="2" customWidth="1"/>
    <col min="17" max="19" width="9.140625" style="2" customWidth="1"/>
    <col min="20" max="20" width="11.00390625" style="2" bestFit="1" customWidth="1"/>
    <col min="21" max="16384" width="9.140625" style="2" customWidth="1"/>
  </cols>
  <sheetData>
    <row r="1" spans="1:15" ht="21.75" customHeight="1">
      <c r="A1" s="128" t="s">
        <v>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1.75" customHeight="1">
      <c r="A2" s="129" t="s">
        <v>170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21.75" customHeight="1">
      <c r="A3" s="129" t="s">
        <v>187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7:15" ht="21.75" customHeight="1">
      <c r="G4" s="38"/>
      <c r="I4" s="38"/>
      <c r="K4" s="38"/>
      <c r="M4" s="38"/>
      <c r="O4" s="38"/>
    </row>
    <row r="5" spans="7:15" ht="21.75" customHeight="1">
      <c r="G5" s="4"/>
      <c r="I5" s="130" t="s">
        <v>35</v>
      </c>
      <c r="J5" s="130"/>
      <c r="K5" s="130"/>
      <c r="L5" s="130"/>
      <c r="M5" s="130"/>
      <c r="N5" s="130"/>
      <c r="O5" s="130"/>
    </row>
    <row r="6" spans="7:15" ht="21.75" customHeight="1">
      <c r="G6" s="4"/>
      <c r="I6" s="132" t="s">
        <v>12</v>
      </c>
      <c r="J6" s="132"/>
      <c r="K6" s="132"/>
      <c r="L6" s="39"/>
      <c r="M6" s="40" t="s">
        <v>13</v>
      </c>
      <c r="N6" s="40"/>
      <c r="O6" s="40"/>
    </row>
    <row r="7" spans="1:15" ht="21.75" customHeight="1">
      <c r="A7" s="41"/>
      <c r="G7" s="4"/>
      <c r="I7" s="42" t="s">
        <v>173</v>
      </c>
      <c r="J7" s="42"/>
      <c r="K7" s="42" t="s">
        <v>71</v>
      </c>
      <c r="L7" s="39"/>
      <c r="M7" s="42" t="s">
        <v>173</v>
      </c>
      <c r="N7" s="42"/>
      <c r="O7" s="42" t="s">
        <v>71</v>
      </c>
    </row>
    <row r="8" spans="1:15" ht="21.75" customHeight="1">
      <c r="A8" s="41"/>
      <c r="G8" s="4"/>
      <c r="I8" s="43" t="s">
        <v>188</v>
      </c>
      <c r="J8" s="42"/>
      <c r="K8" s="43" t="s">
        <v>149</v>
      </c>
      <c r="L8" s="39"/>
      <c r="M8" s="43" t="s">
        <v>188</v>
      </c>
      <c r="N8" s="42"/>
      <c r="O8" s="43" t="s">
        <v>149</v>
      </c>
    </row>
    <row r="9" spans="1:15" ht="21.75" customHeight="1">
      <c r="A9" s="41"/>
      <c r="G9" s="4"/>
      <c r="I9" s="42" t="s">
        <v>121</v>
      </c>
      <c r="J9" s="42"/>
      <c r="K9" s="42" t="s">
        <v>72</v>
      </c>
      <c r="L9" s="39"/>
      <c r="M9" s="42" t="s">
        <v>121</v>
      </c>
      <c r="N9" s="42"/>
      <c r="O9" s="42" t="s">
        <v>72</v>
      </c>
    </row>
    <row r="10" spans="1:15" ht="21.75" customHeight="1">
      <c r="A10" s="131" t="s">
        <v>39</v>
      </c>
      <c r="B10" s="131"/>
      <c r="C10" s="131"/>
      <c r="D10" s="131"/>
      <c r="E10" s="131"/>
      <c r="G10" s="24" t="s">
        <v>40</v>
      </c>
      <c r="I10" s="44" t="s">
        <v>89</v>
      </c>
      <c r="K10" s="24"/>
      <c r="L10" s="5"/>
      <c r="M10" s="44" t="s">
        <v>89</v>
      </c>
      <c r="N10" s="5"/>
      <c r="O10" s="24"/>
    </row>
    <row r="11" ht="21.75" customHeight="1">
      <c r="A11" s="3" t="s">
        <v>41</v>
      </c>
    </row>
    <row r="12" spans="2:15" ht="21.75" customHeight="1">
      <c r="B12" s="2" t="s">
        <v>3</v>
      </c>
      <c r="F12" s="37"/>
      <c r="G12" s="46">
        <v>6</v>
      </c>
      <c r="I12" s="47">
        <v>1144853141</v>
      </c>
      <c r="J12" s="29"/>
      <c r="K12" s="47">
        <v>67343893</v>
      </c>
      <c r="L12" s="29"/>
      <c r="M12" s="47">
        <v>392556689</v>
      </c>
      <c r="N12" s="29"/>
      <c r="O12" s="47">
        <v>56179031</v>
      </c>
    </row>
    <row r="13" spans="2:15" ht="21.75" customHeight="1">
      <c r="B13" s="2" t="s">
        <v>105</v>
      </c>
      <c r="F13" s="37"/>
      <c r="G13" s="46" t="s">
        <v>203</v>
      </c>
      <c r="I13" s="47">
        <v>244687670</v>
      </c>
      <c r="J13" s="29"/>
      <c r="K13" s="47">
        <v>166135060</v>
      </c>
      <c r="L13" s="29"/>
      <c r="M13" s="47">
        <v>223999273</v>
      </c>
      <c r="N13" s="29"/>
      <c r="O13" s="47">
        <v>141605615</v>
      </c>
    </row>
    <row r="14" spans="2:15" ht="21.75" customHeight="1">
      <c r="B14" s="2" t="s">
        <v>184</v>
      </c>
      <c r="F14" s="37"/>
      <c r="G14" s="46">
        <v>5</v>
      </c>
      <c r="I14" s="47">
        <v>550000</v>
      </c>
      <c r="J14" s="29"/>
      <c r="K14" s="47">
        <v>0</v>
      </c>
      <c r="L14" s="29"/>
      <c r="M14" s="47">
        <v>1329350000</v>
      </c>
      <c r="N14" s="29"/>
      <c r="O14" s="47">
        <v>38800000</v>
      </c>
    </row>
    <row r="15" spans="2:15" ht="21.75" customHeight="1">
      <c r="B15" s="2" t="s">
        <v>181</v>
      </c>
      <c r="F15" s="37"/>
      <c r="G15" s="46">
        <v>8</v>
      </c>
      <c r="I15" s="47">
        <v>20392550</v>
      </c>
      <c r="J15" s="29"/>
      <c r="K15" s="47">
        <v>4400925</v>
      </c>
      <c r="L15" s="29"/>
      <c r="M15" s="47">
        <v>392550</v>
      </c>
      <c r="N15" s="29"/>
      <c r="O15" s="47">
        <v>392550</v>
      </c>
    </row>
    <row r="16" spans="2:15" ht="21.75" customHeight="1">
      <c r="B16" s="2" t="s">
        <v>37</v>
      </c>
      <c r="F16" s="37"/>
      <c r="G16" s="48">
        <v>9</v>
      </c>
      <c r="I16" s="49">
        <v>162137595</v>
      </c>
      <c r="J16" s="29"/>
      <c r="K16" s="47">
        <v>161125059</v>
      </c>
      <c r="L16" s="29"/>
      <c r="M16" s="47">
        <v>162137595</v>
      </c>
      <c r="N16" s="29"/>
      <c r="O16" s="47">
        <v>161125059</v>
      </c>
    </row>
    <row r="17" spans="2:15" ht="21.75" customHeight="1">
      <c r="B17" s="2" t="s">
        <v>61</v>
      </c>
      <c r="F17" s="37"/>
      <c r="G17" s="48"/>
      <c r="I17" s="47">
        <v>223685</v>
      </c>
      <c r="J17" s="29"/>
      <c r="K17" s="47">
        <v>223685</v>
      </c>
      <c r="L17" s="29"/>
      <c r="M17" s="47">
        <v>223685</v>
      </c>
      <c r="N17" s="29"/>
      <c r="O17" s="47">
        <v>223685</v>
      </c>
    </row>
    <row r="18" spans="2:15" ht="21.75" customHeight="1">
      <c r="B18" s="2" t="s">
        <v>93</v>
      </c>
      <c r="F18" s="37"/>
      <c r="G18" s="48"/>
      <c r="I18" s="47">
        <v>1650104</v>
      </c>
      <c r="J18" s="29"/>
      <c r="K18" s="47">
        <v>17047915</v>
      </c>
      <c r="L18" s="29"/>
      <c r="M18" s="47">
        <v>1650104</v>
      </c>
      <c r="N18" s="29"/>
      <c r="O18" s="47">
        <v>17047915</v>
      </c>
    </row>
    <row r="19" spans="2:15" ht="21.75" customHeight="1">
      <c r="B19" s="2" t="s">
        <v>42</v>
      </c>
      <c r="F19" s="37"/>
      <c r="G19" s="48">
        <v>10</v>
      </c>
      <c r="I19" s="47">
        <v>119568728</v>
      </c>
      <c r="J19" s="29"/>
      <c r="K19" s="47">
        <v>50543206</v>
      </c>
      <c r="L19" s="29"/>
      <c r="M19" s="47">
        <v>15774309</v>
      </c>
      <c r="N19" s="29"/>
      <c r="O19" s="47">
        <v>722230</v>
      </c>
    </row>
    <row r="20" spans="4:15" ht="21.75" customHeight="1">
      <c r="D20" s="2" t="s">
        <v>43</v>
      </c>
      <c r="F20" s="37"/>
      <c r="G20" s="50"/>
      <c r="I20" s="51">
        <f>SUM(I12:I19)</f>
        <v>1694063473</v>
      </c>
      <c r="J20" s="29"/>
      <c r="K20" s="51">
        <f>SUM(K12:K19)</f>
        <v>466819743</v>
      </c>
      <c r="L20" s="29"/>
      <c r="M20" s="51">
        <f>SUM(M12:M19)</f>
        <v>2126084205</v>
      </c>
      <c r="N20" s="29"/>
      <c r="O20" s="51">
        <f>SUM(O12:O19)</f>
        <v>416096085</v>
      </c>
    </row>
    <row r="21" spans="6:15" ht="21.75" customHeight="1">
      <c r="F21" s="37"/>
      <c r="G21" s="50"/>
      <c r="I21" s="52"/>
      <c r="J21" s="29"/>
      <c r="K21" s="52"/>
      <c r="L21" s="29"/>
      <c r="M21" s="52"/>
      <c r="N21" s="29"/>
      <c r="O21" s="52"/>
    </row>
    <row r="22" spans="1:15" ht="21.75" customHeight="1">
      <c r="A22" s="3" t="s">
        <v>44</v>
      </c>
      <c r="F22" s="37"/>
      <c r="G22" s="50"/>
      <c r="I22" s="47"/>
      <c r="J22" s="29"/>
      <c r="K22" s="47"/>
      <c r="L22" s="29"/>
      <c r="M22" s="47"/>
      <c r="N22" s="29"/>
      <c r="O22" s="47"/>
    </row>
    <row r="23" spans="2:15" ht="21.75" customHeight="1">
      <c r="B23" s="2" t="s">
        <v>111</v>
      </c>
      <c r="F23" s="37"/>
      <c r="G23" s="53"/>
      <c r="I23" s="47">
        <v>905929564</v>
      </c>
      <c r="J23" s="29"/>
      <c r="K23" s="47">
        <v>112107267</v>
      </c>
      <c r="L23" s="29"/>
      <c r="M23" s="47">
        <v>94289129</v>
      </c>
      <c r="N23" s="29"/>
      <c r="O23" s="47">
        <v>92735226</v>
      </c>
    </row>
    <row r="24" spans="2:15" ht="21.75" customHeight="1">
      <c r="B24" s="2" t="s">
        <v>135</v>
      </c>
      <c r="F24" s="37"/>
      <c r="G24" s="46">
        <v>12</v>
      </c>
      <c r="I24" s="47">
        <v>1</v>
      </c>
      <c r="J24" s="29"/>
      <c r="K24" s="47">
        <v>1</v>
      </c>
      <c r="L24" s="29"/>
      <c r="M24" s="47">
        <v>1</v>
      </c>
      <c r="N24" s="29"/>
      <c r="O24" s="47">
        <v>1</v>
      </c>
    </row>
    <row r="25" spans="2:15" ht="21.75" customHeight="1">
      <c r="B25" s="2" t="s">
        <v>142</v>
      </c>
      <c r="F25" s="37"/>
      <c r="G25" s="46">
        <v>13</v>
      </c>
      <c r="I25" s="54">
        <v>0</v>
      </c>
      <c r="J25" s="29"/>
      <c r="K25" s="47">
        <v>0</v>
      </c>
      <c r="L25" s="29"/>
      <c r="M25" s="47">
        <v>1896579440</v>
      </c>
      <c r="N25" s="29"/>
      <c r="O25" s="47">
        <v>224678770</v>
      </c>
    </row>
    <row r="26" spans="2:15" ht="21.75" customHeight="1">
      <c r="B26" s="2" t="s">
        <v>125</v>
      </c>
      <c r="F26" s="37"/>
      <c r="G26" s="46">
        <v>5</v>
      </c>
      <c r="I26" s="54">
        <v>0</v>
      </c>
      <c r="J26" s="29"/>
      <c r="K26" s="47">
        <v>0</v>
      </c>
      <c r="L26" s="29"/>
      <c r="M26" s="47">
        <v>71400000</v>
      </c>
      <c r="N26" s="29"/>
      <c r="O26" s="47">
        <v>71400000</v>
      </c>
    </row>
    <row r="27" spans="2:15" ht="21.75" customHeight="1">
      <c r="B27" s="2" t="s">
        <v>143</v>
      </c>
      <c r="F27" s="37"/>
      <c r="G27" s="48">
        <v>14</v>
      </c>
      <c r="I27" s="54">
        <v>0</v>
      </c>
      <c r="J27" s="29"/>
      <c r="K27" s="47">
        <v>0</v>
      </c>
      <c r="L27" s="29"/>
      <c r="M27" s="47">
        <v>383392342</v>
      </c>
      <c r="N27" s="29"/>
      <c r="O27" s="47">
        <v>272008214</v>
      </c>
    </row>
    <row r="28" spans="2:15" ht="21.75" customHeight="1">
      <c r="B28" s="2" t="s">
        <v>38</v>
      </c>
      <c r="F28" s="37"/>
      <c r="G28" s="48">
        <v>15</v>
      </c>
      <c r="I28" s="47">
        <v>5032181759</v>
      </c>
      <c r="J28" s="29"/>
      <c r="K28" s="47">
        <v>1896285557</v>
      </c>
      <c r="L28" s="29"/>
      <c r="M28" s="47">
        <v>768307644</v>
      </c>
      <c r="N28" s="29"/>
      <c r="O28" s="47">
        <v>828243578</v>
      </c>
    </row>
    <row r="29" spans="2:15" ht="21.75" customHeight="1">
      <c r="B29" s="2" t="s">
        <v>144</v>
      </c>
      <c r="F29" s="37"/>
      <c r="G29" s="48">
        <v>16</v>
      </c>
      <c r="I29" s="47">
        <v>14291994</v>
      </c>
      <c r="J29" s="29"/>
      <c r="K29" s="47">
        <v>14736573</v>
      </c>
      <c r="L29" s="29"/>
      <c r="M29" s="47">
        <v>0</v>
      </c>
      <c r="N29" s="29"/>
      <c r="O29" s="47">
        <v>0</v>
      </c>
    </row>
    <row r="30" spans="2:15" ht="21.75" customHeight="1">
      <c r="B30" s="2" t="s">
        <v>145</v>
      </c>
      <c r="F30" s="37"/>
      <c r="G30" s="48">
        <v>17</v>
      </c>
      <c r="I30" s="47">
        <v>40835842</v>
      </c>
      <c r="J30" s="29"/>
      <c r="K30" s="47">
        <v>42108514</v>
      </c>
      <c r="L30" s="29"/>
      <c r="M30" s="47">
        <v>0</v>
      </c>
      <c r="N30" s="29"/>
      <c r="O30" s="47">
        <v>0</v>
      </c>
    </row>
    <row r="31" spans="2:15" ht="21.75" customHeight="1">
      <c r="B31" s="2" t="s">
        <v>69</v>
      </c>
      <c r="F31" s="37"/>
      <c r="G31" s="48"/>
      <c r="I31" s="55">
        <v>3968618</v>
      </c>
      <c r="J31" s="29"/>
      <c r="K31" s="55">
        <v>13003822</v>
      </c>
      <c r="L31" s="29"/>
      <c r="M31" s="55">
        <v>1152660</v>
      </c>
      <c r="N31" s="29"/>
      <c r="O31" s="55">
        <v>12040125</v>
      </c>
    </row>
    <row r="32" spans="4:15" ht="21.75" customHeight="1">
      <c r="D32" s="2" t="s">
        <v>45</v>
      </c>
      <c r="G32" s="48"/>
      <c r="I32" s="55">
        <f>SUM(I23:I31)</f>
        <v>5997207778</v>
      </c>
      <c r="J32" s="29"/>
      <c r="K32" s="55">
        <f>SUM(K23:K31)</f>
        <v>2078241734</v>
      </c>
      <c r="L32" s="29"/>
      <c r="M32" s="55">
        <f>SUM(M23:M31)</f>
        <v>3215121216</v>
      </c>
      <c r="N32" s="29"/>
      <c r="O32" s="55">
        <f>SUM(O23:O31)</f>
        <v>1501105914</v>
      </c>
    </row>
    <row r="33" spans="7:15" ht="21.75" customHeight="1">
      <c r="G33" s="50"/>
      <c r="I33" s="47"/>
      <c r="J33" s="29"/>
      <c r="K33" s="47"/>
      <c r="L33" s="29"/>
      <c r="M33" s="47"/>
      <c r="N33" s="29"/>
      <c r="O33" s="47"/>
    </row>
    <row r="34" spans="1:15" ht="21.75" customHeight="1" thickBot="1">
      <c r="A34" s="3" t="s">
        <v>46</v>
      </c>
      <c r="G34" s="50"/>
      <c r="I34" s="56">
        <f>SUM(I20+I32)</f>
        <v>7691271251</v>
      </c>
      <c r="J34" s="29"/>
      <c r="K34" s="56">
        <f>SUM(K20+K32)</f>
        <v>2545061477</v>
      </c>
      <c r="L34" s="29"/>
      <c r="M34" s="56">
        <f>SUM(M20+M32)</f>
        <v>5341205421</v>
      </c>
      <c r="N34" s="29"/>
      <c r="O34" s="56">
        <f>SUM(O20+O32)</f>
        <v>1917201999</v>
      </c>
    </row>
    <row r="35" spans="1:15" ht="23.25" customHeight="1" thickTop="1">
      <c r="A35" s="57"/>
      <c r="G35" s="58"/>
      <c r="I35" s="58"/>
      <c r="K35" s="58"/>
      <c r="M35" s="58"/>
      <c r="O35" s="58"/>
    </row>
    <row r="36" spans="1:15" ht="23.25" customHeight="1">
      <c r="A36" s="57"/>
      <c r="G36" s="58"/>
      <c r="I36" s="58"/>
      <c r="K36" s="58"/>
      <c r="M36" s="58"/>
      <c r="O36" s="58"/>
    </row>
    <row r="37" spans="1:15" ht="24" customHeight="1">
      <c r="A37" s="57"/>
      <c r="G37" s="58"/>
      <c r="I37" s="58"/>
      <c r="K37" s="58"/>
      <c r="M37" s="58"/>
      <c r="O37" s="58"/>
    </row>
    <row r="38" spans="1:15" ht="20.25" customHeight="1">
      <c r="A38" s="57"/>
      <c r="G38" s="58"/>
      <c r="I38" s="58"/>
      <c r="K38" s="58"/>
      <c r="M38" s="58"/>
      <c r="O38" s="58"/>
    </row>
    <row r="39" spans="1:15" ht="11.25" customHeight="1">
      <c r="A39" s="57"/>
      <c r="G39" s="58"/>
      <c r="I39" s="58"/>
      <c r="K39" s="58"/>
      <c r="M39" s="58"/>
      <c r="O39" s="58"/>
    </row>
    <row r="40" spans="1:15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3:15" ht="21.7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1.75" customHeight="1">
      <c r="A42" s="2" t="s">
        <v>164</v>
      </c>
      <c r="G42" s="8"/>
      <c r="I42" s="8"/>
      <c r="K42" s="8"/>
      <c r="M42" s="8"/>
      <c r="O42" s="14" t="s">
        <v>213</v>
      </c>
    </row>
    <row r="43" spans="1:15" ht="21.75" customHeight="1">
      <c r="A43" s="128" t="s">
        <v>14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ht="21.75" customHeight="1">
      <c r="A44" s="129" t="s">
        <v>73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 ht="21.75" customHeight="1">
      <c r="A45" s="129" t="str">
        <f>A3</f>
        <v>ณ วันที่ 30 กันยายน 2556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7" spans="7:15" ht="21.75" customHeight="1">
      <c r="G47" s="4"/>
      <c r="I47" s="130" t="s">
        <v>35</v>
      </c>
      <c r="J47" s="130"/>
      <c r="K47" s="130"/>
      <c r="L47" s="130"/>
      <c r="M47" s="130"/>
      <c r="N47" s="130"/>
      <c r="O47" s="130"/>
    </row>
    <row r="48" spans="7:15" ht="21.75" customHeight="1">
      <c r="G48" s="4"/>
      <c r="I48" s="132" t="s">
        <v>12</v>
      </c>
      <c r="J48" s="132"/>
      <c r="K48" s="132"/>
      <c r="L48" s="39"/>
      <c r="M48" s="40" t="s">
        <v>13</v>
      </c>
      <c r="N48" s="40"/>
      <c r="O48" s="40"/>
    </row>
    <row r="49" spans="1:15" ht="21.75" customHeight="1">
      <c r="A49" s="41"/>
      <c r="G49" s="4"/>
      <c r="I49" s="42" t="s">
        <v>173</v>
      </c>
      <c r="J49" s="42"/>
      <c r="K49" s="42" t="s">
        <v>71</v>
      </c>
      <c r="L49" s="39"/>
      <c r="M49" s="42" t="s">
        <v>173</v>
      </c>
      <c r="N49" s="42"/>
      <c r="O49" s="42" t="s">
        <v>71</v>
      </c>
    </row>
    <row r="50" spans="1:15" ht="21.75" customHeight="1">
      <c r="A50" s="41"/>
      <c r="G50" s="4"/>
      <c r="I50" s="43" t="s">
        <v>188</v>
      </c>
      <c r="J50" s="42"/>
      <c r="K50" s="43" t="s">
        <v>149</v>
      </c>
      <c r="L50" s="39"/>
      <c r="M50" s="43" t="s">
        <v>188</v>
      </c>
      <c r="N50" s="42"/>
      <c r="O50" s="43" t="s">
        <v>149</v>
      </c>
    </row>
    <row r="51" spans="1:15" ht="21.75" customHeight="1">
      <c r="A51" s="41"/>
      <c r="G51" s="4"/>
      <c r="I51" s="42" t="s">
        <v>121</v>
      </c>
      <c r="J51" s="42"/>
      <c r="K51" s="42" t="s">
        <v>72</v>
      </c>
      <c r="L51" s="39"/>
      <c r="M51" s="42" t="s">
        <v>121</v>
      </c>
      <c r="N51" s="42"/>
      <c r="O51" s="42" t="s">
        <v>72</v>
      </c>
    </row>
    <row r="52" spans="1:15" ht="21.75" customHeight="1">
      <c r="A52" s="131" t="s">
        <v>112</v>
      </c>
      <c r="B52" s="131"/>
      <c r="C52" s="131"/>
      <c r="D52" s="131"/>
      <c r="E52" s="131"/>
      <c r="G52" s="24" t="s">
        <v>40</v>
      </c>
      <c r="I52" s="44" t="s">
        <v>89</v>
      </c>
      <c r="K52" s="24"/>
      <c r="L52" s="5"/>
      <c r="M52" s="44" t="s">
        <v>89</v>
      </c>
      <c r="N52" s="5"/>
      <c r="O52" s="24"/>
    </row>
    <row r="53" spans="1:15" ht="21">
      <c r="A53" s="3" t="s">
        <v>47</v>
      </c>
      <c r="G53" s="59"/>
      <c r="H53" s="9"/>
      <c r="I53" s="59"/>
      <c r="K53" s="59"/>
      <c r="M53" s="59"/>
      <c r="N53" s="9"/>
      <c r="O53" s="59"/>
    </row>
    <row r="54" spans="1:15" ht="21">
      <c r="A54" s="3"/>
      <c r="B54" s="7" t="s">
        <v>19</v>
      </c>
      <c r="F54" s="37"/>
      <c r="G54" s="60">
        <v>18</v>
      </c>
      <c r="I54" s="47">
        <v>679227235</v>
      </c>
      <c r="J54" s="29"/>
      <c r="K54" s="47">
        <v>445425940</v>
      </c>
      <c r="L54" s="29"/>
      <c r="M54" s="47">
        <v>679227235</v>
      </c>
      <c r="N54" s="29"/>
      <c r="O54" s="47">
        <v>445425940</v>
      </c>
    </row>
    <row r="55" spans="1:15" ht="21">
      <c r="A55" s="3"/>
      <c r="B55" s="2" t="s">
        <v>94</v>
      </c>
      <c r="F55" s="37"/>
      <c r="G55" s="46" t="s">
        <v>204</v>
      </c>
      <c r="I55" s="47">
        <v>70608979</v>
      </c>
      <c r="J55" s="29"/>
      <c r="K55" s="47">
        <v>66206216</v>
      </c>
      <c r="L55" s="29"/>
      <c r="M55" s="47">
        <v>63805372</v>
      </c>
      <c r="N55" s="29"/>
      <c r="O55" s="47">
        <v>62041391</v>
      </c>
    </row>
    <row r="56" spans="2:15" ht="21">
      <c r="B56" s="2" t="s">
        <v>97</v>
      </c>
      <c r="F56" s="37"/>
      <c r="G56" s="46"/>
      <c r="I56" s="47"/>
      <c r="J56" s="29"/>
      <c r="K56" s="47"/>
      <c r="L56" s="29"/>
      <c r="M56" s="47"/>
      <c r="N56" s="29"/>
      <c r="O56" s="47"/>
    </row>
    <row r="57" spans="4:15" ht="21">
      <c r="D57" s="2" t="s">
        <v>65</v>
      </c>
      <c r="F57" s="37"/>
      <c r="G57" s="60">
        <v>20</v>
      </c>
      <c r="I57" s="47">
        <v>147286436</v>
      </c>
      <c r="J57" s="29"/>
      <c r="K57" s="47">
        <v>114624045</v>
      </c>
      <c r="L57" s="29"/>
      <c r="M57" s="47">
        <v>65040000</v>
      </c>
      <c r="N57" s="29"/>
      <c r="O57" s="47">
        <v>65040000</v>
      </c>
    </row>
    <row r="58" spans="4:15" ht="21">
      <c r="D58" s="2" t="s">
        <v>98</v>
      </c>
      <c r="F58" s="37"/>
      <c r="G58" s="60">
        <v>21</v>
      </c>
      <c r="I58" s="47">
        <v>3959138</v>
      </c>
      <c r="J58" s="29"/>
      <c r="K58" s="47">
        <v>1360308</v>
      </c>
      <c r="L58" s="29"/>
      <c r="M58" s="47">
        <v>3306528</v>
      </c>
      <c r="N58" s="29"/>
      <c r="O58" s="47">
        <v>1360308</v>
      </c>
    </row>
    <row r="59" spans="1:15" ht="21.75" customHeight="1">
      <c r="A59" s="3"/>
      <c r="D59" s="2" t="s">
        <v>193</v>
      </c>
      <c r="G59" s="60">
        <v>14</v>
      </c>
      <c r="I59" s="59">
        <v>0</v>
      </c>
      <c r="K59" s="59">
        <v>0</v>
      </c>
      <c r="M59" s="127">
        <v>5666000</v>
      </c>
      <c r="O59" s="59">
        <v>0</v>
      </c>
    </row>
    <row r="60" spans="2:15" ht="21">
      <c r="B60" s="2" t="s">
        <v>165</v>
      </c>
      <c r="F60" s="37"/>
      <c r="G60" s="60"/>
      <c r="I60" s="47">
        <v>321506912</v>
      </c>
      <c r="J60" s="47"/>
      <c r="K60" s="47">
        <v>54162565</v>
      </c>
      <c r="L60" s="47"/>
      <c r="M60" s="47">
        <v>3450133</v>
      </c>
      <c r="N60" s="47"/>
      <c r="O60" s="47">
        <v>7078048</v>
      </c>
    </row>
    <row r="61" spans="2:15" ht="21">
      <c r="B61" s="2" t="s">
        <v>155</v>
      </c>
      <c r="F61" s="37"/>
      <c r="G61" s="60"/>
      <c r="I61" s="47">
        <v>4136543</v>
      </c>
      <c r="J61" s="47"/>
      <c r="K61" s="47">
        <v>0</v>
      </c>
      <c r="L61" s="29"/>
      <c r="M61" s="45">
        <v>0</v>
      </c>
      <c r="N61" s="29"/>
      <c r="O61" s="47">
        <v>0</v>
      </c>
    </row>
    <row r="62" spans="2:15" ht="21">
      <c r="B62" s="2" t="s">
        <v>11</v>
      </c>
      <c r="F62" s="37"/>
      <c r="G62" s="60"/>
      <c r="I62" s="47">
        <v>29637</v>
      </c>
      <c r="J62" s="47"/>
      <c r="K62" s="47">
        <v>125992</v>
      </c>
      <c r="L62" s="29"/>
      <c r="M62" s="47">
        <v>29637</v>
      </c>
      <c r="N62" s="47"/>
      <c r="O62" s="47">
        <v>125992</v>
      </c>
    </row>
    <row r="63" spans="2:15" ht="21">
      <c r="B63" s="2" t="s">
        <v>139</v>
      </c>
      <c r="G63" s="60"/>
      <c r="H63" s="9"/>
      <c r="I63" s="47">
        <v>282630677</v>
      </c>
      <c r="J63" s="47"/>
      <c r="K63" s="47">
        <v>73110642</v>
      </c>
      <c r="L63" s="47"/>
      <c r="M63" s="47">
        <v>0</v>
      </c>
      <c r="N63" s="47"/>
      <c r="O63" s="47">
        <v>0</v>
      </c>
    </row>
    <row r="64" spans="2:15" ht="21">
      <c r="B64" s="2" t="s">
        <v>48</v>
      </c>
      <c r="G64" s="60">
        <v>22</v>
      </c>
      <c r="H64" s="9"/>
      <c r="I64" s="61">
        <v>103388145</v>
      </c>
      <c r="J64" s="47"/>
      <c r="K64" s="61">
        <v>12475879</v>
      </c>
      <c r="L64" s="47"/>
      <c r="M64" s="61">
        <v>25268895</v>
      </c>
      <c r="N64" s="47"/>
      <c r="O64" s="61">
        <v>10025473</v>
      </c>
    </row>
    <row r="65" spans="4:15" ht="21">
      <c r="D65" s="2" t="s">
        <v>49</v>
      </c>
      <c r="G65" s="60"/>
      <c r="I65" s="51">
        <f>SUM(I54:I64)</f>
        <v>1612773702</v>
      </c>
      <c r="J65" s="47"/>
      <c r="K65" s="51">
        <f>SUM(K54:K64)</f>
        <v>767491587</v>
      </c>
      <c r="L65" s="47"/>
      <c r="M65" s="51">
        <f>SUM(M54:M64)</f>
        <v>845793800</v>
      </c>
      <c r="N65" s="47"/>
      <c r="O65" s="51">
        <f>SUM(O54:O64)</f>
        <v>591097152</v>
      </c>
    </row>
    <row r="66" spans="7:15" ht="21.75" customHeight="1">
      <c r="G66" s="60"/>
      <c r="I66" s="52"/>
      <c r="J66" s="29"/>
      <c r="K66" s="52"/>
      <c r="L66" s="29"/>
      <c r="M66" s="52"/>
      <c r="N66" s="29"/>
      <c r="O66" s="52"/>
    </row>
    <row r="67" spans="1:15" ht="21.75" customHeight="1">
      <c r="A67" s="3" t="s">
        <v>0</v>
      </c>
      <c r="G67" s="60"/>
      <c r="I67" s="52"/>
      <c r="J67" s="29"/>
      <c r="K67" s="52"/>
      <c r="L67" s="29"/>
      <c r="M67" s="52"/>
      <c r="N67" s="29"/>
      <c r="O67" s="52"/>
    </row>
    <row r="68" spans="2:15" ht="21">
      <c r="B68" s="2" t="s">
        <v>62</v>
      </c>
      <c r="G68" s="60">
        <v>20</v>
      </c>
      <c r="I68" s="52">
        <v>1797682532</v>
      </c>
      <c r="J68" s="29"/>
      <c r="K68" s="52">
        <v>631707132</v>
      </c>
      <c r="L68" s="29"/>
      <c r="M68" s="52">
        <v>84621177</v>
      </c>
      <c r="N68" s="29"/>
      <c r="O68" s="52">
        <v>133401177</v>
      </c>
    </row>
    <row r="69" spans="2:15" ht="21">
      <c r="B69" s="2" t="s">
        <v>95</v>
      </c>
      <c r="G69" s="60">
        <v>21</v>
      </c>
      <c r="I69" s="52">
        <v>12333175</v>
      </c>
      <c r="J69" s="29"/>
      <c r="K69" s="52">
        <v>2925574</v>
      </c>
      <c r="L69" s="29"/>
      <c r="M69" s="52">
        <v>6343708</v>
      </c>
      <c r="N69" s="29"/>
      <c r="O69" s="52">
        <v>2925574</v>
      </c>
    </row>
    <row r="70" spans="2:15" ht="21">
      <c r="B70" s="2" t="s">
        <v>205</v>
      </c>
      <c r="G70" s="60">
        <v>14</v>
      </c>
      <c r="I70" s="52">
        <v>0</v>
      </c>
      <c r="J70" s="29"/>
      <c r="K70" s="52">
        <v>0</v>
      </c>
      <c r="L70" s="29"/>
      <c r="M70" s="52">
        <v>134602427</v>
      </c>
      <c r="N70" s="29"/>
      <c r="O70" s="52">
        <v>0</v>
      </c>
    </row>
    <row r="71" spans="2:15" ht="21">
      <c r="B71" s="2" t="s">
        <v>83</v>
      </c>
      <c r="G71" s="60">
        <v>23</v>
      </c>
      <c r="I71" s="29">
        <v>1279133</v>
      </c>
      <c r="J71" s="29"/>
      <c r="K71" s="52">
        <v>1114860</v>
      </c>
      <c r="L71" s="29"/>
      <c r="M71" s="52">
        <v>1259878</v>
      </c>
      <c r="N71" s="29"/>
      <c r="O71" s="52">
        <v>1109257</v>
      </c>
    </row>
    <row r="72" spans="4:15" ht="21">
      <c r="D72" s="2" t="s">
        <v>1</v>
      </c>
      <c r="G72" s="60"/>
      <c r="I72" s="51">
        <f>SUM(I68:I71)</f>
        <v>1811294840</v>
      </c>
      <c r="J72" s="29"/>
      <c r="K72" s="51">
        <f>SUM(K68:K71)</f>
        <v>635747566</v>
      </c>
      <c r="L72" s="29"/>
      <c r="M72" s="51">
        <f>SUM(M68:M71)</f>
        <v>226827190</v>
      </c>
      <c r="N72" s="29"/>
      <c r="O72" s="51">
        <f>SUM(O68:O71)</f>
        <v>137436008</v>
      </c>
    </row>
    <row r="73" spans="7:15" ht="21.75" customHeight="1">
      <c r="G73" s="60"/>
      <c r="I73" s="52"/>
      <c r="J73" s="29"/>
      <c r="K73" s="52"/>
      <c r="L73" s="29"/>
      <c r="M73" s="52"/>
      <c r="N73" s="29"/>
      <c r="O73" s="52"/>
    </row>
    <row r="74" spans="1:15" ht="21.75" customHeight="1">
      <c r="A74" s="3" t="s">
        <v>50</v>
      </c>
      <c r="G74" s="50"/>
      <c r="I74" s="55">
        <f>I65+I72</f>
        <v>3424068542</v>
      </c>
      <c r="J74" s="29"/>
      <c r="K74" s="55">
        <f>K65+K72</f>
        <v>1403239153</v>
      </c>
      <c r="L74" s="29"/>
      <c r="M74" s="55">
        <f>M65+M72</f>
        <v>1072620990</v>
      </c>
      <c r="N74" s="29"/>
      <c r="O74" s="55">
        <f>O65+O72</f>
        <v>728533160</v>
      </c>
    </row>
    <row r="75" spans="1:15" ht="21.75" customHeight="1">
      <c r="A75" s="3"/>
      <c r="I75" s="59"/>
      <c r="K75" s="59"/>
      <c r="M75" s="59"/>
      <c r="O75" s="59"/>
    </row>
    <row r="76" spans="1:15" ht="21.75" customHeight="1">
      <c r="A76" s="3"/>
      <c r="I76" s="59"/>
      <c r="K76" s="59"/>
      <c r="M76" s="59"/>
      <c r="O76" s="59"/>
    </row>
    <row r="77" spans="1:15" ht="21.75" customHeight="1">
      <c r="A77" s="3"/>
      <c r="I77" s="59"/>
      <c r="K77" s="59"/>
      <c r="M77" s="59"/>
      <c r="O77" s="59"/>
    </row>
    <row r="78" spans="1:15" ht="21.75" customHeight="1">
      <c r="A78" s="3"/>
      <c r="I78" s="59"/>
      <c r="K78" s="59"/>
      <c r="M78" s="59"/>
      <c r="O78" s="59"/>
    </row>
    <row r="79" spans="1:15" ht="21" customHeight="1">
      <c r="A79" s="3"/>
      <c r="I79" s="59"/>
      <c r="K79" s="59"/>
      <c r="M79" s="59"/>
      <c r="O79" s="59"/>
    </row>
    <row r="80" spans="1:15" ht="15.75" customHeight="1">
      <c r="A80" s="3"/>
      <c r="I80" s="59"/>
      <c r="K80" s="59"/>
      <c r="M80" s="59"/>
      <c r="O80" s="59"/>
    </row>
    <row r="81" spans="1:15" ht="21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1.75" customHeight="1">
      <c r="A82" s="3"/>
      <c r="G82" s="58"/>
      <c r="I82" s="58"/>
      <c r="K82" s="58"/>
      <c r="M82" s="58"/>
      <c r="O82" s="58"/>
    </row>
    <row r="83" spans="1:15" ht="5.25" customHeight="1">
      <c r="A83" s="3"/>
      <c r="G83" s="58"/>
      <c r="I83" s="58"/>
      <c r="K83" s="58"/>
      <c r="M83" s="58"/>
      <c r="O83" s="58"/>
    </row>
    <row r="84" spans="2:15" ht="21">
      <c r="B84" s="3"/>
      <c r="G84" s="58"/>
      <c r="I84" s="58"/>
      <c r="K84" s="2"/>
      <c r="M84" s="58"/>
      <c r="O84" s="58"/>
    </row>
    <row r="85" spans="1:15" ht="21.75" customHeight="1">
      <c r="A85" s="2" t="s">
        <v>164</v>
      </c>
      <c r="G85" s="8"/>
      <c r="I85" s="8"/>
      <c r="K85" s="8"/>
      <c r="M85" s="8"/>
      <c r="O85" s="14" t="s">
        <v>214</v>
      </c>
    </row>
    <row r="86" spans="1:15" ht="21.75" customHeight="1">
      <c r="A86" s="128" t="s">
        <v>14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pans="1:15" ht="21.75" customHeight="1">
      <c r="A87" s="129" t="s">
        <v>74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21.75" customHeight="1">
      <c r="A88" s="129" t="str">
        <f>A3</f>
        <v>ณ วันที่ 30 กันยายน 2556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90" spans="7:15" ht="21.75" customHeight="1">
      <c r="G90" s="4"/>
      <c r="I90" s="130" t="s">
        <v>35</v>
      </c>
      <c r="J90" s="130"/>
      <c r="K90" s="130"/>
      <c r="L90" s="130"/>
      <c r="M90" s="130"/>
      <c r="N90" s="130"/>
      <c r="O90" s="130"/>
    </row>
    <row r="91" spans="7:15" ht="21.75" customHeight="1">
      <c r="G91" s="4"/>
      <c r="I91" s="132" t="s">
        <v>12</v>
      </c>
      <c r="J91" s="132"/>
      <c r="K91" s="132"/>
      <c r="L91" s="39"/>
      <c r="M91" s="40" t="s">
        <v>13</v>
      </c>
      <c r="N91" s="40"/>
      <c r="O91" s="40"/>
    </row>
    <row r="92" spans="1:15" ht="21.75" customHeight="1">
      <c r="A92" s="41"/>
      <c r="G92" s="4"/>
      <c r="I92" s="42" t="s">
        <v>173</v>
      </c>
      <c r="J92" s="42"/>
      <c r="K92" s="42" t="s">
        <v>71</v>
      </c>
      <c r="L92" s="39"/>
      <c r="M92" s="42" t="s">
        <v>173</v>
      </c>
      <c r="N92" s="42"/>
      <c r="O92" s="42" t="s">
        <v>71</v>
      </c>
    </row>
    <row r="93" spans="1:15" ht="21.75" customHeight="1">
      <c r="A93" s="41"/>
      <c r="G93" s="4"/>
      <c r="I93" s="43" t="s">
        <v>188</v>
      </c>
      <c r="J93" s="42"/>
      <c r="K93" s="43" t="s">
        <v>149</v>
      </c>
      <c r="L93" s="39"/>
      <c r="M93" s="43" t="s">
        <v>188</v>
      </c>
      <c r="N93" s="42"/>
      <c r="O93" s="43" t="s">
        <v>149</v>
      </c>
    </row>
    <row r="94" spans="1:15" ht="21.75" customHeight="1">
      <c r="A94" s="41"/>
      <c r="G94" s="4"/>
      <c r="I94" s="42" t="s">
        <v>121</v>
      </c>
      <c r="J94" s="42"/>
      <c r="K94" s="42" t="s">
        <v>72</v>
      </c>
      <c r="L94" s="39"/>
      <c r="M94" s="42" t="s">
        <v>121</v>
      </c>
      <c r="N94" s="42"/>
      <c r="O94" s="42" t="s">
        <v>72</v>
      </c>
    </row>
    <row r="95" spans="1:15" ht="21.75" customHeight="1">
      <c r="A95" s="131" t="s">
        <v>146</v>
      </c>
      <c r="B95" s="131"/>
      <c r="C95" s="131"/>
      <c r="D95" s="131"/>
      <c r="E95" s="131"/>
      <c r="G95" s="24" t="s">
        <v>40</v>
      </c>
      <c r="I95" s="44" t="s">
        <v>89</v>
      </c>
      <c r="K95" s="24"/>
      <c r="L95" s="5"/>
      <c r="M95" s="44" t="s">
        <v>89</v>
      </c>
      <c r="N95" s="5"/>
      <c r="O95" s="24"/>
    </row>
    <row r="96" spans="1:15" ht="21.75" customHeight="1">
      <c r="A96" s="3" t="s">
        <v>99</v>
      </c>
      <c r="G96" s="60"/>
      <c r="I96" s="50"/>
      <c r="K96" s="50"/>
      <c r="M96" s="50"/>
      <c r="O96" s="50"/>
    </row>
    <row r="97" spans="2:15" ht="21.75" customHeight="1">
      <c r="B97" s="2" t="s">
        <v>51</v>
      </c>
      <c r="G97" s="60">
        <v>24</v>
      </c>
      <c r="I97" s="50"/>
      <c r="K97" s="50"/>
      <c r="M97" s="50"/>
      <c r="O97" s="50"/>
    </row>
    <row r="98" spans="1:15" ht="21.75" customHeight="1">
      <c r="A98" s="62"/>
      <c r="B98" s="2" t="s">
        <v>17</v>
      </c>
      <c r="D98" s="62"/>
      <c r="E98" s="62"/>
      <c r="F98" s="62"/>
      <c r="G98" s="62"/>
      <c r="I98" s="50"/>
      <c r="K98" s="50"/>
      <c r="M98" s="50"/>
      <c r="O98" s="50"/>
    </row>
    <row r="99" spans="1:15" ht="21.75" customHeight="1">
      <c r="A99" s="62"/>
      <c r="D99" s="63" t="s">
        <v>151</v>
      </c>
      <c r="E99" s="62"/>
      <c r="F99" s="62"/>
      <c r="G99" s="62"/>
      <c r="I99" s="64">
        <v>373000000</v>
      </c>
      <c r="J99" s="29"/>
      <c r="K99" s="64">
        <v>373000000</v>
      </c>
      <c r="L99" s="29"/>
      <c r="M99" s="64">
        <v>373000000</v>
      </c>
      <c r="N99" s="29"/>
      <c r="O99" s="64">
        <v>373000000</v>
      </c>
    </row>
    <row r="100" spans="1:15" ht="21.75" customHeight="1">
      <c r="A100" s="3"/>
      <c r="B100" s="2" t="s">
        <v>18</v>
      </c>
      <c r="G100" s="50"/>
      <c r="I100" s="52"/>
      <c r="J100" s="29"/>
      <c r="K100" s="52"/>
      <c r="L100" s="29"/>
      <c r="M100" s="52"/>
      <c r="N100" s="29"/>
      <c r="O100" s="52"/>
    </row>
    <row r="101" spans="1:15" ht="21.75" customHeight="1">
      <c r="A101" s="3"/>
      <c r="D101" s="2" t="s">
        <v>152</v>
      </c>
      <c r="G101" s="50"/>
      <c r="I101" s="52"/>
      <c r="J101" s="29"/>
      <c r="K101" s="52"/>
      <c r="L101" s="29"/>
      <c r="M101" s="52"/>
      <c r="N101" s="29"/>
      <c r="O101" s="52"/>
    </row>
    <row r="102" spans="1:15" ht="21.75" customHeight="1">
      <c r="A102" s="3"/>
      <c r="D102" s="2" t="s">
        <v>118</v>
      </c>
      <c r="G102" s="60"/>
      <c r="I102" s="47">
        <v>373000000</v>
      </c>
      <c r="J102" s="29"/>
      <c r="K102" s="47">
        <v>317000000</v>
      </c>
      <c r="L102" s="29"/>
      <c r="M102" s="47">
        <v>373000000</v>
      </c>
      <c r="N102" s="29"/>
      <c r="O102" s="47">
        <v>317000000</v>
      </c>
    </row>
    <row r="103" spans="1:15" ht="21.75" customHeight="1">
      <c r="A103" s="3"/>
      <c r="B103" s="2" t="s">
        <v>66</v>
      </c>
      <c r="D103" s="63"/>
      <c r="G103" s="60">
        <v>24</v>
      </c>
      <c r="I103" s="47">
        <v>3680616000</v>
      </c>
      <c r="J103" s="29"/>
      <c r="K103" s="47">
        <v>746100000</v>
      </c>
      <c r="L103" s="29"/>
      <c r="M103" s="47">
        <v>3680616000</v>
      </c>
      <c r="N103" s="29"/>
      <c r="O103" s="47">
        <v>746100000</v>
      </c>
    </row>
    <row r="104" spans="2:15" ht="21.75" customHeight="1">
      <c r="B104" s="2" t="s">
        <v>70</v>
      </c>
      <c r="C104" s="63"/>
      <c r="D104" s="63"/>
      <c r="G104" s="50"/>
      <c r="I104" s="47"/>
      <c r="J104" s="29"/>
      <c r="K104" s="47"/>
      <c r="L104" s="29"/>
      <c r="M104" s="47"/>
      <c r="N104" s="29"/>
      <c r="O104" s="47"/>
    </row>
    <row r="105" spans="4:15" ht="21.75" customHeight="1">
      <c r="D105" s="63" t="s">
        <v>15</v>
      </c>
      <c r="G105" s="60"/>
      <c r="I105" s="47">
        <v>17700000</v>
      </c>
      <c r="J105" s="29"/>
      <c r="K105" s="47">
        <v>17700000</v>
      </c>
      <c r="L105" s="29"/>
      <c r="M105" s="47">
        <v>17700000</v>
      </c>
      <c r="N105" s="29"/>
      <c r="O105" s="47">
        <v>17700000</v>
      </c>
    </row>
    <row r="106" spans="4:15" ht="21.75" customHeight="1">
      <c r="D106" s="2" t="s">
        <v>101</v>
      </c>
      <c r="G106" s="60"/>
      <c r="H106" s="9"/>
      <c r="I106" s="52">
        <v>240067057</v>
      </c>
      <c r="J106" s="28"/>
      <c r="K106" s="52">
        <v>105721034</v>
      </c>
      <c r="L106" s="28"/>
      <c r="M106" s="52">
        <v>197268431</v>
      </c>
      <c r="N106" s="28"/>
      <c r="O106" s="52">
        <v>107868839</v>
      </c>
    </row>
    <row r="107" spans="2:15" ht="21.75" customHeight="1">
      <c r="B107" s="2" t="s">
        <v>129</v>
      </c>
      <c r="G107" s="60"/>
      <c r="H107" s="9"/>
      <c r="I107" s="55">
        <v>-46944910</v>
      </c>
      <c r="J107" s="28"/>
      <c r="K107" s="55">
        <v>-46944910</v>
      </c>
      <c r="L107" s="28"/>
      <c r="M107" s="55">
        <v>0</v>
      </c>
      <c r="N107" s="28"/>
      <c r="O107" s="55">
        <v>0</v>
      </c>
    </row>
    <row r="108" spans="2:15" ht="21.75" customHeight="1">
      <c r="B108" s="65" t="s">
        <v>79</v>
      </c>
      <c r="G108" s="50"/>
      <c r="H108" s="9"/>
      <c r="I108" s="52">
        <f>SUM(I102:I107)</f>
        <v>4264438147</v>
      </c>
      <c r="J108" s="28"/>
      <c r="K108" s="52">
        <f>SUM(K102:K107)</f>
        <v>1139576124</v>
      </c>
      <c r="L108" s="28"/>
      <c r="M108" s="52">
        <f>SUM(M102:M107)</f>
        <v>4268584431</v>
      </c>
      <c r="N108" s="28"/>
      <c r="O108" s="52">
        <f>SUM(O102:O107)</f>
        <v>1188668839</v>
      </c>
    </row>
    <row r="109" spans="1:15" ht="21.75" customHeight="1">
      <c r="A109" s="5"/>
      <c r="B109" s="2" t="s">
        <v>80</v>
      </c>
      <c r="C109" s="5"/>
      <c r="D109" s="5"/>
      <c r="E109" s="5"/>
      <c r="F109" s="5"/>
      <c r="G109" s="5"/>
      <c r="H109" s="66"/>
      <c r="I109" s="67">
        <v>2764562</v>
      </c>
      <c r="J109" s="67"/>
      <c r="K109" s="67">
        <v>2246200</v>
      </c>
      <c r="L109" s="67"/>
      <c r="M109" s="67">
        <v>0</v>
      </c>
      <c r="N109" s="67"/>
      <c r="O109" s="67">
        <v>0</v>
      </c>
    </row>
    <row r="110" spans="4:15" ht="21.75" customHeight="1">
      <c r="D110" s="2" t="s">
        <v>100</v>
      </c>
      <c r="G110" s="50"/>
      <c r="I110" s="51">
        <f>SUM(I108:I109)</f>
        <v>4267202709</v>
      </c>
      <c r="J110" s="29"/>
      <c r="K110" s="51">
        <f>SUM(K108:K109)</f>
        <v>1141822324</v>
      </c>
      <c r="L110" s="29"/>
      <c r="M110" s="51">
        <f>SUM(M108:M109)</f>
        <v>4268584431</v>
      </c>
      <c r="N110" s="29"/>
      <c r="O110" s="51">
        <f>SUM(O108:O109)</f>
        <v>1188668839</v>
      </c>
    </row>
    <row r="111" spans="7:15" ht="21.75" customHeight="1">
      <c r="G111" s="50"/>
      <c r="I111" s="47"/>
      <c r="J111" s="29"/>
      <c r="K111" s="47"/>
      <c r="L111" s="29"/>
      <c r="M111" s="47"/>
      <c r="N111" s="29"/>
      <c r="O111" s="47"/>
    </row>
    <row r="112" spans="1:15" ht="24" customHeight="1" thickBot="1">
      <c r="A112" s="3" t="s">
        <v>102</v>
      </c>
      <c r="G112" s="2"/>
      <c r="I112" s="56">
        <f>I74+I110</f>
        <v>7691271251</v>
      </c>
      <c r="J112" s="29"/>
      <c r="K112" s="56">
        <f>K74+K110</f>
        <v>2545061477</v>
      </c>
      <c r="L112" s="29"/>
      <c r="M112" s="56">
        <f>M74+M110</f>
        <v>5341205421</v>
      </c>
      <c r="N112" s="29"/>
      <c r="O112" s="56">
        <f>O74+O110</f>
        <v>1917201999</v>
      </c>
    </row>
    <row r="113" spans="1:15" ht="21.75" customHeight="1" thickTop="1">
      <c r="A113" s="3"/>
      <c r="G113" s="59"/>
      <c r="I113" s="59"/>
      <c r="K113" s="59"/>
      <c r="M113" s="59"/>
      <c r="O113" s="59"/>
    </row>
    <row r="114" spans="1:16" ht="21.75" customHeight="1">
      <c r="A114" s="3"/>
      <c r="G114" s="59"/>
      <c r="I114" s="59"/>
      <c r="J114" s="59"/>
      <c r="K114" s="59"/>
      <c r="L114" s="59"/>
      <c r="M114" s="59"/>
      <c r="N114" s="59"/>
      <c r="O114" s="59"/>
      <c r="P114" s="59"/>
    </row>
    <row r="115" spans="1:15" ht="21.75" customHeight="1">
      <c r="A115" s="3"/>
      <c r="G115" s="59"/>
      <c r="I115" s="59"/>
      <c r="J115" s="59"/>
      <c r="K115" s="59"/>
      <c r="L115" s="59"/>
      <c r="M115" s="59"/>
      <c r="N115" s="59"/>
      <c r="O115" s="59"/>
    </row>
    <row r="116" spans="1:15" ht="21.75" customHeight="1">
      <c r="A116" s="3"/>
      <c r="G116" s="59"/>
      <c r="I116" s="59"/>
      <c r="J116" s="59"/>
      <c r="K116" s="59"/>
      <c r="L116" s="59"/>
      <c r="M116" s="59"/>
      <c r="N116" s="59"/>
      <c r="O116" s="59"/>
    </row>
    <row r="117" spans="1:15" ht="21.75" customHeight="1">
      <c r="A117" s="3"/>
      <c r="G117" s="59"/>
      <c r="I117" s="59"/>
      <c r="K117" s="59"/>
      <c r="M117" s="59"/>
      <c r="O117" s="59"/>
    </row>
    <row r="119" ht="28.5" customHeight="1"/>
    <row r="121" spans="2:15" ht="21.75" customHeight="1">
      <c r="B121" s="3"/>
      <c r="G121" s="58"/>
      <c r="I121" s="58"/>
      <c r="K121" s="2"/>
      <c r="M121" s="58"/>
      <c r="O121" s="58"/>
    </row>
    <row r="122" spans="1:15" ht="21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21.75" customHeight="1">
      <c r="A123" s="57"/>
      <c r="G123" s="58"/>
      <c r="I123" s="58"/>
      <c r="K123" s="58"/>
      <c r="M123" s="58"/>
      <c r="O123" s="58"/>
    </row>
    <row r="124" spans="3:15" ht="21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.5" customHeight="1" hidden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21.75" customHeight="1">
      <c r="A127" s="2" t="s">
        <v>164</v>
      </c>
      <c r="G127" s="8"/>
      <c r="I127" s="8"/>
      <c r="K127" s="8"/>
      <c r="M127" s="8"/>
      <c r="O127" s="14" t="s">
        <v>215</v>
      </c>
    </row>
  </sheetData>
  <sheetProtection/>
  <mergeCells count="18">
    <mergeCell ref="I48:K48"/>
    <mergeCell ref="A52:E52"/>
    <mergeCell ref="I91:K91"/>
    <mergeCell ref="A95:E95"/>
    <mergeCell ref="A45:O45"/>
    <mergeCell ref="I90:O90"/>
    <mergeCell ref="A87:O87"/>
    <mergeCell ref="A86:O86"/>
    <mergeCell ref="A1:O1"/>
    <mergeCell ref="A2:O2"/>
    <mergeCell ref="A3:O3"/>
    <mergeCell ref="I5:O5"/>
    <mergeCell ref="A88:O88"/>
    <mergeCell ref="I47:O47"/>
    <mergeCell ref="A43:O43"/>
    <mergeCell ref="A44:O44"/>
    <mergeCell ref="A10:E10"/>
    <mergeCell ref="I6:K6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view="pageBreakPreview" zoomScale="120" zoomScaleSheetLayoutView="120" workbookViewId="0" topLeftCell="A17">
      <selection activeCell="K125" sqref="K125"/>
    </sheetView>
  </sheetViews>
  <sheetFormatPr defaultColWidth="9.140625" defaultRowHeight="21.75" customHeight="1"/>
  <cols>
    <col min="1" max="3" width="1.7109375" style="2" customWidth="1"/>
    <col min="4" max="4" width="1.421875" style="2" customWidth="1"/>
    <col min="5" max="5" width="28.140625" style="2" customWidth="1"/>
    <col min="6" max="6" width="0.5625" style="3" customWidth="1"/>
    <col min="7" max="7" width="8.140625" style="4" customWidth="1"/>
    <col min="8" max="8" width="0.2890625" style="2" customWidth="1"/>
    <col min="9" max="9" width="15.28125" style="4" customWidth="1"/>
    <col min="10" max="10" width="0.2890625" style="2" customWidth="1"/>
    <col min="11" max="11" width="15.28125" style="4" customWidth="1"/>
    <col min="12" max="12" width="0.2890625" style="2" customWidth="1"/>
    <col min="13" max="13" width="15.28125" style="4" customWidth="1"/>
    <col min="14" max="14" width="0.2890625" style="2" customWidth="1"/>
    <col min="15" max="15" width="15.28125" style="4" customWidth="1"/>
    <col min="16" max="16" width="2.28125" style="2" customWidth="1"/>
    <col min="17" max="17" width="9.140625" style="2" customWidth="1"/>
    <col min="18" max="18" width="15.00390625" style="4" bestFit="1" customWidth="1"/>
    <col min="19" max="19" width="12.8515625" style="2" bestFit="1" customWidth="1"/>
    <col min="20" max="20" width="14.57421875" style="2" bestFit="1" customWidth="1"/>
    <col min="21" max="16384" width="9.140625" style="2" customWidth="1"/>
  </cols>
  <sheetData>
    <row r="1" spans="1:15" ht="21.75" customHeight="1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21.75" customHeight="1">
      <c r="A2" s="129" t="s">
        <v>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21.75" customHeight="1">
      <c r="A3" s="129" t="s">
        <v>189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7:15" ht="21">
      <c r="G4" s="15"/>
      <c r="I4" s="15"/>
      <c r="K4" s="15"/>
      <c r="M4" s="15"/>
      <c r="O4" s="15"/>
    </row>
    <row r="5" spans="9:15" ht="21.75" customHeight="1">
      <c r="I5" s="70" t="s">
        <v>35</v>
      </c>
      <c r="J5" s="70"/>
      <c r="K5" s="70"/>
      <c r="L5" s="70"/>
      <c r="M5" s="70"/>
      <c r="N5" s="70"/>
      <c r="O5" s="70"/>
    </row>
    <row r="6" spans="9:15" ht="21.75" customHeight="1">
      <c r="I6" s="132" t="s">
        <v>12</v>
      </c>
      <c r="J6" s="132"/>
      <c r="K6" s="132"/>
      <c r="L6" s="39"/>
      <c r="M6" s="40" t="s">
        <v>13</v>
      </c>
      <c r="N6" s="40"/>
      <c r="O6" s="40"/>
    </row>
    <row r="7" spans="7:15" ht="21.75" customHeight="1">
      <c r="G7" s="24" t="s">
        <v>40</v>
      </c>
      <c r="I7" s="71" t="s">
        <v>141</v>
      </c>
      <c r="K7" s="71" t="s">
        <v>88</v>
      </c>
      <c r="L7" s="72"/>
      <c r="M7" s="71" t="s">
        <v>141</v>
      </c>
      <c r="O7" s="71" t="s">
        <v>88</v>
      </c>
    </row>
    <row r="8" spans="1:15" ht="21" customHeight="1">
      <c r="A8" s="3" t="s">
        <v>57</v>
      </c>
      <c r="G8" s="113"/>
      <c r="H8" s="9"/>
      <c r="I8" s="113"/>
      <c r="K8" s="113"/>
      <c r="M8" s="113"/>
      <c r="O8" s="113"/>
    </row>
    <row r="9" spans="2:15" ht="21" customHeight="1">
      <c r="B9" s="2" t="s">
        <v>16</v>
      </c>
      <c r="F9" s="37"/>
      <c r="G9" s="5"/>
      <c r="H9" s="9"/>
      <c r="I9" s="88">
        <v>850493213</v>
      </c>
      <c r="J9" s="29"/>
      <c r="K9" s="88">
        <v>814929809</v>
      </c>
      <c r="L9" s="29"/>
      <c r="M9" s="88">
        <v>840470503</v>
      </c>
      <c r="N9" s="29"/>
      <c r="O9" s="88">
        <v>814929809</v>
      </c>
    </row>
    <row r="10" spans="2:15" ht="21">
      <c r="B10" s="81" t="s">
        <v>156</v>
      </c>
      <c r="F10" s="37"/>
      <c r="G10" s="5">
        <v>26</v>
      </c>
      <c r="H10" s="9"/>
      <c r="I10" s="88">
        <v>22355520</v>
      </c>
      <c r="J10" s="29"/>
      <c r="K10" s="88">
        <v>0</v>
      </c>
      <c r="L10" s="29"/>
      <c r="M10" s="88">
        <v>0</v>
      </c>
      <c r="N10" s="29"/>
      <c r="O10" s="88">
        <v>0</v>
      </c>
    </row>
    <row r="11" spans="2:15" ht="21" customHeight="1">
      <c r="B11" s="2" t="s">
        <v>128</v>
      </c>
      <c r="F11" s="37"/>
      <c r="G11" s="5"/>
      <c r="H11" s="9"/>
      <c r="I11" s="54">
        <v>20583792</v>
      </c>
      <c r="J11" s="28"/>
      <c r="K11" s="54">
        <v>27818887</v>
      </c>
      <c r="L11" s="28"/>
      <c r="M11" s="54">
        <v>20583792</v>
      </c>
      <c r="N11" s="28"/>
      <c r="O11" s="54">
        <v>27818887</v>
      </c>
    </row>
    <row r="12" spans="2:15" ht="21" customHeight="1">
      <c r="B12" s="2" t="s">
        <v>52</v>
      </c>
      <c r="F12" s="37"/>
      <c r="G12" s="5">
        <v>5</v>
      </c>
      <c r="H12" s="9"/>
      <c r="I12" s="114">
        <v>3075442</v>
      </c>
      <c r="J12" s="28"/>
      <c r="K12" s="54">
        <v>3651968</v>
      </c>
      <c r="L12" s="28"/>
      <c r="M12" s="54">
        <v>17648372</v>
      </c>
      <c r="N12" s="28"/>
      <c r="O12" s="54">
        <v>4863717</v>
      </c>
    </row>
    <row r="13" spans="5:15" ht="21" customHeight="1">
      <c r="E13" s="3" t="s">
        <v>53</v>
      </c>
      <c r="F13" s="37"/>
      <c r="G13" s="5"/>
      <c r="H13" s="9"/>
      <c r="I13" s="115">
        <f>SUM(I9:I12)</f>
        <v>896507967</v>
      </c>
      <c r="J13" s="29"/>
      <c r="K13" s="115">
        <f>SUM(K9:K12)</f>
        <v>846400664</v>
      </c>
      <c r="L13" s="29"/>
      <c r="M13" s="115">
        <f>SUM(M9:M12)</f>
        <v>878702667</v>
      </c>
      <c r="N13" s="29"/>
      <c r="O13" s="115">
        <f>SUM(O9:O12)</f>
        <v>847612413</v>
      </c>
    </row>
    <row r="14" spans="5:15" ht="6.75" customHeight="1">
      <c r="E14" s="3"/>
      <c r="F14" s="37"/>
      <c r="G14" s="5"/>
      <c r="H14" s="9"/>
      <c r="I14" s="88"/>
      <c r="J14" s="29"/>
      <c r="K14" s="88"/>
      <c r="L14" s="29"/>
      <c r="M14" s="88"/>
      <c r="N14" s="29"/>
      <c r="O14" s="88"/>
    </row>
    <row r="15" spans="1:15" ht="21" customHeight="1">
      <c r="A15" s="3" t="s">
        <v>92</v>
      </c>
      <c r="D15" s="3"/>
      <c r="F15" s="37"/>
      <c r="G15" s="5"/>
      <c r="H15" s="9"/>
      <c r="I15" s="88"/>
      <c r="J15" s="29"/>
      <c r="K15" s="88"/>
      <c r="L15" s="29"/>
      <c r="M15" s="88"/>
      <c r="N15" s="29"/>
      <c r="O15" s="88"/>
    </row>
    <row r="16" spans="2:15" ht="21" customHeight="1">
      <c r="B16" s="2" t="s">
        <v>54</v>
      </c>
      <c r="F16" s="37"/>
      <c r="G16" s="5">
        <v>5</v>
      </c>
      <c r="H16" s="9"/>
      <c r="I16" s="54">
        <v>796968402</v>
      </c>
      <c r="J16" s="28"/>
      <c r="K16" s="54">
        <v>796331949</v>
      </c>
      <c r="L16" s="28"/>
      <c r="M16" s="54">
        <v>787134693</v>
      </c>
      <c r="N16" s="28"/>
      <c r="O16" s="54">
        <v>796331949.25</v>
      </c>
    </row>
    <row r="17" spans="2:15" ht="21" customHeight="1">
      <c r="B17" s="2" t="s">
        <v>24</v>
      </c>
      <c r="G17" s="5">
        <v>5</v>
      </c>
      <c r="H17" s="9"/>
      <c r="I17" s="88">
        <v>11445831</v>
      </c>
      <c r="J17" s="29"/>
      <c r="K17" s="88">
        <v>10583884</v>
      </c>
      <c r="L17" s="29"/>
      <c r="M17" s="88">
        <v>11445831</v>
      </c>
      <c r="N17" s="29"/>
      <c r="O17" s="88">
        <v>10060788.46</v>
      </c>
    </row>
    <row r="18" spans="2:15" ht="21" customHeight="1">
      <c r="B18" s="2" t="s">
        <v>25</v>
      </c>
      <c r="G18" s="5">
        <v>5</v>
      </c>
      <c r="H18" s="9"/>
      <c r="I18" s="88">
        <v>46447395</v>
      </c>
      <c r="J18" s="29"/>
      <c r="K18" s="88">
        <v>21972452</v>
      </c>
      <c r="L18" s="29"/>
      <c r="M18" s="88">
        <v>26172314</v>
      </c>
      <c r="N18" s="29"/>
      <c r="O18" s="88">
        <v>17599666</v>
      </c>
    </row>
    <row r="19" spans="2:15" ht="21" customHeight="1">
      <c r="B19" s="2" t="s">
        <v>59</v>
      </c>
      <c r="G19" s="5">
        <v>5</v>
      </c>
      <c r="H19" s="9"/>
      <c r="I19" s="114">
        <v>15197626</v>
      </c>
      <c r="J19" s="29"/>
      <c r="K19" s="114">
        <v>11522387</v>
      </c>
      <c r="L19" s="29"/>
      <c r="M19" s="114">
        <v>6611750</v>
      </c>
      <c r="N19" s="29"/>
      <c r="O19" s="114">
        <v>5614376</v>
      </c>
    </row>
    <row r="20" spans="5:15" ht="21" customHeight="1">
      <c r="E20" s="3" t="s">
        <v>58</v>
      </c>
      <c r="F20" s="37"/>
      <c r="G20" s="5"/>
      <c r="H20" s="9"/>
      <c r="I20" s="115">
        <f>SUM(I16:J19)</f>
        <v>870059254</v>
      </c>
      <c r="J20" s="29"/>
      <c r="K20" s="115">
        <f>SUM(K16:L19)</f>
        <v>840410672</v>
      </c>
      <c r="L20" s="29"/>
      <c r="M20" s="115">
        <f>SUM(M16:N19)</f>
        <v>831364588</v>
      </c>
      <c r="N20" s="29"/>
      <c r="O20" s="115">
        <f>SUM(O16:P19)</f>
        <v>829606779.71</v>
      </c>
    </row>
    <row r="21" spans="5:15" ht="7.5" customHeight="1">
      <c r="E21" s="3"/>
      <c r="F21" s="37"/>
      <c r="G21" s="5"/>
      <c r="H21" s="9"/>
      <c r="I21" s="54"/>
      <c r="J21" s="29"/>
      <c r="K21" s="54"/>
      <c r="L21" s="29"/>
      <c r="M21" s="54"/>
      <c r="N21" s="29"/>
      <c r="O21" s="54"/>
    </row>
    <row r="22" spans="1:15" ht="21" customHeight="1">
      <c r="A22" s="89" t="s">
        <v>60</v>
      </c>
      <c r="H22" s="9"/>
      <c r="I22" s="88">
        <f>+I13-I20</f>
        <v>26448713</v>
      </c>
      <c r="J22" s="29"/>
      <c r="K22" s="88">
        <f>+K13-K20</f>
        <v>5989992</v>
      </c>
      <c r="L22" s="29"/>
      <c r="M22" s="88">
        <f>+M13-M20</f>
        <v>47338079</v>
      </c>
      <c r="N22" s="29"/>
      <c r="O22" s="88">
        <f>+O13-O20</f>
        <v>18005633.28999996</v>
      </c>
    </row>
    <row r="23" spans="1:15" ht="21" customHeight="1">
      <c r="A23" s="63" t="s">
        <v>169</v>
      </c>
      <c r="G23" s="5">
        <v>28</v>
      </c>
      <c r="H23" s="9"/>
      <c r="I23" s="88">
        <v>1531750</v>
      </c>
      <c r="J23" s="29"/>
      <c r="K23" s="88">
        <v>0</v>
      </c>
      <c r="L23" s="29"/>
      <c r="M23" s="88">
        <v>0</v>
      </c>
      <c r="N23" s="29"/>
      <c r="O23" s="88">
        <v>0</v>
      </c>
    </row>
    <row r="24" spans="1:15" ht="21" customHeight="1">
      <c r="A24" s="89" t="s">
        <v>166</v>
      </c>
      <c r="G24" s="5"/>
      <c r="H24" s="9"/>
      <c r="I24" s="116">
        <f>SUM(I22:I23)</f>
        <v>27980463</v>
      </c>
      <c r="J24" s="29"/>
      <c r="K24" s="116">
        <f>SUM(K22:K23)</f>
        <v>5989992</v>
      </c>
      <c r="L24" s="29"/>
      <c r="M24" s="116">
        <f>SUM(M22:M23)</f>
        <v>47338079</v>
      </c>
      <c r="N24" s="29"/>
      <c r="O24" s="116">
        <f>SUM(O22:O23)</f>
        <v>18005633.28999996</v>
      </c>
    </row>
    <row r="25" spans="1:15" ht="21" customHeight="1">
      <c r="A25" s="89" t="s">
        <v>126</v>
      </c>
      <c r="G25" s="5"/>
      <c r="I25" s="114">
        <v>0</v>
      </c>
      <c r="J25" s="54"/>
      <c r="K25" s="114">
        <v>0</v>
      </c>
      <c r="L25" s="54"/>
      <c r="M25" s="114">
        <v>0</v>
      </c>
      <c r="N25" s="54"/>
      <c r="O25" s="114">
        <v>0</v>
      </c>
    </row>
    <row r="26" spans="1:15" ht="21" customHeight="1" thickBot="1">
      <c r="A26" s="89" t="s">
        <v>91</v>
      </c>
      <c r="G26" s="5"/>
      <c r="I26" s="117">
        <f>I24+I25</f>
        <v>27980463</v>
      </c>
      <c r="J26" s="29"/>
      <c r="K26" s="32">
        <f>K24+K25</f>
        <v>5989992</v>
      </c>
      <c r="L26" s="29"/>
      <c r="M26" s="117">
        <f>M24+M25</f>
        <v>47338079</v>
      </c>
      <c r="N26" s="29"/>
      <c r="O26" s="32">
        <f>O24+O25</f>
        <v>18005633.28999996</v>
      </c>
    </row>
    <row r="27" spans="1:15" ht="3.75" customHeight="1" thickTop="1">
      <c r="A27" s="89"/>
      <c r="G27" s="5"/>
      <c r="I27" s="29"/>
      <c r="J27" s="29"/>
      <c r="K27" s="29"/>
      <c r="L27" s="29"/>
      <c r="M27" s="29"/>
      <c r="N27" s="29"/>
      <c r="O27" s="29"/>
    </row>
    <row r="28" spans="1:15" ht="21" customHeight="1">
      <c r="A28" s="3" t="s">
        <v>108</v>
      </c>
      <c r="B28" s="81"/>
      <c r="C28" s="81"/>
      <c r="D28" s="81"/>
      <c r="E28" s="81"/>
      <c r="G28" s="5"/>
      <c r="I28" s="29"/>
      <c r="J28" s="29"/>
      <c r="K28" s="29"/>
      <c r="L28" s="29"/>
      <c r="M28" s="29"/>
      <c r="N28" s="29"/>
      <c r="O28" s="29"/>
    </row>
    <row r="29" spans="1:15" ht="21" customHeight="1">
      <c r="A29" s="81"/>
      <c r="B29" s="2" t="s">
        <v>81</v>
      </c>
      <c r="C29" s="118"/>
      <c r="D29" s="118"/>
      <c r="E29" s="81"/>
      <c r="G29" s="5"/>
      <c r="I29" s="88">
        <v>27890666</v>
      </c>
      <c r="J29" s="29"/>
      <c r="K29" s="88">
        <v>5430776</v>
      </c>
      <c r="L29" s="29"/>
      <c r="M29" s="29"/>
      <c r="N29" s="29"/>
      <c r="O29" s="29"/>
    </row>
    <row r="30" spans="1:15" ht="21" customHeight="1">
      <c r="A30" s="81"/>
      <c r="B30" s="2" t="s">
        <v>82</v>
      </c>
      <c r="C30" s="118"/>
      <c r="D30" s="118"/>
      <c r="E30" s="81"/>
      <c r="G30" s="5"/>
      <c r="I30" s="88">
        <v>89798</v>
      </c>
      <c r="J30" s="29"/>
      <c r="K30" s="88">
        <v>559216</v>
      </c>
      <c r="L30" s="29"/>
      <c r="M30" s="29"/>
      <c r="N30" s="29"/>
      <c r="O30" s="29"/>
    </row>
    <row r="31" spans="1:15" ht="21" customHeight="1" thickBot="1">
      <c r="A31" s="3" t="s">
        <v>166</v>
      </c>
      <c r="B31" s="81"/>
      <c r="C31" s="81"/>
      <c r="D31" s="81"/>
      <c r="E31" s="81"/>
      <c r="G31" s="5"/>
      <c r="I31" s="119">
        <f>SUM(I29:I30)</f>
        <v>27980464</v>
      </c>
      <c r="J31" s="29"/>
      <c r="K31" s="119">
        <f>SUM(K29:K30)</f>
        <v>5989992</v>
      </c>
      <c r="L31" s="29"/>
      <c r="M31" s="29"/>
      <c r="N31" s="29"/>
      <c r="O31" s="29"/>
    </row>
    <row r="32" spans="1:15" ht="3.75" customHeight="1" thickTop="1">
      <c r="A32" s="118"/>
      <c r="B32" s="118"/>
      <c r="C32" s="118"/>
      <c r="D32" s="118"/>
      <c r="E32" s="81"/>
      <c r="G32" s="5"/>
      <c r="I32" s="29"/>
      <c r="J32" s="29"/>
      <c r="K32" s="29"/>
      <c r="L32" s="29"/>
      <c r="M32" s="29"/>
      <c r="N32" s="29"/>
      <c r="O32" s="29"/>
    </row>
    <row r="33" spans="1:15" ht="21" customHeight="1">
      <c r="A33" s="3" t="s">
        <v>107</v>
      </c>
      <c r="G33" s="5"/>
      <c r="I33" s="29"/>
      <c r="J33" s="29"/>
      <c r="K33" s="29"/>
      <c r="L33" s="29"/>
      <c r="M33" s="29"/>
      <c r="N33" s="29"/>
      <c r="O33" s="29"/>
    </row>
    <row r="34" spans="2:15" ht="21" customHeight="1">
      <c r="B34" s="2" t="s">
        <v>81</v>
      </c>
      <c r="G34" s="5"/>
      <c r="I34" s="88">
        <v>27890666</v>
      </c>
      <c r="J34" s="29"/>
      <c r="K34" s="88">
        <v>5430776</v>
      </c>
      <c r="L34" s="29"/>
      <c r="M34" s="29"/>
      <c r="N34" s="29"/>
      <c r="O34" s="29"/>
    </row>
    <row r="35" spans="2:15" ht="21" customHeight="1">
      <c r="B35" s="2" t="s">
        <v>82</v>
      </c>
      <c r="G35" s="5"/>
      <c r="I35" s="88">
        <v>89798</v>
      </c>
      <c r="J35" s="29"/>
      <c r="K35" s="88">
        <v>559216</v>
      </c>
      <c r="L35" s="29"/>
      <c r="M35" s="29"/>
      <c r="N35" s="29"/>
      <c r="O35" s="29"/>
    </row>
    <row r="36" spans="1:15" ht="21" customHeight="1" thickBot="1">
      <c r="A36" s="3" t="s">
        <v>91</v>
      </c>
      <c r="B36" s="120"/>
      <c r="C36" s="3"/>
      <c r="D36" s="3"/>
      <c r="G36" s="5"/>
      <c r="I36" s="119">
        <f>SUM(I34:I35)</f>
        <v>27980464</v>
      </c>
      <c r="J36" s="29"/>
      <c r="K36" s="119">
        <f>SUM(K34:K35)</f>
        <v>5989992</v>
      </c>
      <c r="L36" s="29"/>
      <c r="M36" s="29"/>
      <c r="N36" s="29"/>
      <c r="O36" s="29"/>
    </row>
    <row r="37" spans="1:15" ht="3.75" customHeight="1" thickTop="1">
      <c r="A37" s="118"/>
      <c r="B37" s="118"/>
      <c r="C37" s="118"/>
      <c r="D37" s="118"/>
      <c r="E37" s="81"/>
      <c r="G37" s="5"/>
      <c r="I37" s="2"/>
      <c r="K37" s="2"/>
      <c r="M37" s="2"/>
      <c r="O37" s="2"/>
    </row>
    <row r="38" spans="1:15" ht="21">
      <c r="A38" s="89" t="s">
        <v>159</v>
      </c>
      <c r="B38" s="63"/>
      <c r="C38" s="63"/>
      <c r="E38" s="81"/>
      <c r="G38" s="5"/>
      <c r="I38" s="2"/>
      <c r="K38" s="2"/>
      <c r="M38" s="2"/>
      <c r="O38" s="2"/>
    </row>
    <row r="39" spans="1:15" ht="21">
      <c r="A39" s="89"/>
      <c r="B39" s="63"/>
      <c r="C39" s="89" t="s">
        <v>81</v>
      </c>
      <c r="E39" s="81"/>
      <c r="G39" s="5">
        <v>27</v>
      </c>
      <c r="I39" s="121">
        <v>0.007577492638087313</v>
      </c>
      <c r="J39" s="122"/>
      <c r="K39" s="121">
        <v>0.0017445823506472397</v>
      </c>
      <c r="L39" s="122"/>
      <c r="M39" s="121">
        <v>0.01286089944791428</v>
      </c>
      <c r="N39" s="122"/>
      <c r="O39" s="121">
        <v>0.006039383681553812</v>
      </c>
    </row>
    <row r="40" spans="1:15" ht="19.5" customHeight="1">
      <c r="A40" s="3"/>
      <c r="B40" s="3"/>
      <c r="F40" s="2"/>
      <c r="G40" s="2"/>
      <c r="I40" s="123"/>
      <c r="J40" s="4"/>
      <c r="K40" s="123"/>
      <c r="L40" s="4"/>
      <c r="M40" s="123"/>
      <c r="N40" s="4"/>
      <c r="O40" s="123"/>
    </row>
    <row r="41" spans="1:15" ht="19.5" customHeight="1">
      <c r="A41" s="3"/>
      <c r="B41" s="3"/>
      <c r="F41" s="2"/>
      <c r="G41" s="2"/>
      <c r="I41" s="7"/>
      <c r="J41" s="7"/>
      <c r="K41" s="7"/>
      <c r="L41" s="7"/>
      <c r="M41" s="7"/>
      <c r="N41" s="7"/>
      <c r="O41" s="7"/>
    </row>
    <row r="42" spans="1:15" ht="21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5:15" ht="21.7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9.5" customHeight="1">
      <c r="A47" s="81" t="s">
        <v>134</v>
      </c>
      <c r="G47" s="11"/>
      <c r="I47" s="11"/>
      <c r="K47" s="11"/>
      <c r="M47" s="11"/>
      <c r="O47" s="1" t="s">
        <v>211</v>
      </c>
    </row>
    <row r="48" spans="1:15" ht="21.75" customHeight="1">
      <c r="A48" s="133" t="s">
        <v>14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21.75" customHeight="1">
      <c r="A49" s="129" t="s">
        <v>75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ht="21.75" customHeight="1">
      <c r="A50" s="129" t="s">
        <v>190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7:15" ht="21">
      <c r="G51" s="15"/>
      <c r="I51" s="15"/>
      <c r="K51" s="15"/>
      <c r="M51" s="15"/>
      <c r="O51" s="15"/>
    </row>
    <row r="52" spans="9:15" ht="21.75" customHeight="1">
      <c r="I52" s="70" t="s">
        <v>35</v>
      </c>
      <c r="J52" s="70"/>
      <c r="K52" s="70"/>
      <c r="L52" s="70"/>
      <c r="M52" s="70"/>
      <c r="N52" s="70"/>
      <c r="O52" s="70"/>
    </row>
    <row r="53" spans="9:15" ht="21.75" customHeight="1">
      <c r="I53" s="132" t="s">
        <v>12</v>
      </c>
      <c r="J53" s="132"/>
      <c r="K53" s="132"/>
      <c r="L53" s="39"/>
      <c r="M53" s="40" t="s">
        <v>13</v>
      </c>
      <c r="N53" s="40"/>
      <c r="O53" s="40"/>
    </row>
    <row r="54" spans="7:15" ht="21.75" customHeight="1">
      <c r="G54" s="24" t="s">
        <v>40</v>
      </c>
      <c r="I54" s="71" t="s">
        <v>141</v>
      </c>
      <c r="K54" s="71" t="s">
        <v>88</v>
      </c>
      <c r="L54" s="72"/>
      <c r="M54" s="71" t="s">
        <v>141</v>
      </c>
      <c r="O54" s="71" t="s">
        <v>88</v>
      </c>
    </row>
    <row r="55" spans="1:15" ht="21" customHeight="1">
      <c r="A55" s="3" t="s">
        <v>57</v>
      </c>
      <c r="G55" s="113"/>
      <c r="H55" s="9"/>
      <c r="I55" s="113"/>
      <c r="K55" s="113"/>
      <c r="M55" s="113"/>
      <c r="O55" s="113"/>
    </row>
    <row r="56" spans="2:15" ht="21" customHeight="1">
      <c r="B56" s="2" t="s">
        <v>16</v>
      </c>
      <c r="F56" s="37"/>
      <c r="G56" s="5"/>
      <c r="H56" s="9"/>
      <c r="I56" s="88">
        <v>2554742234</v>
      </c>
      <c r="J56" s="29"/>
      <c r="K56" s="124">
        <v>3576022047</v>
      </c>
      <c r="L56" s="29"/>
      <c r="M56" s="88">
        <v>2517765661</v>
      </c>
      <c r="N56" s="29"/>
      <c r="O56" s="88">
        <v>3576022047</v>
      </c>
    </row>
    <row r="57" spans="2:15" ht="21" customHeight="1">
      <c r="B57" s="2" t="s">
        <v>156</v>
      </c>
      <c r="F57" s="37"/>
      <c r="G57" s="5">
        <v>26</v>
      </c>
      <c r="H57" s="9"/>
      <c r="I57" s="88">
        <v>82386072</v>
      </c>
      <c r="J57" s="29"/>
      <c r="K57" s="124">
        <v>0</v>
      </c>
      <c r="L57" s="29"/>
      <c r="M57" s="88">
        <v>0</v>
      </c>
      <c r="N57" s="29"/>
      <c r="O57" s="88">
        <v>0</v>
      </c>
    </row>
    <row r="58" spans="2:15" ht="21" customHeight="1">
      <c r="B58" s="2" t="s">
        <v>128</v>
      </c>
      <c r="F58" s="37"/>
      <c r="G58" s="5"/>
      <c r="H58" s="9"/>
      <c r="I58" s="54">
        <v>71457193</v>
      </c>
      <c r="J58" s="28"/>
      <c r="K58" s="124">
        <v>71058855</v>
      </c>
      <c r="L58" s="28"/>
      <c r="M58" s="54">
        <v>71457193</v>
      </c>
      <c r="N58" s="28"/>
      <c r="O58" s="54">
        <v>71058855</v>
      </c>
    </row>
    <row r="59" spans="2:15" ht="21" customHeight="1">
      <c r="B59" s="2" t="s">
        <v>174</v>
      </c>
      <c r="F59" s="37"/>
      <c r="G59" s="5"/>
      <c r="H59" s="9"/>
      <c r="I59" s="54">
        <v>0</v>
      </c>
      <c r="J59" s="28"/>
      <c r="K59" s="125">
        <v>6183000</v>
      </c>
      <c r="L59" s="28"/>
      <c r="M59" s="54">
        <v>0</v>
      </c>
      <c r="N59" s="28"/>
      <c r="O59" s="54">
        <v>0</v>
      </c>
    </row>
    <row r="60" spans="2:15" ht="21" customHeight="1">
      <c r="B60" s="2" t="s">
        <v>52</v>
      </c>
      <c r="F60" s="37"/>
      <c r="G60" s="5"/>
      <c r="H60" s="9"/>
      <c r="J60" s="28"/>
      <c r="K60" s="124"/>
      <c r="L60" s="28"/>
      <c r="M60" s="54"/>
      <c r="N60" s="28"/>
      <c r="O60" s="2"/>
    </row>
    <row r="61" spans="4:15" ht="21" customHeight="1">
      <c r="D61" s="2" t="s">
        <v>157</v>
      </c>
      <c r="F61" s="37"/>
      <c r="G61" s="5"/>
      <c r="H61" s="9"/>
      <c r="I61" s="54">
        <v>35880000</v>
      </c>
      <c r="J61" s="28"/>
      <c r="K61" s="124">
        <v>0</v>
      </c>
      <c r="L61" s="29"/>
      <c r="M61" s="88">
        <v>0</v>
      </c>
      <c r="N61" s="29"/>
      <c r="O61" s="88">
        <v>0</v>
      </c>
    </row>
    <row r="62" spans="4:15" ht="21" customHeight="1">
      <c r="D62" s="2" t="s">
        <v>158</v>
      </c>
      <c r="F62" s="37"/>
      <c r="G62" s="5">
        <v>5</v>
      </c>
      <c r="H62" s="9"/>
      <c r="I62" s="54">
        <v>16543994</v>
      </c>
      <c r="J62" s="28"/>
      <c r="K62" s="125">
        <v>13720664</v>
      </c>
      <c r="L62" s="28"/>
      <c r="M62" s="54">
        <v>33084908</v>
      </c>
      <c r="N62" s="28"/>
      <c r="O62" s="54">
        <v>16701828</v>
      </c>
    </row>
    <row r="63" spans="5:15" ht="21" customHeight="1">
      <c r="E63" s="3" t="s">
        <v>53</v>
      </c>
      <c r="F63" s="37"/>
      <c r="G63" s="5"/>
      <c r="H63" s="9"/>
      <c r="I63" s="115">
        <f>SUM(I56:I62)</f>
        <v>2761009493</v>
      </c>
      <c r="J63" s="29"/>
      <c r="K63" s="126">
        <f>SUM(K56:K62)</f>
        <v>3666984566</v>
      </c>
      <c r="L63" s="29"/>
      <c r="M63" s="115">
        <f>SUM(M56:M62)</f>
        <v>2622307762</v>
      </c>
      <c r="N63" s="29"/>
      <c r="O63" s="115">
        <f>SUM(O56:O62)</f>
        <v>3663782730</v>
      </c>
    </row>
    <row r="64" spans="5:15" ht="6.75" customHeight="1">
      <c r="E64" s="3"/>
      <c r="F64" s="37"/>
      <c r="G64" s="5"/>
      <c r="H64" s="9"/>
      <c r="I64" s="88"/>
      <c r="J64" s="29"/>
      <c r="K64" s="88"/>
      <c r="L64" s="29"/>
      <c r="M64" s="88"/>
      <c r="N64" s="29"/>
      <c r="O64" s="88"/>
    </row>
    <row r="65" spans="1:15" ht="21" customHeight="1">
      <c r="A65" s="3" t="s">
        <v>92</v>
      </c>
      <c r="D65" s="3"/>
      <c r="F65" s="37"/>
      <c r="G65" s="5"/>
      <c r="H65" s="9"/>
      <c r="I65" s="88"/>
      <c r="J65" s="29"/>
      <c r="K65" s="88"/>
      <c r="L65" s="29"/>
      <c r="M65" s="88"/>
      <c r="N65" s="29"/>
      <c r="O65" s="88"/>
    </row>
    <row r="66" spans="2:15" ht="21" customHeight="1">
      <c r="B66" s="2" t="s">
        <v>54</v>
      </c>
      <c r="F66" s="37"/>
      <c r="G66" s="5">
        <v>5</v>
      </c>
      <c r="H66" s="9"/>
      <c r="I66" s="54">
        <v>2400454879</v>
      </c>
      <c r="J66" s="28"/>
      <c r="K66" s="54">
        <v>3463061151</v>
      </c>
      <c r="L66" s="28"/>
      <c r="M66" s="54">
        <v>2371228915</v>
      </c>
      <c r="N66" s="28"/>
      <c r="O66" s="54">
        <v>3463061151</v>
      </c>
    </row>
    <row r="67" spans="2:15" ht="21" customHeight="1">
      <c r="B67" s="2" t="s">
        <v>175</v>
      </c>
      <c r="F67" s="37"/>
      <c r="G67" s="5"/>
      <c r="H67" s="9"/>
      <c r="I67" s="4">
        <v>0</v>
      </c>
      <c r="J67" s="28"/>
      <c r="K67" s="54">
        <v>5826000</v>
      </c>
      <c r="L67" s="28"/>
      <c r="M67" s="4">
        <v>0</v>
      </c>
      <c r="N67" s="28"/>
      <c r="O67" s="54">
        <v>0</v>
      </c>
    </row>
    <row r="68" spans="2:15" ht="21" customHeight="1">
      <c r="B68" s="2" t="s">
        <v>24</v>
      </c>
      <c r="G68" s="5">
        <v>5</v>
      </c>
      <c r="H68" s="9"/>
      <c r="I68" s="54">
        <v>39704216</v>
      </c>
      <c r="J68" s="29"/>
      <c r="K68" s="88">
        <v>51392770</v>
      </c>
      <c r="L68" s="29"/>
      <c r="M68" s="54">
        <v>39704216</v>
      </c>
      <c r="N68" s="29"/>
      <c r="O68" s="88">
        <v>50869675</v>
      </c>
    </row>
    <row r="69" spans="2:15" ht="21" customHeight="1">
      <c r="B69" s="2" t="s">
        <v>25</v>
      </c>
      <c r="G69" s="5">
        <v>5</v>
      </c>
      <c r="H69" s="9"/>
      <c r="I69" s="88">
        <v>95761424</v>
      </c>
      <c r="J69" s="29"/>
      <c r="K69" s="88">
        <v>55760333</v>
      </c>
      <c r="L69" s="29"/>
      <c r="M69" s="88">
        <v>68450437</v>
      </c>
      <c r="N69" s="29"/>
      <c r="O69" s="88">
        <v>50621347</v>
      </c>
    </row>
    <row r="70" spans="2:15" ht="21" customHeight="1">
      <c r="B70" s="2" t="s">
        <v>59</v>
      </c>
      <c r="G70" s="5">
        <v>5</v>
      </c>
      <c r="H70" s="9"/>
      <c r="I70" s="88">
        <v>41347514</v>
      </c>
      <c r="J70" s="29"/>
      <c r="K70" s="114">
        <v>21329666</v>
      </c>
      <c r="L70" s="29"/>
      <c r="M70" s="114">
        <v>16225300</v>
      </c>
      <c r="N70" s="29"/>
      <c r="O70" s="114">
        <v>14681745</v>
      </c>
    </row>
    <row r="71" spans="5:15" ht="21" customHeight="1">
      <c r="E71" s="3" t="s">
        <v>58</v>
      </c>
      <c r="F71" s="37"/>
      <c r="G71" s="5"/>
      <c r="H71" s="9"/>
      <c r="I71" s="115">
        <f>SUM(I66:J70)</f>
        <v>2577268033</v>
      </c>
      <c r="J71" s="29"/>
      <c r="K71" s="115">
        <f>SUM(K66:L70)</f>
        <v>3597369920</v>
      </c>
      <c r="L71" s="29"/>
      <c r="M71" s="115">
        <f>SUM(M66:N70)</f>
        <v>2495608868</v>
      </c>
      <c r="N71" s="29"/>
      <c r="O71" s="115">
        <f>SUM(O66:P70)</f>
        <v>3579233918</v>
      </c>
    </row>
    <row r="72" spans="5:15" ht="7.5" customHeight="1">
      <c r="E72" s="3"/>
      <c r="F72" s="37"/>
      <c r="G72" s="5"/>
      <c r="H72" s="9"/>
      <c r="I72" s="54"/>
      <c r="J72" s="29"/>
      <c r="K72" s="54"/>
      <c r="L72" s="29"/>
      <c r="M72" s="54"/>
      <c r="N72" s="29"/>
      <c r="O72" s="54"/>
    </row>
    <row r="73" spans="1:15" ht="21" customHeight="1">
      <c r="A73" s="89" t="s">
        <v>60</v>
      </c>
      <c r="H73" s="9"/>
      <c r="I73" s="88">
        <f>+I63-I71</f>
        <v>183741460</v>
      </c>
      <c r="J73" s="29"/>
      <c r="K73" s="88">
        <f>+K63-K71</f>
        <v>69614646</v>
      </c>
      <c r="L73" s="29"/>
      <c r="M73" s="88">
        <f>+M63-M71</f>
        <v>126698894</v>
      </c>
      <c r="N73" s="29"/>
      <c r="O73" s="88">
        <f>+O63-O71</f>
        <v>84548812</v>
      </c>
    </row>
    <row r="74" spans="1:15" ht="21" customHeight="1">
      <c r="A74" s="63" t="s">
        <v>169</v>
      </c>
      <c r="G74" s="5">
        <v>28</v>
      </c>
      <c r="H74" s="9"/>
      <c r="I74" s="88">
        <v>-11322297</v>
      </c>
      <c r="J74" s="29"/>
      <c r="K74" s="88">
        <v>0</v>
      </c>
      <c r="L74" s="29"/>
      <c r="M74" s="88">
        <v>0</v>
      </c>
      <c r="N74" s="29"/>
      <c r="O74" s="88">
        <v>0</v>
      </c>
    </row>
    <row r="75" spans="1:15" ht="21" customHeight="1">
      <c r="A75" s="89" t="s">
        <v>166</v>
      </c>
      <c r="G75" s="5"/>
      <c r="H75" s="9"/>
      <c r="I75" s="116">
        <f>SUM(I73:I74)</f>
        <v>172419163</v>
      </c>
      <c r="J75" s="29"/>
      <c r="K75" s="116">
        <f>SUM(K73:K74)</f>
        <v>69614646</v>
      </c>
      <c r="L75" s="29"/>
      <c r="M75" s="116">
        <f>SUM(M73:M74)</f>
        <v>126698894</v>
      </c>
      <c r="N75" s="29"/>
      <c r="O75" s="116">
        <f>SUM(O73:O74)</f>
        <v>84548812</v>
      </c>
    </row>
    <row r="76" spans="1:15" ht="21" customHeight="1">
      <c r="A76" s="89" t="s">
        <v>126</v>
      </c>
      <c r="G76" s="5"/>
      <c r="I76" s="114">
        <v>0</v>
      </c>
      <c r="J76" s="54"/>
      <c r="K76" s="114">
        <v>0</v>
      </c>
      <c r="L76" s="54"/>
      <c r="M76" s="114">
        <v>0</v>
      </c>
      <c r="N76" s="54"/>
      <c r="O76" s="114">
        <v>0</v>
      </c>
    </row>
    <row r="77" spans="1:15" ht="21" customHeight="1" thickBot="1">
      <c r="A77" s="89" t="s">
        <v>91</v>
      </c>
      <c r="G77" s="5"/>
      <c r="I77" s="117">
        <f>I75+I76</f>
        <v>172419163</v>
      </c>
      <c r="J77" s="29"/>
      <c r="K77" s="32">
        <f>K75+K76</f>
        <v>69614646</v>
      </c>
      <c r="L77" s="29"/>
      <c r="M77" s="117">
        <f>M75+M76</f>
        <v>126698894</v>
      </c>
      <c r="N77" s="29"/>
      <c r="O77" s="32">
        <f>O75+O76</f>
        <v>84548812</v>
      </c>
    </row>
    <row r="78" spans="1:15" ht="3.75" customHeight="1" thickTop="1">
      <c r="A78" s="89"/>
      <c r="G78" s="5"/>
      <c r="I78" s="29"/>
      <c r="J78" s="29"/>
      <c r="K78" s="29"/>
      <c r="L78" s="29"/>
      <c r="M78" s="29"/>
      <c r="N78" s="29"/>
      <c r="O78" s="29"/>
    </row>
    <row r="79" spans="1:15" ht="21" customHeight="1">
      <c r="A79" s="3" t="s">
        <v>108</v>
      </c>
      <c r="B79" s="81"/>
      <c r="C79" s="81"/>
      <c r="D79" s="81"/>
      <c r="E79" s="81"/>
      <c r="G79" s="5"/>
      <c r="I79" s="29"/>
      <c r="J79" s="29"/>
      <c r="K79" s="29"/>
      <c r="L79" s="29"/>
      <c r="M79" s="29"/>
      <c r="N79" s="29"/>
      <c r="O79" s="29"/>
    </row>
    <row r="80" spans="1:15" ht="21" customHeight="1">
      <c r="A80" s="81"/>
      <c r="B80" s="2" t="s">
        <v>81</v>
      </c>
      <c r="C80" s="118"/>
      <c r="D80" s="118"/>
      <c r="E80" s="81"/>
      <c r="G80" s="5"/>
      <c r="I80" s="88">
        <v>171645325</v>
      </c>
      <c r="J80" s="29"/>
      <c r="K80" s="88">
        <v>69767199</v>
      </c>
      <c r="L80" s="29"/>
      <c r="M80" s="29"/>
      <c r="N80" s="29"/>
      <c r="O80" s="29"/>
    </row>
    <row r="81" spans="1:15" ht="21" customHeight="1">
      <c r="A81" s="81"/>
      <c r="B81" s="2" t="s">
        <v>82</v>
      </c>
      <c r="C81" s="118"/>
      <c r="D81" s="118"/>
      <c r="E81" s="81"/>
      <c r="G81" s="5"/>
      <c r="I81" s="88">
        <v>773838</v>
      </c>
      <c r="J81" s="29"/>
      <c r="K81" s="88">
        <v>-152553</v>
      </c>
      <c r="L81" s="29"/>
      <c r="M81" s="29"/>
      <c r="N81" s="29"/>
      <c r="O81" s="29"/>
    </row>
    <row r="82" spans="1:15" ht="21" customHeight="1" thickBot="1">
      <c r="A82" s="3" t="s">
        <v>166</v>
      </c>
      <c r="B82" s="81"/>
      <c r="C82" s="81"/>
      <c r="D82" s="81"/>
      <c r="E82" s="81"/>
      <c r="G82" s="5"/>
      <c r="I82" s="119">
        <f>SUM(I80:I81)</f>
        <v>172419163</v>
      </c>
      <c r="J82" s="29"/>
      <c r="K82" s="119">
        <f>SUM(K80:K81)</f>
        <v>69614646</v>
      </c>
      <c r="L82" s="29"/>
      <c r="M82" s="29"/>
      <c r="N82" s="29"/>
      <c r="O82" s="29"/>
    </row>
    <row r="83" spans="1:15" ht="3.75" customHeight="1" thickTop="1">
      <c r="A83" s="118"/>
      <c r="B83" s="118"/>
      <c r="C83" s="118"/>
      <c r="D83" s="118"/>
      <c r="E83" s="81"/>
      <c r="G83" s="5"/>
      <c r="I83" s="29"/>
      <c r="J83" s="29"/>
      <c r="K83" s="29"/>
      <c r="L83" s="29"/>
      <c r="M83" s="29"/>
      <c r="N83" s="29"/>
      <c r="O83" s="29"/>
    </row>
    <row r="84" spans="1:15" ht="21" customHeight="1">
      <c r="A84" s="3" t="s">
        <v>107</v>
      </c>
      <c r="G84" s="5"/>
      <c r="I84" s="29"/>
      <c r="J84" s="29"/>
      <c r="K84" s="29"/>
      <c r="L84" s="29"/>
      <c r="M84" s="29"/>
      <c r="N84" s="29"/>
      <c r="O84" s="29"/>
    </row>
    <row r="85" spans="2:15" ht="21" customHeight="1">
      <c r="B85" s="2" t="s">
        <v>81</v>
      </c>
      <c r="G85" s="5"/>
      <c r="I85" s="88">
        <v>171645325</v>
      </c>
      <c r="J85" s="29"/>
      <c r="K85" s="88">
        <v>69767199</v>
      </c>
      <c r="L85" s="29"/>
      <c r="M85" s="29"/>
      <c r="N85" s="29"/>
      <c r="O85" s="29"/>
    </row>
    <row r="86" spans="2:15" ht="21" customHeight="1">
      <c r="B86" s="2" t="s">
        <v>82</v>
      </c>
      <c r="G86" s="5"/>
      <c r="I86" s="88">
        <v>773838</v>
      </c>
      <c r="J86" s="29"/>
      <c r="K86" s="88">
        <v>-152553</v>
      </c>
      <c r="L86" s="29"/>
      <c r="M86" s="29"/>
      <c r="N86" s="29"/>
      <c r="O86" s="29"/>
    </row>
    <row r="87" spans="1:15" ht="21" customHeight="1" thickBot="1">
      <c r="A87" s="3" t="s">
        <v>91</v>
      </c>
      <c r="B87" s="120"/>
      <c r="C87" s="3"/>
      <c r="D87" s="3"/>
      <c r="G87" s="5"/>
      <c r="I87" s="119">
        <f>SUM(I85:I86)</f>
        <v>172419163</v>
      </c>
      <c r="J87" s="29"/>
      <c r="K87" s="119">
        <f>SUM(K85:K86)</f>
        <v>69614646</v>
      </c>
      <c r="L87" s="29"/>
      <c r="M87" s="29"/>
      <c r="N87" s="29"/>
      <c r="O87" s="29"/>
    </row>
    <row r="88" spans="1:15" ht="3.75" customHeight="1" thickTop="1">
      <c r="A88" s="118"/>
      <c r="B88" s="118"/>
      <c r="C88" s="118"/>
      <c r="D88" s="118"/>
      <c r="E88" s="81"/>
      <c r="G88" s="5"/>
      <c r="I88" s="2"/>
      <c r="K88" s="2"/>
      <c r="M88" s="2"/>
      <c r="O88" s="2"/>
    </row>
    <row r="89" spans="1:15" ht="21">
      <c r="A89" s="89" t="s">
        <v>159</v>
      </c>
      <c r="B89" s="63"/>
      <c r="C89" s="63"/>
      <c r="E89" s="81"/>
      <c r="G89" s="5"/>
      <c r="I89" s="2"/>
      <c r="K89" s="2"/>
      <c r="M89" s="2"/>
      <c r="O89" s="2"/>
    </row>
    <row r="90" spans="1:15" ht="21">
      <c r="A90" s="89"/>
      <c r="B90" s="63"/>
      <c r="C90" s="89" t="s">
        <v>81</v>
      </c>
      <c r="E90" s="81"/>
      <c r="G90" s="5">
        <v>27</v>
      </c>
      <c r="I90" s="121">
        <v>0.0466329182841955</v>
      </c>
      <c r="J90" s="122"/>
      <c r="K90" s="121">
        <v>0.022411025015210084</v>
      </c>
      <c r="L90" s="122"/>
      <c r="M90" s="121">
        <v>0.034421883035854736</v>
      </c>
      <c r="N90" s="122"/>
      <c r="O90" s="121">
        <v>0.02715939848368136</v>
      </c>
    </row>
    <row r="91" spans="1:15" ht="19.5" customHeight="1">
      <c r="A91" s="3"/>
      <c r="B91" s="3"/>
      <c r="F91" s="2"/>
      <c r="G91" s="2"/>
      <c r="I91" s="123"/>
      <c r="J91" s="4"/>
      <c r="K91" s="123"/>
      <c r="L91" s="4"/>
      <c r="M91" s="123"/>
      <c r="N91" s="4"/>
      <c r="O91" s="123"/>
    </row>
    <row r="92" spans="1:15" ht="12" customHeight="1">
      <c r="A92" s="3"/>
      <c r="B92" s="3"/>
      <c r="F92" s="2"/>
      <c r="G92" s="2"/>
      <c r="I92" s="123"/>
      <c r="J92" s="4"/>
      <c r="K92" s="123"/>
      <c r="L92" s="4"/>
      <c r="M92" s="123"/>
      <c r="N92" s="4"/>
      <c r="O92" s="123"/>
    </row>
    <row r="93" spans="1:15" ht="21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9.5" customHeight="1">
      <c r="A94" s="81" t="s">
        <v>134</v>
      </c>
      <c r="G94" s="11"/>
      <c r="I94" s="11"/>
      <c r="K94" s="11"/>
      <c r="M94" s="11"/>
      <c r="O94" s="1" t="s">
        <v>212</v>
      </c>
    </row>
  </sheetData>
  <sheetProtection/>
  <mergeCells count="8">
    <mergeCell ref="A48:O48"/>
    <mergeCell ref="A49:O49"/>
    <mergeCell ref="A50:O50"/>
    <mergeCell ref="I53:K53"/>
    <mergeCell ref="A1:O1"/>
    <mergeCell ref="A2:O2"/>
    <mergeCell ref="A3:O3"/>
    <mergeCell ref="I6:K6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view="pageBreakPreview" zoomScale="80" zoomScaleSheetLayoutView="80" zoomScalePageLayoutView="0" workbookViewId="0" topLeftCell="A1">
      <selection activeCell="A1" sqref="A1:X3"/>
    </sheetView>
  </sheetViews>
  <sheetFormatPr defaultColWidth="9.140625" defaultRowHeight="21.75" customHeight="1"/>
  <cols>
    <col min="1" max="1" width="5.140625" style="2" customWidth="1"/>
    <col min="2" max="3" width="8.7109375" style="2" customWidth="1"/>
    <col min="4" max="4" width="8.57421875" style="2" customWidth="1"/>
    <col min="5" max="5" width="0.5625" style="2" customWidth="1"/>
    <col min="6" max="6" width="10.421875" style="2" customWidth="1"/>
    <col min="7" max="7" width="0.5625" style="2" customWidth="1"/>
    <col min="8" max="8" width="13.7109375" style="2" customWidth="1"/>
    <col min="9" max="9" width="0.5625" style="2" customWidth="1"/>
    <col min="10" max="10" width="14.57421875" style="2" customWidth="1"/>
    <col min="11" max="11" width="0.5625" style="2" customWidth="1"/>
    <col min="12" max="12" width="12.140625" style="2" bestFit="1" customWidth="1"/>
    <col min="13" max="13" width="0.5625" style="2" customWidth="1"/>
    <col min="14" max="14" width="13.28125" style="2" bestFit="1" customWidth="1"/>
    <col min="15" max="15" width="0.5625" style="2" customWidth="1"/>
    <col min="16" max="16" width="13.57421875" style="2" customWidth="1"/>
    <col min="17" max="17" width="0.5625" style="2" customWidth="1"/>
    <col min="18" max="18" width="12.7109375" style="2" customWidth="1"/>
    <col min="19" max="19" width="0.5625" style="2" customWidth="1"/>
    <col min="20" max="20" width="14.140625" style="2" customWidth="1"/>
    <col min="21" max="21" width="0.5625" style="2" customWidth="1"/>
    <col min="22" max="22" width="13.140625" style="2" bestFit="1" customWidth="1"/>
    <col min="23" max="23" width="0.5625" style="2" customWidth="1"/>
    <col min="24" max="24" width="14.00390625" style="2" customWidth="1"/>
    <col min="25" max="25" width="14.00390625" style="2" bestFit="1" customWidth="1"/>
    <col min="26" max="16384" width="9.140625" style="2" customWidth="1"/>
  </cols>
  <sheetData>
    <row r="1" spans="1:24" ht="21.75" customHeight="1">
      <c r="A1" s="129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21.75" customHeight="1">
      <c r="A2" s="129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24" customHeight="1">
      <c r="A3" s="129" t="str">
        <f>+'งบกำไรขาดทุน (p4-p5)'!A50:O50</f>
        <v>สำหรับงวดเก้าดือน สิ้นสุดวันที่ 30 กันยายน 2556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3" customHeight="1">
      <c r="A4" s="57"/>
      <c r="B4" s="57"/>
      <c r="C4" s="57"/>
      <c r="D4" s="57"/>
      <c r="E4" s="57"/>
      <c r="F4" s="5"/>
      <c r="G4" s="57"/>
      <c r="H4" s="5"/>
      <c r="I4" s="57"/>
      <c r="J4" s="5"/>
      <c r="K4" s="57"/>
      <c r="L4" s="108"/>
      <c r="M4" s="108"/>
      <c r="N4" s="108"/>
      <c r="O4" s="57"/>
      <c r="P4" s="57"/>
      <c r="Q4" s="57"/>
      <c r="R4" s="108"/>
      <c r="S4" s="57"/>
      <c r="T4" s="57"/>
      <c r="U4" s="57"/>
      <c r="V4" s="108"/>
      <c r="W4" s="57"/>
      <c r="X4" s="57"/>
    </row>
    <row r="5" spans="1:24" ht="20.25">
      <c r="A5" s="5"/>
      <c r="B5" s="5"/>
      <c r="C5" s="5"/>
      <c r="D5" s="5"/>
      <c r="E5" s="5"/>
      <c r="G5" s="15"/>
      <c r="H5" s="134" t="s">
        <v>35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20.25">
      <c r="A6" s="5"/>
      <c r="B6" s="5"/>
      <c r="C6" s="5"/>
      <c r="D6" s="5"/>
      <c r="E6" s="5"/>
      <c r="G6" s="15"/>
      <c r="H6" s="136" t="s">
        <v>12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1:24" ht="20.25">
      <c r="A7" s="5"/>
      <c r="B7" s="5"/>
      <c r="C7" s="5"/>
      <c r="D7" s="5"/>
      <c r="E7" s="5"/>
      <c r="F7" s="9"/>
      <c r="G7" s="15"/>
      <c r="H7" s="136" t="s">
        <v>106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7"/>
      <c r="T7" s="18" t="s">
        <v>36</v>
      </c>
      <c r="U7" s="18"/>
      <c r="V7" s="19" t="s">
        <v>84</v>
      </c>
      <c r="W7" s="17"/>
      <c r="X7" s="17"/>
    </row>
    <row r="8" spans="1:24" ht="20.25">
      <c r="A8" s="5"/>
      <c r="B8" s="5"/>
      <c r="C8" s="5"/>
      <c r="D8" s="5"/>
      <c r="E8" s="5"/>
      <c r="F8" s="17"/>
      <c r="H8" s="20" t="s">
        <v>55</v>
      </c>
      <c r="J8" s="20" t="s">
        <v>66</v>
      </c>
      <c r="L8" s="134" t="s">
        <v>70</v>
      </c>
      <c r="M8" s="134"/>
      <c r="N8" s="134"/>
      <c r="P8" s="132" t="s">
        <v>129</v>
      </c>
      <c r="Q8" s="132"/>
      <c r="R8" s="132"/>
      <c r="T8" s="5" t="s">
        <v>104</v>
      </c>
      <c r="V8" s="19" t="s">
        <v>85</v>
      </c>
      <c r="X8" s="21" t="s">
        <v>36</v>
      </c>
    </row>
    <row r="9" spans="1:24" ht="20.25">
      <c r="A9" s="5"/>
      <c r="B9" s="5"/>
      <c r="C9" s="5"/>
      <c r="D9" s="5"/>
      <c r="E9" s="5"/>
      <c r="F9" s="17"/>
      <c r="H9" s="20" t="s">
        <v>56</v>
      </c>
      <c r="J9" s="20"/>
      <c r="L9" s="22" t="s">
        <v>21</v>
      </c>
      <c r="M9" s="22"/>
      <c r="N9" s="22" t="s">
        <v>78</v>
      </c>
      <c r="P9" s="5" t="s">
        <v>131</v>
      </c>
      <c r="R9" s="5" t="s">
        <v>130</v>
      </c>
      <c r="T9" s="5" t="s">
        <v>96</v>
      </c>
      <c r="V9" s="5" t="s">
        <v>86</v>
      </c>
      <c r="X9" s="5"/>
    </row>
    <row r="10" spans="1:24" ht="20.25">
      <c r="A10" s="5"/>
      <c r="B10" s="5"/>
      <c r="C10" s="5"/>
      <c r="D10" s="5"/>
      <c r="E10" s="5"/>
      <c r="F10" s="17"/>
      <c r="H10" s="20"/>
      <c r="J10" s="20"/>
      <c r="L10" s="17" t="s">
        <v>132</v>
      </c>
      <c r="M10" s="17"/>
      <c r="N10" s="17"/>
      <c r="P10" s="5" t="s">
        <v>136</v>
      </c>
      <c r="R10" s="5" t="s">
        <v>136</v>
      </c>
      <c r="T10" s="5"/>
      <c r="V10" s="5"/>
      <c r="X10" s="5"/>
    </row>
    <row r="11" spans="1:24" ht="20.25">
      <c r="A11" s="5"/>
      <c r="B11" s="5"/>
      <c r="C11" s="5"/>
      <c r="D11" s="5"/>
      <c r="E11" s="5"/>
      <c r="F11" s="17"/>
      <c r="H11" s="20"/>
      <c r="J11" s="20"/>
      <c r="L11" s="17" t="s">
        <v>133</v>
      </c>
      <c r="M11" s="17"/>
      <c r="N11" s="17"/>
      <c r="P11" s="5" t="s">
        <v>137</v>
      </c>
      <c r="R11" s="5" t="s">
        <v>137</v>
      </c>
      <c r="T11" s="5"/>
      <c r="V11" s="5"/>
      <c r="X11" s="5"/>
    </row>
    <row r="12" spans="6:24" ht="20.25">
      <c r="F12" s="16" t="s">
        <v>40</v>
      </c>
      <c r="G12" s="9"/>
      <c r="H12" s="16"/>
      <c r="I12" s="9"/>
      <c r="J12" s="16"/>
      <c r="K12" s="9"/>
      <c r="L12" s="16"/>
      <c r="M12" s="17"/>
      <c r="N12" s="23"/>
      <c r="P12" s="24" t="s">
        <v>138</v>
      </c>
      <c r="R12" s="24" t="s">
        <v>138</v>
      </c>
      <c r="T12" s="25"/>
      <c r="V12" s="23"/>
      <c r="X12" s="26"/>
    </row>
    <row r="13" spans="6:24" ht="9.75" customHeight="1">
      <c r="F13" s="17"/>
      <c r="G13" s="9"/>
      <c r="H13" s="17"/>
      <c r="I13" s="9"/>
      <c r="J13" s="17"/>
      <c r="K13" s="9"/>
      <c r="L13" s="17"/>
      <c r="M13" s="17"/>
      <c r="N13" s="17"/>
      <c r="R13" s="17"/>
      <c r="V13" s="17"/>
      <c r="X13" s="27"/>
    </row>
    <row r="14" spans="1:33" ht="20.25">
      <c r="A14" s="2" t="s">
        <v>103</v>
      </c>
      <c r="F14" s="13"/>
      <c r="H14" s="28">
        <v>305000000</v>
      </c>
      <c r="I14" s="29"/>
      <c r="J14" s="28">
        <v>578100000</v>
      </c>
      <c r="K14" s="29"/>
      <c r="L14" s="28">
        <v>12400000</v>
      </c>
      <c r="M14" s="29"/>
      <c r="N14" s="28">
        <v>89374442</v>
      </c>
      <c r="O14" s="29"/>
      <c r="P14" s="28">
        <v>0</v>
      </c>
      <c r="Q14" s="29"/>
      <c r="R14" s="28">
        <v>0</v>
      </c>
      <c r="S14" s="29"/>
      <c r="T14" s="28">
        <f aca="true" t="shared" si="0" ref="T14:T20">SUM(H14:R14)</f>
        <v>984874442</v>
      </c>
      <c r="U14" s="29"/>
      <c r="V14" s="28">
        <v>32029385</v>
      </c>
      <c r="W14" s="29"/>
      <c r="X14" s="28">
        <f aca="true" t="shared" si="1" ref="X14:X20">SUM(T14:V14)</f>
        <v>1016903827</v>
      </c>
      <c r="Z14" s="6"/>
      <c r="AA14" s="6"/>
      <c r="AB14" s="6"/>
      <c r="AC14" s="6"/>
      <c r="AD14" s="6"/>
      <c r="AE14" s="6"/>
      <c r="AF14" s="6"/>
      <c r="AG14" s="6"/>
    </row>
    <row r="15" spans="1:33" ht="20.25">
      <c r="A15" s="2" t="s">
        <v>183</v>
      </c>
      <c r="F15" s="13"/>
      <c r="H15" s="28">
        <v>0</v>
      </c>
      <c r="I15" s="29"/>
      <c r="J15" s="28">
        <v>0</v>
      </c>
      <c r="K15" s="29"/>
      <c r="L15" s="28">
        <v>0</v>
      </c>
      <c r="M15" s="29"/>
      <c r="N15" s="28">
        <v>0</v>
      </c>
      <c r="O15" s="29"/>
      <c r="P15" s="28">
        <v>0</v>
      </c>
      <c r="Q15" s="29"/>
      <c r="R15" s="28">
        <v>0</v>
      </c>
      <c r="S15" s="29"/>
      <c r="T15" s="28">
        <f t="shared" si="0"/>
        <v>0</v>
      </c>
      <c r="U15" s="29"/>
      <c r="V15" s="28">
        <v>-30410571</v>
      </c>
      <c r="W15" s="29"/>
      <c r="X15" s="28">
        <f t="shared" si="1"/>
        <v>-30410571</v>
      </c>
      <c r="Z15" s="6"/>
      <c r="AA15" s="6"/>
      <c r="AB15" s="6"/>
      <c r="AC15" s="6"/>
      <c r="AD15" s="6"/>
      <c r="AE15" s="6"/>
      <c r="AF15" s="6"/>
      <c r="AG15" s="6"/>
    </row>
    <row r="16" spans="1:33" ht="20.25">
      <c r="A16" s="2" t="s">
        <v>153</v>
      </c>
      <c r="F16" s="13"/>
      <c r="H16" s="28">
        <v>12000000</v>
      </c>
      <c r="I16" s="29"/>
      <c r="J16" s="28">
        <v>168000000</v>
      </c>
      <c r="K16" s="29"/>
      <c r="L16" s="28">
        <v>0</v>
      </c>
      <c r="M16" s="29"/>
      <c r="N16" s="28">
        <v>0</v>
      </c>
      <c r="O16" s="29"/>
      <c r="P16" s="28">
        <v>0</v>
      </c>
      <c r="Q16" s="29"/>
      <c r="R16" s="28">
        <v>0</v>
      </c>
      <c r="S16" s="29"/>
      <c r="T16" s="28">
        <f t="shared" si="0"/>
        <v>180000000</v>
      </c>
      <c r="U16" s="29"/>
      <c r="V16" s="28">
        <v>0</v>
      </c>
      <c r="W16" s="29"/>
      <c r="X16" s="28">
        <f t="shared" si="1"/>
        <v>180000000</v>
      </c>
      <c r="Z16" s="6"/>
      <c r="AA16" s="6"/>
      <c r="AB16" s="6"/>
      <c r="AC16" s="6"/>
      <c r="AD16" s="6"/>
      <c r="AE16" s="6"/>
      <c r="AF16" s="6"/>
      <c r="AG16" s="6"/>
    </row>
    <row r="17" spans="1:33" ht="20.25">
      <c r="A17" s="30" t="s">
        <v>91</v>
      </c>
      <c r="F17" s="13"/>
      <c r="H17" s="28">
        <v>0</v>
      </c>
      <c r="I17" s="29"/>
      <c r="J17" s="28">
        <v>0</v>
      </c>
      <c r="K17" s="29"/>
      <c r="L17" s="28">
        <v>0</v>
      </c>
      <c r="M17" s="29"/>
      <c r="N17" s="28">
        <v>69767199</v>
      </c>
      <c r="O17" s="29"/>
      <c r="P17" s="28">
        <v>0</v>
      </c>
      <c r="Q17" s="29"/>
      <c r="R17" s="28">
        <v>0</v>
      </c>
      <c r="S17" s="29"/>
      <c r="T17" s="28">
        <f t="shared" si="0"/>
        <v>69767199</v>
      </c>
      <c r="U17" s="29"/>
      <c r="V17" s="28">
        <v>-152553</v>
      </c>
      <c r="W17" s="29"/>
      <c r="X17" s="28">
        <f t="shared" si="1"/>
        <v>69614646</v>
      </c>
      <c r="Z17" s="6"/>
      <c r="AA17" s="6"/>
      <c r="AB17" s="6"/>
      <c r="AC17" s="6"/>
      <c r="AD17" s="6"/>
      <c r="AE17" s="6"/>
      <c r="AF17" s="6"/>
      <c r="AG17" s="6"/>
    </row>
    <row r="18" spans="1:33" ht="20.25">
      <c r="A18" s="30" t="s">
        <v>194</v>
      </c>
      <c r="F18" s="13"/>
      <c r="H18" s="28">
        <v>0</v>
      </c>
      <c r="I18" s="29"/>
      <c r="J18" s="28">
        <v>0</v>
      </c>
      <c r="K18" s="29"/>
      <c r="L18" s="28">
        <v>0</v>
      </c>
      <c r="M18" s="29"/>
      <c r="N18" s="28">
        <v>0</v>
      </c>
      <c r="O18" s="29"/>
      <c r="P18" s="28">
        <v>-47381163</v>
      </c>
      <c r="Q18" s="29"/>
      <c r="R18" s="28">
        <v>0</v>
      </c>
      <c r="S18" s="29"/>
      <c r="T18" s="28">
        <f t="shared" si="0"/>
        <v>-47381163</v>
      </c>
      <c r="U18" s="29"/>
      <c r="V18" s="28">
        <v>0</v>
      </c>
      <c r="W18" s="29"/>
      <c r="X18" s="28">
        <f t="shared" si="1"/>
        <v>-47381163</v>
      </c>
      <c r="Z18" s="6"/>
      <c r="AA18" s="6"/>
      <c r="AB18" s="6"/>
      <c r="AC18" s="6"/>
      <c r="AD18" s="6"/>
      <c r="AE18" s="6"/>
      <c r="AF18" s="6"/>
      <c r="AG18" s="6"/>
    </row>
    <row r="19" spans="1:33" ht="20.25">
      <c r="A19" s="30" t="s">
        <v>195</v>
      </c>
      <c r="F19" s="13"/>
      <c r="H19" s="28">
        <v>0</v>
      </c>
      <c r="I19" s="29"/>
      <c r="J19" s="28">
        <v>0</v>
      </c>
      <c r="K19" s="29"/>
      <c r="L19" s="28">
        <v>0</v>
      </c>
      <c r="M19" s="29"/>
      <c r="N19" s="28">
        <v>0</v>
      </c>
      <c r="O19" s="29"/>
      <c r="P19" s="28">
        <v>0</v>
      </c>
      <c r="Q19" s="29"/>
      <c r="R19" s="28">
        <v>992801</v>
      </c>
      <c r="S19" s="29"/>
      <c r="T19" s="28">
        <f t="shared" si="0"/>
        <v>992801</v>
      </c>
      <c r="U19" s="29"/>
      <c r="V19" s="28">
        <v>0</v>
      </c>
      <c r="W19" s="29"/>
      <c r="X19" s="28">
        <f t="shared" si="1"/>
        <v>992801</v>
      </c>
      <c r="Z19" s="6"/>
      <c r="AA19" s="6"/>
      <c r="AB19" s="6"/>
      <c r="AC19" s="6"/>
      <c r="AD19" s="6"/>
      <c r="AE19" s="6"/>
      <c r="AF19" s="6"/>
      <c r="AG19" s="6"/>
    </row>
    <row r="20" spans="1:33" ht="20.25">
      <c r="A20" s="30" t="s">
        <v>113</v>
      </c>
      <c r="F20" s="13"/>
      <c r="H20" s="31">
        <v>0</v>
      </c>
      <c r="I20" s="29"/>
      <c r="J20" s="31">
        <v>0</v>
      </c>
      <c r="K20" s="29"/>
      <c r="L20" s="31">
        <v>0</v>
      </c>
      <c r="M20" s="29"/>
      <c r="N20" s="31">
        <v>-85400000</v>
      </c>
      <c r="O20" s="29"/>
      <c r="P20" s="31">
        <v>0</v>
      </c>
      <c r="Q20" s="29"/>
      <c r="R20" s="31">
        <v>0</v>
      </c>
      <c r="S20" s="29"/>
      <c r="T20" s="31">
        <f t="shared" si="0"/>
        <v>-85400000</v>
      </c>
      <c r="U20" s="29"/>
      <c r="V20" s="31">
        <v>0</v>
      </c>
      <c r="W20" s="29"/>
      <c r="X20" s="31">
        <f t="shared" si="1"/>
        <v>-85400000</v>
      </c>
      <c r="Z20" s="6"/>
      <c r="AA20" s="6"/>
      <c r="AB20" s="6"/>
      <c r="AC20" s="6"/>
      <c r="AD20" s="6"/>
      <c r="AE20" s="6"/>
      <c r="AF20" s="6"/>
      <c r="AG20" s="6"/>
    </row>
    <row r="21" spans="1:33" ht="21" thickBot="1">
      <c r="A21" s="30" t="s">
        <v>191</v>
      </c>
      <c r="F21" s="13"/>
      <c r="H21" s="32">
        <f>SUM(H14:H20)</f>
        <v>317000000</v>
      </c>
      <c r="I21" s="29"/>
      <c r="J21" s="32">
        <f>SUM(J14:J20)</f>
        <v>746100000</v>
      </c>
      <c r="K21" s="29"/>
      <c r="L21" s="32">
        <f>SUM(L14:L20)</f>
        <v>12400000</v>
      </c>
      <c r="M21" s="29"/>
      <c r="N21" s="32">
        <f>SUM(N14:N20)</f>
        <v>73741641</v>
      </c>
      <c r="O21" s="29"/>
      <c r="P21" s="32">
        <f>SUM(P14:P20)</f>
        <v>-47381163</v>
      </c>
      <c r="Q21" s="33"/>
      <c r="R21" s="32">
        <f>SUM(R14:R20)</f>
        <v>992801</v>
      </c>
      <c r="S21" s="29"/>
      <c r="T21" s="32">
        <f>SUM(T14:T20)</f>
        <v>1102853279</v>
      </c>
      <c r="U21" s="33"/>
      <c r="V21" s="32">
        <f>SUM(V14:V20)</f>
        <v>1466261</v>
      </c>
      <c r="W21" s="29"/>
      <c r="X21" s="32">
        <f>SUM(X14:X20)</f>
        <v>1104319540</v>
      </c>
      <c r="Z21" s="6"/>
      <c r="AA21" s="6"/>
      <c r="AB21" s="6"/>
      <c r="AC21" s="6"/>
      <c r="AD21" s="6"/>
      <c r="AE21" s="6"/>
      <c r="AF21" s="6"/>
      <c r="AG21" s="6"/>
    </row>
    <row r="22" spans="1:33" ht="18.75" customHeight="1" thickTop="1">
      <c r="A22" s="30"/>
      <c r="F22" s="13"/>
      <c r="H22" s="28"/>
      <c r="I22" s="29"/>
      <c r="J22" s="28"/>
      <c r="K22" s="29"/>
      <c r="L22" s="28"/>
      <c r="M22" s="29"/>
      <c r="N22" s="28"/>
      <c r="O22" s="29"/>
      <c r="P22" s="28"/>
      <c r="Q22" s="33"/>
      <c r="R22" s="28"/>
      <c r="S22" s="29"/>
      <c r="T22" s="28"/>
      <c r="U22" s="33"/>
      <c r="V22" s="28"/>
      <c r="W22" s="29"/>
      <c r="X22" s="28"/>
      <c r="Z22" s="6"/>
      <c r="AA22" s="6"/>
      <c r="AB22" s="6"/>
      <c r="AC22" s="6"/>
      <c r="AD22" s="6"/>
      <c r="AE22" s="6"/>
      <c r="AF22" s="6"/>
      <c r="AG22" s="6"/>
    </row>
    <row r="23" spans="1:33" ht="20.25">
      <c r="A23" s="2" t="s">
        <v>147</v>
      </c>
      <c r="F23" s="13"/>
      <c r="H23" s="28">
        <v>317000000</v>
      </c>
      <c r="I23" s="29"/>
      <c r="J23" s="28">
        <v>746100000</v>
      </c>
      <c r="K23" s="29"/>
      <c r="L23" s="28">
        <v>17700000</v>
      </c>
      <c r="M23" s="29"/>
      <c r="N23" s="28">
        <v>105721034</v>
      </c>
      <c r="O23" s="29"/>
      <c r="P23" s="28">
        <v>-47937711</v>
      </c>
      <c r="Q23" s="29"/>
      <c r="R23" s="28">
        <v>992801</v>
      </c>
      <c r="S23" s="29"/>
      <c r="T23" s="28">
        <f>SUM(H23:R23)</f>
        <v>1139576124</v>
      </c>
      <c r="U23" s="29"/>
      <c r="V23" s="28">
        <v>2246200</v>
      </c>
      <c r="W23" s="29"/>
      <c r="X23" s="28">
        <f>SUM(T23:V23)</f>
        <v>1141822324</v>
      </c>
      <c r="Z23" s="6"/>
      <c r="AA23" s="6"/>
      <c r="AB23" s="6"/>
      <c r="AC23" s="6"/>
      <c r="AD23" s="6"/>
      <c r="AE23" s="6"/>
      <c r="AF23" s="6"/>
      <c r="AG23" s="6"/>
    </row>
    <row r="24" spans="1:33" ht="20.25">
      <c r="A24" s="2" t="s">
        <v>183</v>
      </c>
      <c r="F24" s="13"/>
      <c r="H24" s="28">
        <v>0</v>
      </c>
      <c r="I24" s="29"/>
      <c r="J24" s="28">
        <v>0</v>
      </c>
      <c r="K24" s="29"/>
      <c r="L24" s="28">
        <v>0</v>
      </c>
      <c r="M24" s="29"/>
      <c r="N24" s="28">
        <v>0</v>
      </c>
      <c r="O24" s="29"/>
      <c r="P24" s="28">
        <v>0</v>
      </c>
      <c r="Q24" s="29"/>
      <c r="R24" s="28">
        <v>0</v>
      </c>
      <c r="S24" s="29"/>
      <c r="T24" s="28">
        <f>SUM(H24:R24)</f>
        <v>0</v>
      </c>
      <c r="U24" s="29"/>
      <c r="V24" s="28">
        <v>-255476</v>
      </c>
      <c r="W24" s="29"/>
      <c r="X24" s="28">
        <f>SUM(T24:V24)</f>
        <v>-255476</v>
      </c>
      <c r="Z24" s="6"/>
      <c r="AA24" s="6"/>
      <c r="AB24" s="6"/>
      <c r="AC24" s="6"/>
      <c r="AD24" s="6"/>
      <c r="AE24" s="6"/>
      <c r="AF24" s="6"/>
      <c r="AG24" s="6"/>
    </row>
    <row r="25" spans="1:33" ht="20.25">
      <c r="A25" s="2" t="s">
        <v>153</v>
      </c>
      <c r="F25" s="5">
        <v>24</v>
      </c>
      <c r="H25" s="28">
        <v>56000000</v>
      </c>
      <c r="I25" s="29"/>
      <c r="J25" s="28">
        <v>2934516000</v>
      </c>
      <c r="K25" s="29"/>
      <c r="L25" s="28">
        <v>0</v>
      </c>
      <c r="M25" s="29"/>
      <c r="N25" s="28">
        <v>0</v>
      </c>
      <c r="O25" s="29"/>
      <c r="P25" s="28">
        <v>0</v>
      </c>
      <c r="Q25" s="29"/>
      <c r="R25" s="28">
        <v>0</v>
      </c>
      <c r="S25" s="29"/>
      <c r="T25" s="28">
        <f>SUM(H25:R25)</f>
        <v>2990516000</v>
      </c>
      <c r="U25" s="29"/>
      <c r="V25" s="28">
        <v>0</v>
      </c>
      <c r="W25" s="29"/>
      <c r="X25" s="28">
        <f>SUM(T25:V25)</f>
        <v>2990516000</v>
      </c>
      <c r="Z25" s="6"/>
      <c r="AA25" s="6"/>
      <c r="AB25" s="6"/>
      <c r="AC25" s="6"/>
      <c r="AD25" s="6"/>
      <c r="AE25" s="6"/>
      <c r="AF25" s="6"/>
      <c r="AG25" s="6"/>
    </row>
    <row r="26" spans="1:33" ht="20.25">
      <c r="A26" s="9" t="s">
        <v>91</v>
      </c>
      <c r="F26" s="13"/>
      <c r="H26" s="28">
        <v>0</v>
      </c>
      <c r="I26" s="29"/>
      <c r="J26" s="28">
        <v>0</v>
      </c>
      <c r="K26" s="29"/>
      <c r="L26" s="28">
        <v>0</v>
      </c>
      <c r="M26" s="29"/>
      <c r="N26" s="28">
        <v>171645325</v>
      </c>
      <c r="O26" s="29"/>
      <c r="P26" s="28">
        <v>0</v>
      </c>
      <c r="Q26" s="29"/>
      <c r="R26" s="28">
        <v>0</v>
      </c>
      <c r="S26" s="29"/>
      <c r="T26" s="28">
        <f>SUM(H26:R26)</f>
        <v>171645325</v>
      </c>
      <c r="U26" s="29"/>
      <c r="V26" s="28">
        <v>773838</v>
      </c>
      <c r="W26" s="29"/>
      <c r="X26" s="28">
        <f>SUM(T26:V26)</f>
        <v>172419163</v>
      </c>
      <c r="Z26" s="6"/>
      <c r="AA26" s="6"/>
      <c r="AB26" s="6"/>
      <c r="AC26" s="6"/>
      <c r="AD26" s="6"/>
      <c r="AE26" s="6"/>
      <c r="AF26" s="6"/>
      <c r="AG26" s="6"/>
    </row>
    <row r="27" spans="1:33" ht="20.25">
      <c r="A27" s="30" t="s">
        <v>113</v>
      </c>
      <c r="F27" s="5">
        <v>25</v>
      </c>
      <c r="H27" s="28">
        <v>0</v>
      </c>
      <c r="I27" s="29"/>
      <c r="J27" s="28">
        <v>0</v>
      </c>
      <c r="K27" s="29"/>
      <c r="L27" s="28">
        <v>0</v>
      </c>
      <c r="M27" s="29"/>
      <c r="N27" s="28">
        <v>-37299302</v>
      </c>
      <c r="O27" s="29"/>
      <c r="P27" s="28">
        <v>0</v>
      </c>
      <c r="Q27" s="29"/>
      <c r="R27" s="28">
        <v>0</v>
      </c>
      <c r="S27" s="29"/>
      <c r="T27" s="28">
        <f>SUM(H27:R27)</f>
        <v>-37299302</v>
      </c>
      <c r="U27" s="29"/>
      <c r="V27" s="28">
        <v>0</v>
      </c>
      <c r="W27" s="29"/>
      <c r="X27" s="28">
        <f>SUM(T27:V27)</f>
        <v>-37299302</v>
      </c>
      <c r="Z27" s="6"/>
      <c r="AA27" s="6"/>
      <c r="AB27" s="6"/>
      <c r="AC27" s="6"/>
      <c r="AD27" s="6"/>
      <c r="AE27" s="6"/>
      <c r="AF27" s="6"/>
      <c r="AG27" s="6"/>
    </row>
    <row r="28" spans="1:33" ht="21" thickBot="1">
      <c r="A28" s="9" t="s">
        <v>192</v>
      </c>
      <c r="F28" s="13"/>
      <c r="H28" s="32">
        <f>SUM(H23:H27)</f>
        <v>373000000</v>
      </c>
      <c r="I28" s="29"/>
      <c r="J28" s="32">
        <f>SUM(J23:J27)</f>
        <v>3680616000</v>
      </c>
      <c r="K28" s="29"/>
      <c r="L28" s="32">
        <f>SUM(L23:L27)</f>
        <v>17700000</v>
      </c>
      <c r="M28" s="29"/>
      <c r="N28" s="32">
        <f>SUM(N23:N27)</f>
        <v>240067057</v>
      </c>
      <c r="O28" s="29"/>
      <c r="P28" s="32">
        <f>SUM(P23:P27)</f>
        <v>-47937711</v>
      </c>
      <c r="Q28" s="33"/>
      <c r="R28" s="32">
        <f>SUM(R23:R27)</f>
        <v>992801</v>
      </c>
      <c r="S28" s="29"/>
      <c r="T28" s="32">
        <f>SUM(T23:T27)</f>
        <v>4264438147</v>
      </c>
      <c r="U28" s="33"/>
      <c r="V28" s="32">
        <f>SUM(V23:V27)</f>
        <v>2764562</v>
      </c>
      <c r="W28" s="29"/>
      <c r="X28" s="32">
        <f>SUM(X23:X27)</f>
        <v>4267202709</v>
      </c>
      <c r="Z28" s="6"/>
      <c r="AA28" s="6"/>
      <c r="AB28" s="6"/>
      <c r="AC28" s="6"/>
      <c r="AD28" s="6"/>
      <c r="AE28" s="6"/>
      <c r="AF28" s="6"/>
      <c r="AG28" s="6"/>
    </row>
    <row r="29" spans="1:24" ht="21" thickTop="1">
      <c r="A29" s="9"/>
      <c r="F29" s="34"/>
      <c r="G29" s="34"/>
      <c r="H29" s="34"/>
      <c r="I29" s="34"/>
      <c r="J29" s="34"/>
      <c r="K29" s="34"/>
      <c r="L29" s="35"/>
      <c r="M29" s="35"/>
      <c r="N29" s="35"/>
      <c r="O29" s="35"/>
      <c r="P29" s="13"/>
      <c r="R29" s="35"/>
      <c r="S29" s="35"/>
      <c r="T29" s="13"/>
      <c r="V29" s="35"/>
      <c r="W29" s="35"/>
      <c r="X29" s="36"/>
    </row>
    <row r="30" spans="1:24" ht="20.25">
      <c r="A30" s="9"/>
      <c r="F30" s="34"/>
      <c r="G30" s="34"/>
      <c r="H30" s="34"/>
      <c r="I30" s="34"/>
      <c r="J30" s="34"/>
      <c r="K30" s="34"/>
      <c r="L30" s="35"/>
      <c r="M30" s="35"/>
      <c r="N30" s="35"/>
      <c r="O30" s="35"/>
      <c r="P30" s="13"/>
      <c r="R30" s="35"/>
      <c r="S30" s="35"/>
      <c r="T30" s="13"/>
      <c r="V30" s="35"/>
      <c r="W30" s="35"/>
      <c r="X30" s="36"/>
    </row>
    <row r="31" spans="1:24" ht="20.25">
      <c r="A31" s="9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13"/>
      <c r="R31" s="35"/>
      <c r="S31" s="35"/>
      <c r="T31" s="13"/>
      <c r="V31" s="35"/>
      <c r="W31" s="35"/>
      <c r="X31" s="36"/>
    </row>
    <row r="32" spans="1:24" ht="14.25" customHeight="1">
      <c r="A32" s="9"/>
      <c r="F32" s="34"/>
      <c r="G32" s="34"/>
      <c r="H32" s="34"/>
      <c r="I32" s="34"/>
      <c r="J32" s="34"/>
      <c r="K32" s="34"/>
      <c r="L32" s="35"/>
      <c r="M32" s="35"/>
      <c r="N32" s="35"/>
      <c r="O32" s="35"/>
      <c r="P32" s="13"/>
      <c r="R32" s="35"/>
      <c r="S32" s="35"/>
      <c r="T32" s="13"/>
      <c r="V32" s="35"/>
      <c r="W32" s="35"/>
      <c r="X32" s="36"/>
    </row>
    <row r="33" spans="1:24" ht="21.7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24" customHeight="1">
      <c r="A34" s="81" t="s">
        <v>134</v>
      </c>
      <c r="E34" s="3"/>
      <c r="F34" s="4"/>
      <c r="H34" s="4"/>
      <c r="J34" s="4"/>
      <c r="P34" s="13"/>
      <c r="Q34" s="9"/>
      <c r="T34" s="13"/>
      <c r="U34" s="9"/>
      <c r="V34" s="6"/>
      <c r="X34" s="1" t="s">
        <v>210</v>
      </c>
    </row>
    <row r="35" spans="16:20" ht="21.75" customHeight="1">
      <c r="P35" s="13"/>
      <c r="T35" s="13"/>
    </row>
    <row r="36" spans="16:21" ht="21.75" customHeight="1">
      <c r="P36" s="112"/>
      <c r="Q36" s="112"/>
      <c r="T36" s="112"/>
      <c r="U36" s="112"/>
    </row>
    <row r="38" spans="16:21" ht="21.75" customHeight="1">
      <c r="P38" s="7"/>
      <c r="Q38" s="7"/>
      <c r="T38" s="7"/>
      <c r="U38" s="7"/>
    </row>
  </sheetData>
  <sheetProtection/>
  <mergeCells count="9">
    <mergeCell ref="A1:X1"/>
    <mergeCell ref="A2:X2"/>
    <mergeCell ref="L8:N8"/>
    <mergeCell ref="A3:X3"/>
    <mergeCell ref="A33:X33"/>
    <mergeCell ref="H5:X5"/>
    <mergeCell ref="H6:X6"/>
    <mergeCell ref="H7:R7"/>
    <mergeCell ref="P8:R8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80" zoomScaleSheetLayoutView="80" zoomScalePageLayoutView="0" workbookViewId="0" topLeftCell="A10">
      <selection activeCell="K125" sqref="K125"/>
    </sheetView>
  </sheetViews>
  <sheetFormatPr defaultColWidth="9.140625" defaultRowHeight="21.75" customHeight="1"/>
  <cols>
    <col min="1" max="1" width="5.140625" style="2" customWidth="1"/>
    <col min="2" max="3" width="8.7109375" style="2" customWidth="1"/>
    <col min="4" max="4" width="25.57421875" style="2" customWidth="1"/>
    <col min="5" max="5" width="6.8515625" style="2" customWidth="1"/>
    <col min="6" max="6" width="0.5625" style="2" customWidth="1"/>
    <col min="7" max="7" width="14.7109375" style="2" customWidth="1"/>
    <col min="8" max="8" width="0.5625" style="2" customWidth="1"/>
    <col min="9" max="9" width="17.7109375" style="2" customWidth="1"/>
    <col min="10" max="10" width="0.42578125" style="2" customWidth="1"/>
    <col min="11" max="11" width="17.7109375" style="2" customWidth="1"/>
    <col min="12" max="12" width="0.5625" style="2" customWidth="1"/>
    <col min="13" max="13" width="18.7109375" style="2" customWidth="1"/>
    <col min="14" max="14" width="0.5625" style="2" customWidth="1"/>
    <col min="15" max="15" width="17.7109375" style="2" customWidth="1"/>
    <col min="16" max="16" width="0.5625" style="2" customWidth="1"/>
    <col min="17" max="17" width="18.7109375" style="2" customWidth="1"/>
    <col min="18" max="18" width="13.57421875" style="2" bestFit="1" customWidth="1"/>
    <col min="19" max="19" width="17.00390625" style="2" bestFit="1" customWidth="1"/>
    <col min="20" max="16384" width="9.140625" style="2" customWidth="1"/>
  </cols>
  <sheetData>
    <row r="1" spans="1:23" ht="21.75" customHeight="1">
      <c r="A1" s="129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W1" s="4"/>
    </row>
    <row r="2" spans="1:23" ht="21.75" customHeight="1">
      <c r="A2" s="129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W2" s="4"/>
    </row>
    <row r="3" spans="1:17" ht="24" customHeight="1">
      <c r="A3" s="129" t="str">
        <f>'งบเปลี่ยนแปลงรวม (p6)'!A3</f>
        <v>สำหรับงวดเก้าดือน สิ้นสุดวันที่ 30 กันยายน 2556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23" ht="21.75" customHeight="1">
      <c r="A4" s="57"/>
      <c r="B4" s="57"/>
      <c r="C4" s="57"/>
      <c r="D4" s="57"/>
      <c r="E4" s="57"/>
      <c r="F4" s="57"/>
      <c r="G4" s="5"/>
      <c r="H4" s="57"/>
      <c r="I4" s="5"/>
      <c r="J4" s="57"/>
      <c r="K4" s="5"/>
      <c r="L4" s="57"/>
      <c r="M4" s="108"/>
      <c r="N4" s="108"/>
      <c r="O4" s="108"/>
      <c r="P4" s="108"/>
      <c r="Q4" s="57"/>
      <c r="W4" s="4"/>
    </row>
    <row r="5" spans="1:23" ht="21.75" customHeight="1">
      <c r="A5" s="5"/>
      <c r="B5" s="5"/>
      <c r="C5" s="5"/>
      <c r="D5" s="5"/>
      <c r="E5" s="5"/>
      <c r="F5" s="5"/>
      <c r="G5" s="9"/>
      <c r="H5" s="15"/>
      <c r="I5" s="134" t="s">
        <v>35</v>
      </c>
      <c r="J5" s="134"/>
      <c r="K5" s="134"/>
      <c r="L5" s="134"/>
      <c r="M5" s="134"/>
      <c r="N5" s="134"/>
      <c r="O5" s="134"/>
      <c r="P5" s="134"/>
      <c r="Q5" s="134"/>
      <c r="W5" s="4"/>
    </row>
    <row r="6" spans="1:23" ht="21.75" customHeight="1">
      <c r="A6" s="5"/>
      <c r="B6" s="5"/>
      <c r="C6" s="5"/>
      <c r="D6" s="5"/>
      <c r="E6" s="5"/>
      <c r="F6" s="5"/>
      <c r="G6" s="9"/>
      <c r="H6" s="15"/>
      <c r="I6" s="136" t="s">
        <v>13</v>
      </c>
      <c r="J6" s="136"/>
      <c r="K6" s="136"/>
      <c r="L6" s="136"/>
      <c r="M6" s="136"/>
      <c r="N6" s="136"/>
      <c r="O6" s="136"/>
      <c r="P6" s="136"/>
      <c r="Q6" s="136"/>
      <c r="W6" s="4"/>
    </row>
    <row r="7" spans="1:23" ht="21.75" customHeight="1">
      <c r="A7" s="5"/>
      <c r="B7" s="5"/>
      <c r="C7" s="5"/>
      <c r="D7" s="5"/>
      <c r="E7" s="5"/>
      <c r="F7" s="5"/>
      <c r="G7" s="17"/>
      <c r="H7" s="9"/>
      <c r="I7" s="20" t="s">
        <v>55</v>
      </c>
      <c r="K7" s="20" t="s">
        <v>66</v>
      </c>
      <c r="M7" s="134" t="s">
        <v>70</v>
      </c>
      <c r="N7" s="134"/>
      <c r="O7" s="134"/>
      <c r="Q7" s="21" t="s">
        <v>36</v>
      </c>
      <c r="W7" s="4"/>
    </row>
    <row r="8" spans="7:23" ht="21.75" customHeight="1">
      <c r="G8" s="17"/>
      <c r="H8" s="9"/>
      <c r="I8" s="20" t="s">
        <v>56</v>
      </c>
      <c r="K8" s="20"/>
      <c r="M8" s="22" t="s">
        <v>21</v>
      </c>
      <c r="N8" s="22"/>
      <c r="O8" s="22" t="s">
        <v>78</v>
      </c>
      <c r="Q8" s="21"/>
      <c r="W8" s="4"/>
    </row>
    <row r="9" spans="7:23" ht="21.75" customHeight="1">
      <c r="G9" s="16" t="s">
        <v>40</v>
      </c>
      <c r="H9" s="9"/>
      <c r="I9" s="16"/>
      <c r="J9" s="9"/>
      <c r="K9" s="16"/>
      <c r="L9" s="9"/>
      <c r="M9" s="16" t="s">
        <v>20</v>
      </c>
      <c r="N9" s="17"/>
      <c r="O9" s="23"/>
      <c r="Q9" s="26"/>
      <c r="W9" s="4"/>
    </row>
    <row r="10" spans="7:23" ht="9.75" customHeight="1">
      <c r="G10" s="17"/>
      <c r="H10" s="9"/>
      <c r="I10" s="17"/>
      <c r="J10" s="9"/>
      <c r="K10" s="17"/>
      <c r="L10" s="9"/>
      <c r="M10" s="17"/>
      <c r="N10" s="17"/>
      <c r="O10" s="17"/>
      <c r="P10" s="17"/>
      <c r="Q10" s="27"/>
      <c r="W10" s="4"/>
    </row>
    <row r="11" spans="1:34" ht="20.25">
      <c r="A11" s="2" t="s">
        <v>103</v>
      </c>
      <c r="G11" s="109"/>
      <c r="H11" s="109"/>
      <c r="I11" s="52">
        <v>305000000</v>
      </c>
      <c r="J11" s="52"/>
      <c r="K11" s="52">
        <v>578100000</v>
      </c>
      <c r="L11" s="52"/>
      <c r="M11" s="52">
        <v>12400000</v>
      </c>
      <c r="N11" s="52"/>
      <c r="O11" s="52">
        <v>93541695</v>
      </c>
      <c r="P11" s="52"/>
      <c r="Q11" s="52">
        <f>SUM(I11:O11)</f>
        <v>989041695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0.25">
      <c r="A12" s="2" t="s">
        <v>153</v>
      </c>
      <c r="G12" s="109"/>
      <c r="H12" s="109"/>
      <c r="I12" s="52">
        <v>12000000</v>
      </c>
      <c r="J12" s="52"/>
      <c r="K12" s="52">
        <v>168000000</v>
      </c>
      <c r="L12" s="52"/>
      <c r="M12" s="52">
        <v>0</v>
      </c>
      <c r="N12" s="52"/>
      <c r="O12" s="52">
        <v>0</v>
      </c>
      <c r="P12" s="52"/>
      <c r="Q12" s="52">
        <f>SUM(I12:O12)</f>
        <v>180000000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0.25">
      <c r="A13" s="30" t="s">
        <v>91</v>
      </c>
      <c r="G13" s="109"/>
      <c r="H13" s="109"/>
      <c r="I13" s="52">
        <v>0</v>
      </c>
      <c r="J13" s="47"/>
      <c r="K13" s="52">
        <v>0</v>
      </c>
      <c r="L13" s="47"/>
      <c r="M13" s="52">
        <v>0</v>
      </c>
      <c r="N13" s="47"/>
      <c r="O13" s="52">
        <v>84548812</v>
      </c>
      <c r="P13" s="47"/>
      <c r="Q13" s="52">
        <f>SUM(I13:P13)</f>
        <v>84548812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0.25">
      <c r="A14" s="30" t="s">
        <v>113</v>
      </c>
      <c r="G14" s="110"/>
      <c r="H14" s="109"/>
      <c r="I14" s="52">
        <v>0</v>
      </c>
      <c r="J14" s="47"/>
      <c r="K14" s="52">
        <v>0</v>
      </c>
      <c r="L14" s="47"/>
      <c r="M14" s="52">
        <v>0</v>
      </c>
      <c r="N14" s="47"/>
      <c r="O14" s="52">
        <v>-85400000</v>
      </c>
      <c r="P14" s="47"/>
      <c r="Q14" s="52">
        <f>SUM(I14:P14)</f>
        <v>-85400000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1" thickBot="1">
      <c r="A15" s="30" t="s">
        <v>191</v>
      </c>
      <c r="G15" s="109"/>
      <c r="H15" s="109"/>
      <c r="I15" s="111">
        <f>SUM(I11:I14)</f>
        <v>317000000</v>
      </c>
      <c r="J15" s="47"/>
      <c r="K15" s="111">
        <f>SUM(K11:K14)</f>
        <v>746100000</v>
      </c>
      <c r="L15" s="47"/>
      <c r="M15" s="111">
        <f>SUM(M11:M14)</f>
        <v>12400000</v>
      </c>
      <c r="N15" s="47"/>
      <c r="O15" s="111">
        <f>SUM(O11:O14)</f>
        <v>92690507</v>
      </c>
      <c r="P15" s="47"/>
      <c r="Q15" s="111">
        <f>SUM(Q11:Q14)</f>
        <v>1168190507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1" thickTop="1">
      <c r="A16" s="30"/>
      <c r="G16" s="109"/>
      <c r="H16" s="109"/>
      <c r="I16" s="52"/>
      <c r="J16" s="47"/>
      <c r="K16" s="52"/>
      <c r="L16" s="47"/>
      <c r="M16" s="52"/>
      <c r="N16" s="47"/>
      <c r="O16" s="52"/>
      <c r="P16" s="47"/>
      <c r="Q16" s="5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0.25">
      <c r="A17" s="2" t="s">
        <v>148</v>
      </c>
      <c r="G17" s="109"/>
      <c r="H17" s="109"/>
      <c r="I17" s="52">
        <v>317000000</v>
      </c>
      <c r="J17" s="52"/>
      <c r="K17" s="52">
        <v>746100000</v>
      </c>
      <c r="L17" s="52"/>
      <c r="M17" s="52">
        <v>17700000</v>
      </c>
      <c r="N17" s="52"/>
      <c r="O17" s="52">
        <v>107868839</v>
      </c>
      <c r="P17" s="52"/>
      <c r="Q17" s="52">
        <f>SUM(I17:O17)</f>
        <v>1188668839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0.25">
      <c r="A18" s="2" t="s">
        <v>153</v>
      </c>
      <c r="G18" s="5">
        <v>24</v>
      </c>
      <c r="H18" s="109"/>
      <c r="I18" s="52">
        <v>56000000</v>
      </c>
      <c r="J18" s="52"/>
      <c r="K18" s="52">
        <v>2934516000</v>
      </c>
      <c r="L18" s="52"/>
      <c r="M18" s="52">
        <v>0</v>
      </c>
      <c r="N18" s="52"/>
      <c r="O18" s="52">
        <v>0</v>
      </c>
      <c r="P18" s="52"/>
      <c r="Q18" s="52">
        <f>SUM(I18:O18)</f>
        <v>2990516000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0.25">
      <c r="A19" s="9" t="s">
        <v>91</v>
      </c>
      <c r="G19" s="109"/>
      <c r="H19" s="109"/>
      <c r="I19" s="52">
        <v>0</v>
      </c>
      <c r="J19" s="47"/>
      <c r="K19" s="52">
        <v>0</v>
      </c>
      <c r="L19" s="47"/>
      <c r="M19" s="52">
        <v>0</v>
      </c>
      <c r="N19" s="47"/>
      <c r="O19" s="52">
        <v>126698894</v>
      </c>
      <c r="P19" s="47"/>
      <c r="Q19" s="52">
        <f>SUM(I19:P19)</f>
        <v>126698894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0.25">
      <c r="A20" s="30" t="s">
        <v>113</v>
      </c>
      <c r="G20" s="5">
        <v>25</v>
      </c>
      <c r="H20" s="109"/>
      <c r="I20" s="52">
        <v>0</v>
      </c>
      <c r="J20" s="47"/>
      <c r="K20" s="52">
        <v>0</v>
      </c>
      <c r="L20" s="47"/>
      <c r="M20" s="52">
        <v>0</v>
      </c>
      <c r="N20" s="47"/>
      <c r="O20" s="52">
        <v>-37299302</v>
      </c>
      <c r="P20" s="47"/>
      <c r="Q20" s="52">
        <f>SUM(I20:P20)</f>
        <v>-37299302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 thickBot="1">
      <c r="A21" s="9" t="s">
        <v>192</v>
      </c>
      <c r="G21" s="109"/>
      <c r="H21" s="109"/>
      <c r="I21" s="111">
        <f>SUM(I17:I20)</f>
        <v>373000000</v>
      </c>
      <c r="J21" s="47"/>
      <c r="K21" s="111">
        <f>SUM(K17:K20)</f>
        <v>3680616000</v>
      </c>
      <c r="L21" s="47"/>
      <c r="M21" s="111">
        <f>SUM(M17:M20)</f>
        <v>17700000</v>
      </c>
      <c r="N21" s="47"/>
      <c r="O21" s="111">
        <f>SUM(O17:O20)</f>
        <v>197268431</v>
      </c>
      <c r="P21" s="47"/>
      <c r="Q21" s="111">
        <f>SUM(Q17:Q20)</f>
        <v>4268584431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23" ht="21" thickTop="1">
      <c r="A22" s="9"/>
      <c r="G22" s="10"/>
      <c r="H22" s="10"/>
      <c r="I22" s="10"/>
      <c r="J22" s="4"/>
      <c r="K22" s="10"/>
      <c r="L22" s="4"/>
      <c r="M22" s="10"/>
      <c r="N22" s="4"/>
      <c r="O22" s="10"/>
      <c r="P22" s="4"/>
      <c r="Q22" s="10"/>
      <c r="W22" s="4"/>
    </row>
    <row r="23" spans="1:23" ht="20.25">
      <c r="A23" s="9"/>
      <c r="G23" s="10"/>
      <c r="H23" s="10"/>
      <c r="I23" s="10"/>
      <c r="J23" s="4"/>
      <c r="K23" s="10"/>
      <c r="L23" s="4"/>
      <c r="M23" s="10"/>
      <c r="N23" s="4"/>
      <c r="O23" s="10"/>
      <c r="P23" s="4"/>
      <c r="Q23" s="10"/>
      <c r="W23" s="4"/>
    </row>
    <row r="24" spans="1:23" ht="20.25">
      <c r="A24" s="9"/>
      <c r="G24" s="10"/>
      <c r="H24" s="10"/>
      <c r="I24" s="10"/>
      <c r="J24" s="4"/>
      <c r="K24" s="10"/>
      <c r="L24" s="4"/>
      <c r="M24" s="10"/>
      <c r="N24" s="4"/>
      <c r="O24" s="10"/>
      <c r="P24" s="4"/>
      <c r="Q24" s="10"/>
      <c r="W24" s="4"/>
    </row>
    <row r="25" spans="1:23" ht="20.25">
      <c r="A25" s="9"/>
      <c r="G25" s="10"/>
      <c r="H25" s="10"/>
      <c r="I25" s="10"/>
      <c r="J25" s="4"/>
      <c r="K25" s="10"/>
      <c r="L25" s="4"/>
      <c r="M25" s="10"/>
      <c r="N25" s="4"/>
      <c r="O25" s="10"/>
      <c r="P25" s="4"/>
      <c r="Q25" s="10"/>
      <c r="W25" s="4"/>
    </row>
    <row r="26" spans="1:23" ht="20.25">
      <c r="A26" s="9"/>
      <c r="G26" s="10"/>
      <c r="H26" s="10"/>
      <c r="I26" s="10"/>
      <c r="J26" s="4"/>
      <c r="K26" s="10"/>
      <c r="L26" s="4"/>
      <c r="M26" s="10"/>
      <c r="N26" s="4"/>
      <c r="O26" s="10"/>
      <c r="P26" s="4"/>
      <c r="Q26" s="10"/>
      <c r="W26" s="4"/>
    </row>
    <row r="27" spans="1:23" ht="15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W27" s="4"/>
    </row>
    <row r="28" spans="1:23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W28" s="4"/>
    </row>
    <row r="29" spans="1:23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W29" s="4"/>
    </row>
    <row r="30" spans="7:23" ht="20.25">
      <c r="G30" s="5"/>
      <c r="I30" s="5"/>
      <c r="K30" s="5"/>
      <c r="M30" s="4"/>
      <c r="N30" s="4"/>
      <c r="O30" s="4"/>
      <c r="Q30" s="4"/>
      <c r="W30" s="4"/>
    </row>
    <row r="31" spans="2:23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N31" s="7"/>
      <c r="O31" s="7"/>
      <c r="P31" s="7"/>
      <c r="Q31" s="12"/>
      <c r="W31" s="4"/>
    </row>
    <row r="32" spans="2:23" ht="16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N32" s="7"/>
      <c r="O32" s="7"/>
      <c r="P32" s="7"/>
      <c r="Q32" s="12"/>
      <c r="W32" s="4"/>
    </row>
    <row r="33" spans="1:17" ht="21">
      <c r="A33" s="81" t="s">
        <v>134</v>
      </c>
      <c r="F33" s="3"/>
      <c r="G33" s="4"/>
      <c r="I33" s="4"/>
      <c r="K33" s="4"/>
      <c r="Q33" s="1" t="s">
        <v>209</v>
      </c>
    </row>
  </sheetData>
  <sheetProtection/>
  <mergeCells count="7">
    <mergeCell ref="M7:O7"/>
    <mergeCell ref="A3:Q3"/>
    <mergeCell ref="A27:Q27"/>
    <mergeCell ref="I5:Q5"/>
    <mergeCell ref="I6:Q6"/>
    <mergeCell ref="A1:Q1"/>
    <mergeCell ref="A2:Q2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5"/>
  <sheetViews>
    <sheetView tabSelected="1" view="pageBreakPreview" zoomScaleNormal="110" zoomScaleSheetLayoutView="100" zoomScalePageLayoutView="0" workbookViewId="0" topLeftCell="A43">
      <selection activeCell="Q50" sqref="Q50"/>
    </sheetView>
  </sheetViews>
  <sheetFormatPr defaultColWidth="9.00390625" defaultRowHeight="12.75"/>
  <cols>
    <col min="1" max="2" width="2.7109375" style="2" customWidth="1"/>
    <col min="3" max="3" width="1.7109375" style="2" customWidth="1"/>
    <col min="4" max="4" width="2.7109375" style="2" customWidth="1"/>
    <col min="5" max="5" width="8.7109375" style="2" customWidth="1"/>
    <col min="6" max="6" width="9.7109375" style="2" customWidth="1"/>
    <col min="7" max="7" width="9.421875" style="2" customWidth="1"/>
    <col min="8" max="8" width="0.5625" style="2" customWidth="1"/>
    <col min="9" max="9" width="8.421875" style="73" bestFit="1" customWidth="1"/>
    <col min="10" max="10" width="0.5625" style="2" customWidth="1"/>
    <col min="11" max="11" width="14.28125" style="73" customWidth="1"/>
    <col min="12" max="12" width="0.5625" style="2" customWidth="1"/>
    <col min="13" max="13" width="14.28125" style="73" customWidth="1"/>
    <col min="14" max="14" width="0.5625" style="2" customWidth="1"/>
    <col min="15" max="15" width="14.28125" style="73" customWidth="1"/>
    <col min="16" max="16" width="0.5625" style="2" customWidth="1"/>
    <col min="17" max="17" width="14.28125" style="73" customWidth="1"/>
    <col min="18" max="18" width="1.28515625" style="2" customWidth="1"/>
    <col min="19" max="19" width="11.00390625" style="2" customWidth="1"/>
    <col min="20" max="20" width="21.421875" style="2" customWidth="1"/>
    <col min="21" max="21" width="11.00390625" style="2" customWidth="1"/>
    <col min="22" max="22" width="14.57421875" style="2" bestFit="1" customWidth="1"/>
    <col min="23" max="24" width="9.00390625" style="2" customWidth="1"/>
    <col min="25" max="16384" width="9.00390625" style="69" customWidth="1"/>
  </cols>
  <sheetData>
    <row r="1" spans="1:24" s="68" customFormat="1" ht="21">
      <c r="A1" s="129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3"/>
      <c r="S1" s="3"/>
      <c r="T1" s="3"/>
      <c r="U1" s="3"/>
      <c r="V1" s="3"/>
      <c r="W1" s="3"/>
      <c r="X1" s="3"/>
    </row>
    <row r="2" spans="1:24" s="68" customFormat="1" ht="21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3"/>
      <c r="S2" s="3"/>
      <c r="T2" s="3"/>
      <c r="U2" s="3"/>
      <c r="V2" s="3"/>
      <c r="W2" s="3"/>
      <c r="X2" s="3"/>
    </row>
    <row r="3" spans="1:17" ht="21">
      <c r="A3" s="129" t="str">
        <f>'งบเปลี่ยนแปลงเฉพาะกิจการ (p7)'!A3</f>
        <v>สำหรับงวดเก้าดือน สิ้นสุดวันที่ 30 กันยายน 2556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20.25">
      <c r="A4" s="5"/>
      <c r="B4" s="5"/>
      <c r="C4" s="5"/>
      <c r="D4" s="5"/>
      <c r="E4" s="5"/>
      <c r="F4" s="5"/>
      <c r="G4" s="5"/>
      <c r="H4" s="5"/>
      <c r="I4" s="5"/>
      <c r="K4" s="5"/>
      <c r="M4" s="5"/>
      <c r="O4" s="5"/>
      <c r="Q4" s="5"/>
    </row>
    <row r="5" spans="1:17" ht="20.25">
      <c r="A5" s="5"/>
      <c r="B5" s="5"/>
      <c r="C5" s="5"/>
      <c r="D5" s="5"/>
      <c r="E5" s="5"/>
      <c r="F5" s="5"/>
      <c r="G5" s="5"/>
      <c r="H5" s="5"/>
      <c r="I5" s="4"/>
      <c r="K5" s="70" t="s">
        <v>35</v>
      </c>
      <c r="L5" s="70"/>
      <c r="M5" s="70"/>
      <c r="N5" s="70"/>
      <c r="O5" s="70"/>
      <c r="P5" s="70"/>
      <c r="Q5" s="70"/>
    </row>
    <row r="6" spans="1:17" ht="20.25">
      <c r="A6" s="5"/>
      <c r="B6" s="5"/>
      <c r="C6" s="5"/>
      <c r="D6" s="5"/>
      <c r="E6" s="5"/>
      <c r="F6" s="5"/>
      <c r="G6" s="5"/>
      <c r="H6" s="5"/>
      <c r="I6" s="4"/>
      <c r="K6" s="132" t="s">
        <v>12</v>
      </c>
      <c r="L6" s="132"/>
      <c r="M6" s="132"/>
      <c r="N6" s="39"/>
      <c r="O6" s="40" t="s">
        <v>13</v>
      </c>
      <c r="P6" s="40"/>
      <c r="Q6" s="40"/>
    </row>
    <row r="7" spans="1:17" ht="20.25">
      <c r="A7" s="5"/>
      <c r="B7" s="5"/>
      <c r="C7" s="5"/>
      <c r="D7" s="5"/>
      <c r="E7" s="5"/>
      <c r="F7" s="5"/>
      <c r="G7" s="5"/>
      <c r="H7" s="5"/>
      <c r="I7" s="24" t="s">
        <v>40</v>
      </c>
      <c r="K7" s="71" t="s">
        <v>141</v>
      </c>
      <c r="M7" s="71" t="s">
        <v>88</v>
      </c>
      <c r="N7" s="72"/>
      <c r="O7" s="71" t="s">
        <v>141</v>
      </c>
      <c r="Q7" s="71" t="s">
        <v>88</v>
      </c>
    </row>
    <row r="8" ht="21">
      <c r="A8" s="3" t="s">
        <v>4</v>
      </c>
    </row>
    <row r="9" spans="1:27" ht="20.25">
      <c r="A9" s="2" t="s">
        <v>60</v>
      </c>
      <c r="K9" s="54">
        <v>183741460</v>
      </c>
      <c r="L9" s="29"/>
      <c r="M9" s="74">
        <v>69614646</v>
      </c>
      <c r="N9" s="29"/>
      <c r="O9" s="74">
        <v>126698894</v>
      </c>
      <c r="P9" s="29"/>
      <c r="Q9" s="74">
        <v>84548812</v>
      </c>
      <c r="R9" s="75"/>
      <c r="T9" s="6"/>
      <c r="U9" s="6"/>
      <c r="V9" s="6"/>
      <c r="W9" s="6"/>
      <c r="X9" s="6"/>
      <c r="Y9" s="6"/>
      <c r="Z9" s="6"/>
      <c r="AA9" s="6"/>
    </row>
    <row r="10" spans="1:27" ht="20.25">
      <c r="A10" s="2" t="s">
        <v>27</v>
      </c>
      <c r="L10" s="29"/>
      <c r="M10" s="76"/>
      <c r="N10" s="29"/>
      <c r="O10" s="76"/>
      <c r="P10" s="29"/>
      <c r="Q10" s="76"/>
      <c r="T10" s="6"/>
      <c r="U10" s="6"/>
      <c r="V10" s="6"/>
      <c r="W10" s="6"/>
      <c r="X10" s="6"/>
      <c r="Y10" s="6"/>
      <c r="Z10" s="6"/>
      <c r="AA10" s="6"/>
    </row>
    <row r="11" spans="1:27" ht="20.25">
      <c r="A11" s="5"/>
      <c r="B11" s="2" t="s">
        <v>28</v>
      </c>
      <c r="K11" s="54"/>
      <c r="L11" s="29"/>
      <c r="M11" s="76"/>
      <c r="N11" s="29"/>
      <c r="O11" s="76"/>
      <c r="P11" s="29"/>
      <c r="Q11" s="76"/>
      <c r="T11" s="6"/>
      <c r="U11" s="6"/>
      <c r="V11" s="6"/>
      <c r="W11" s="6"/>
      <c r="X11" s="6"/>
      <c r="Y11" s="6"/>
      <c r="Z11" s="6"/>
      <c r="AA11" s="6"/>
    </row>
    <row r="12" spans="1:27" ht="20.25">
      <c r="A12" s="2" t="s">
        <v>171</v>
      </c>
      <c r="I12" s="5">
        <v>15</v>
      </c>
      <c r="J12" s="9"/>
      <c r="K12" s="54">
        <v>87193343</v>
      </c>
      <c r="L12" s="28"/>
      <c r="M12" s="54">
        <v>40235888</v>
      </c>
      <c r="N12" s="28"/>
      <c r="O12" s="54">
        <v>61547876</v>
      </c>
      <c r="P12" s="28"/>
      <c r="Q12" s="54">
        <v>40190384</v>
      </c>
      <c r="T12" s="6"/>
      <c r="U12" s="6"/>
      <c r="V12" s="6"/>
      <c r="W12" s="6"/>
      <c r="X12" s="6"/>
      <c r="Y12" s="6"/>
      <c r="Z12" s="6"/>
      <c r="AA12" s="6"/>
    </row>
    <row r="13" spans="1:27" ht="20.25">
      <c r="A13" s="2" t="s">
        <v>167</v>
      </c>
      <c r="I13" s="5">
        <v>16</v>
      </c>
      <c r="J13" s="9"/>
      <c r="K13" s="54">
        <v>444579</v>
      </c>
      <c r="L13" s="28"/>
      <c r="M13" s="54">
        <v>0</v>
      </c>
      <c r="N13" s="28"/>
      <c r="O13" s="54">
        <v>0</v>
      </c>
      <c r="P13" s="28"/>
      <c r="Q13" s="54">
        <v>0</v>
      </c>
      <c r="T13" s="6"/>
      <c r="U13" s="6"/>
      <c r="V13" s="6"/>
      <c r="W13" s="6"/>
      <c r="X13" s="6"/>
      <c r="Y13" s="6"/>
      <c r="Z13" s="6"/>
      <c r="AA13" s="6"/>
    </row>
    <row r="14" spans="1:27" ht="20.25">
      <c r="A14" s="2" t="s">
        <v>160</v>
      </c>
      <c r="I14" s="5">
        <v>17</v>
      </c>
      <c r="J14" s="9"/>
      <c r="K14" s="54">
        <v>1272673</v>
      </c>
      <c r="L14" s="28"/>
      <c r="M14" s="54">
        <v>0</v>
      </c>
      <c r="N14" s="28"/>
      <c r="O14" s="54">
        <v>0</v>
      </c>
      <c r="P14" s="28"/>
      <c r="Q14" s="54">
        <v>0</v>
      </c>
      <c r="T14" s="6"/>
      <c r="U14" s="6"/>
      <c r="V14" s="6"/>
      <c r="W14" s="6"/>
      <c r="X14" s="6"/>
      <c r="Y14" s="6"/>
      <c r="Z14" s="6"/>
      <c r="AA14" s="6"/>
    </row>
    <row r="15" spans="1:27" ht="20.25">
      <c r="A15" s="2" t="s">
        <v>161</v>
      </c>
      <c r="I15" s="5">
        <v>15</v>
      </c>
      <c r="J15" s="9"/>
      <c r="K15" s="54">
        <v>2408473</v>
      </c>
      <c r="L15" s="28"/>
      <c r="M15" s="54">
        <v>1595</v>
      </c>
      <c r="N15" s="28"/>
      <c r="O15" s="54">
        <v>1919003</v>
      </c>
      <c r="P15" s="28"/>
      <c r="Q15" s="54">
        <v>0</v>
      </c>
      <c r="T15" s="6"/>
      <c r="U15" s="6"/>
      <c r="V15" s="6"/>
      <c r="W15" s="6"/>
      <c r="X15" s="6"/>
      <c r="Y15" s="6"/>
      <c r="Z15" s="6"/>
      <c r="AA15" s="6"/>
    </row>
    <row r="16" spans="1:27" ht="21">
      <c r="A16" s="77" t="s">
        <v>109</v>
      </c>
      <c r="I16" s="5">
        <v>15</v>
      </c>
      <c r="J16" s="78"/>
      <c r="K16" s="54">
        <v>-856</v>
      </c>
      <c r="L16" s="28"/>
      <c r="M16" s="54">
        <v>-163823</v>
      </c>
      <c r="N16" s="28"/>
      <c r="O16" s="54">
        <v>0</v>
      </c>
      <c r="P16" s="79"/>
      <c r="Q16" s="80">
        <v>-163823</v>
      </c>
      <c r="T16" s="6"/>
      <c r="U16" s="6"/>
      <c r="V16" s="6"/>
      <c r="W16" s="6"/>
      <c r="X16" s="6"/>
      <c r="Y16" s="6"/>
      <c r="Z16" s="6"/>
      <c r="AA16" s="6"/>
    </row>
    <row r="17" spans="1:27" ht="21">
      <c r="A17" s="77" t="s">
        <v>199</v>
      </c>
      <c r="I17" s="5"/>
      <c r="J17" s="78"/>
      <c r="K17" s="54">
        <v>0</v>
      </c>
      <c r="L17" s="28"/>
      <c r="M17" s="54">
        <v>0</v>
      </c>
      <c r="N17" s="28"/>
      <c r="O17" s="54">
        <v>-855483</v>
      </c>
      <c r="P17" s="79"/>
      <c r="Q17" s="54">
        <v>0</v>
      </c>
      <c r="T17" s="6"/>
      <c r="U17" s="6"/>
      <c r="V17" s="6"/>
      <c r="W17" s="6"/>
      <c r="X17" s="6"/>
      <c r="Y17" s="6"/>
      <c r="Z17" s="6"/>
      <c r="AA17" s="6"/>
    </row>
    <row r="18" spans="1:27" ht="21">
      <c r="A18" s="77" t="s">
        <v>176</v>
      </c>
      <c r="I18" s="5"/>
      <c r="J18" s="78"/>
      <c r="K18" s="54">
        <v>0</v>
      </c>
      <c r="L18" s="28"/>
      <c r="M18" s="54">
        <v>-2425208</v>
      </c>
      <c r="N18" s="28"/>
      <c r="O18" s="54">
        <v>0</v>
      </c>
      <c r="P18" s="79"/>
      <c r="Q18" s="80">
        <v>-2425208</v>
      </c>
      <c r="T18" s="6"/>
      <c r="U18" s="6"/>
      <c r="V18" s="6"/>
      <c r="W18" s="6"/>
      <c r="X18" s="6"/>
      <c r="Y18" s="6"/>
      <c r="Z18" s="6"/>
      <c r="AA18" s="6"/>
    </row>
    <row r="19" spans="1:27" s="81" customFormat="1" ht="20.25">
      <c r="A19" s="2" t="s">
        <v>87</v>
      </c>
      <c r="H19" s="82"/>
      <c r="I19" s="5">
        <v>23</v>
      </c>
      <c r="J19" s="83"/>
      <c r="K19" s="54">
        <v>164273</v>
      </c>
      <c r="L19" s="28"/>
      <c r="M19" s="54">
        <v>164836</v>
      </c>
      <c r="N19" s="28"/>
      <c r="O19" s="54">
        <v>150621</v>
      </c>
      <c r="P19" s="28"/>
      <c r="Q19" s="54">
        <v>164836</v>
      </c>
      <c r="T19" s="6"/>
      <c r="U19" s="6"/>
      <c r="V19" s="6"/>
      <c r="W19" s="6"/>
      <c r="X19" s="6"/>
      <c r="Y19" s="6"/>
      <c r="Z19" s="6"/>
      <c r="AA19" s="6"/>
    </row>
    <row r="20" spans="1:27" ht="21">
      <c r="A20" s="84" t="s">
        <v>162</v>
      </c>
      <c r="J20" s="78"/>
      <c r="K20" s="85">
        <v>41347514</v>
      </c>
      <c r="L20" s="28"/>
      <c r="M20" s="85">
        <v>21329666</v>
      </c>
      <c r="N20" s="28"/>
      <c r="O20" s="85">
        <v>16225300</v>
      </c>
      <c r="P20" s="79"/>
      <c r="Q20" s="85">
        <v>14681745</v>
      </c>
      <c r="T20" s="6"/>
      <c r="U20" s="6"/>
      <c r="V20" s="6"/>
      <c r="W20" s="6"/>
      <c r="X20" s="6"/>
      <c r="Y20" s="6"/>
      <c r="Z20" s="6"/>
      <c r="AA20" s="6"/>
    </row>
    <row r="21" spans="1:27" s="68" customFormat="1" ht="21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86"/>
      <c r="L21" s="86"/>
      <c r="M21" s="86"/>
      <c r="N21" s="86"/>
      <c r="O21" s="86"/>
      <c r="P21" s="86"/>
      <c r="Q21" s="86"/>
      <c r="R21" s="3"/>
      <c r="S21" s="3"/>
      <c r="T21" s="6"/>
      <c r="U21" s="6"/>
      <c r="V21" s="6"/>
      <c r="W21" s="6"/>
      <c r="X21" s="6"/>
      <c r="Y21" s="6"/>
      <c r="Z21" s="6"/>
      <c r="AA21" s="6"/>
    </row>
    <row r="22" spans="1:27" s="3" customFormat="1" ht="21">
      <c r="A22" s="87"/>
      <c r="B22" s="2" t="s">
        <v>63</v>
      </c>
      <c r="K22" s="74">
        <f>SUM(K9:K20)</f>
        <v>316571459</v>
      </c>
      <c r="L22" s="86"/>
      <c r="M22" s="74">
        <f>SUM(M9:M20)</f>
        <v>128757600</v>
      </c>
      <c r="N22" s="86"/>
      <c r="O22" s="74">
        <f>SUM(O9:O20)</f>
        <v>205686211</v>
      </c>
      <c r="P22" s="86"/>
      <c r="Q22" s="74">
        <f>SUM(Q9:Q20)</f>
        <v>136996746</v>
      </c>
      <c r="T22" s="6"/>
      <c r="U22" s="6"/>
      <c r="V22" s="6"/>
      <c r="W22" s="6"/>
      <c r="X22" s="6"/>
      <c r="Y22" s="6"/>
      <c r="Z22" s="6"/>
      <c r="AA22" s="6"/>
    </row>
    <row r="23" spans="1:27" s="68" customFormat="1" ht="2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74"/>
      <c r="L23" s="86"/>
      <c r="M23" s="74"/>
      <c r="N23" s="86"/>
      <c r="O23" s="74"/>
      <c r="P23" s="86"/>
      <c r="Q23" s="74"/>
      <c r="R23" s="3"/>
      <c r="S23" s="3"/>
      <c r="T23" s="6"/>
      <c r="U23" s="6"/>
      <c r="V23" s="6"/>
      <c r="W23" s="6"/>
      <c r="X23" s="6"/>
      <c r="Y23" s="6"/>
      <c r="Z23" s="6"/>
      <c r="AA23" s="6"/>
    </row>
    <row r="24" spans="1:27" s="68" customFormat="1" ht="21">
      <c r="A24" s="2"/>
      <c r="B24" s="2" t="s">
        <v>105</v>
      </c>
      <c r="C24" s="2"/>
      <c r="D24" s="2"/>
      <c r="E24" s="2"/>
      <c r="F24" s="3"/>
      <c r="G24" s="3"/>
      <c r="H24" s="3"/>
      <c r="I24" s="3"/>
      <c r="J24" s="3"/>
      <c r="K24" s="74">
        <v>-78552610</v>
      </c>
      <c r="L24" s="86"/>
      <c r="M24" s="74">
        <v>33021980</v>
      </c>
      <c r="N24" s="86"/>
      <c r="O24" s="74">
        <v>-82393658</v>
      </c>
      <c r="P24" s="86"/>
      <c r="Q24" s="74">
        <v>29255152</v>
      </c>
      <c r="R24" s="3"/>
      <c r="S24" s="3"/>
      <c r="T24" s="6"/>
      <c r="U24" s="6"/>
      <c r="V24" s="6"/>
      <c r="W24" s="6"/>
      <c r="X24" s="6"/>
      <c r="Y24" s="6"/>
      <c r="Z24" s="6"/>
      <c r="AA24" s="6"/>
    </row>
    <row r="25" spans="2:27" ht="20.25">
      <c r="B25" s="2" t="s">
        <v>37</v>
      </c>
      <c r="K25" s="74">
        <v>-1012536</v>
      </c>
      <c r="L25" s="29"/>
      <c r="M25" s="74">
        <v>17782774</v>
      </c>
      <c r="N25" s="29"/>
      <c r="O25" s="74">
        <v>-1012536</v>
      </c>
      <c r="P25" s="29"/>
      <c r="Q25" s="74">
        <v>17782774</v>
      </c>
      <c r="T25" s="6"/>
      <c r="U25" s="6"/>
      <c r="V25" s="6"/>
      <c r="W25" s="6"/>
      <c r="X25" s="6"/>
      <c r="Y25" s="6"/>
      <c r="Z25" s="6"/>
      <c r="AA25" s="6"/>
    </row>
    <row r="26" spans="2:27" ht="20.25">
      <c r="B26" s="2" t="s">
        <v>61</v>
      </c>
      <c r="K26" s="74">
        <v>0</v>
      </c>
      <c r="L26" s="29"/>
      <c r="M26" s="74">
        <v>7592752</v>
      </c>
      <c r="N26" s="29"/>
      <c r="O26" s="74">
        <v>0</v>
      </c>
      <c r="P26" s="29"/>
      <c r="Q26" s="74">
        <v>7592752</v>
      </c>
      <c r="S26" s="75"/>
      <c r="T26" s="6"/>
      <c r="U26" s="6"/>
      <c r="V26" s="6"/>
      <c r="W26" s="6"/>
      <c r="X26" s="6"/>
      <c r="Y26" s="6"/>
      <c r="Z26" s="6"/>
      <c r="AA26" s="6"/>
    </row>
    <row r="27" spans="2:27" ht="20.25">
      <c r="B27" s="2" t="s">
        <v>42</v>
      </c>
      <c r="I27" s="5"/>
      <c r="K27" s="74">
        <v>-54022675</v>
      </c>
      <c r="L27" s="29"/>
      <c r="M27" s="74">
        <v>-24307041</v>
      </c>
      <c r="N27" s="29"/>
      <c r="O27" s="74">
        <v>-1336754</v>
      </c>
      <c r="P27" s="29"/>
      <c r="Q27" s="74">
        <v>4617236</v>
      </c>
      <c r="S27" s="4"/>
      <c r="T27" s="6"/>
      <c r="U27" s="6"/>
      <c r="V27" s="6"/>
      <c r="W27" s="6"/>
      <c r="X27" s="6"/>
      <c r="Y27" s="6"/>
      <c r="Z27" s="6"/>
      <c r="AA27" s="6"/>
    </row>
    <row r="28" spans="2:27" ht="20.25">
      <c r="B28" s="2" t="s">
        <v>69</v>
      </c>
      <c r="K28" s="74">
        <v>9035205</v>
      </c>
      <c r="L28" s="29"/>
      <c r="M28" s="74">
        <v>8364482</v>
      </c>
      <c r="N28" s="29"/>
      <c r="O28" s="74">
        <v>10887464</v>
      </c>
      <c r="P28" s="29"/>
      <c r="Q28" s="74">
        <v>8519800</v>
      </c>
      <c r="T28" s="6"/>
      <c r="U28" s="6"/>
      <c r="V28" s="6"/>
      <c r="W28" s="6"/>
      <c r="X28" s="6"/>
      <c r="Y28" s="6"/>
      <c r="Z28" s="6"/>
      <c r="AA28" s="6"/>
    </row>
    <row r="29" spans="1:27" ht="20.25">
      <c r="A29" s="2" t="s">
        <v>30</v>
      </c>
      <c r="K29" s="88"/>
      <c r="L29" s="29"/>
      <c r="M29" s="88"/>
      <c r="N29" s="29"/>
      <c r="O29" s="88"/>
      <c r="P29" s="29"/>
      <c r="Q29" s="88"/>
      <c r="T29" s="6"/>
      <c r="U29" s="6"/>
      <c r="V29" s="6"/>
      <c r="W29" s="6"/>
      <c r="X29" s="6"/>
      <c r="Y29" s="6"/>
      <c r="Z29" s="6"/>
      <c r="AA29" s="6"/>
    </row>
    <row r="30" spans="2:27" ht="20.25">
      <c r="B30" s="2" t="s">
        <v>94</v>
      </c>
      <c r="K30" s="88">
        <f>-1089784+5492546</f>
        <v>4402762</v>
      </c>
      <c r="L30" s="29"/>
      <c r="M30" s="88">
        <v>-69655414</v>
      </c>
      <c r="N30" s="29"/>
      <c r="O30" s="88">
        <v>1763982</v>
      </c>
      <c r="P30" s="29"/>
      <c r="Q30" s="88">
        <v>-69878578</v>
      </c>
      <c r="S30" s="9"/>
      <c r="T30" s="6"/>
      <c r="U30" s="6"/>
      <c r="V30" s="6"/>
      <c r="W30" s="6"/>
      <c r="X30" s="6"/>
      <c r="Y30" s="6"/>
      <c r="Z30" s="6"/>
      <c r="AA30" s="6"/>
    </row>
    <row r="31" spans="2:27" ht="20.25">
      <c r="B31" s="2" t="s">
        <v>165</v>
      </c>
      <c r="K31" s="74">
        <v>-54985597</v>
      </c>
      <c r="L31" s="29"/>
      <c r="M31" s="74">
        <v>-64820518</v>
      </c>
      <c r="N31" s="29"/>
      <c r="O31" s="74">
        <v>-7901080</v>
      </c>
      <c r="P31" s="29"/>
      <c r="Q31" s="74">
        <v>-64820518</v>
      </c>
      <c r="S31" s="4"/>
      <c r="T31" s="6"/>
      <c r="U31" s="6"/>
      <c r="V31" s="6"/>
      <c r="W31" s="6"/>
      <c r="X31" s="6"/>
      <c r="Y31" s="6"/>
      <c r="Z31" s="6"/>
      <c r="AA31" s="6"/>
    </row>
    <row r="32" spans="2:27" ht="20.25">
      <c r="B32" s="2" t="s">
        <v>11</v>
      </c>
      <c r="K32" s="74">
        <v>-96356</v>
      </c>
      <c r="L32" s="29"/>
      <c r="M32" s="74">
        <v>-26037804</v>
      </c>
      <c r="N32" s="29"/>
      <c r="O32" s="74">
        <v>-96356</v>
      </c>
      <c r="P32" s="29"/>
      <c r="Q32" s="74">
        <v>-26037804</v>
      </c>
      <c r="T32" s="6"/>
      <c r="U32" s="6"/>
      <c r="V32" s="6"/>
      <c r="W32" s="6"/>
      <c r="X32" s="6"/>
      <c r="Y32" s="6"/>
      <c r="Z32" s="6"/>
      <c r="AA32" s="6"/>
    </row>
    <row r="33" spans="2:27" ht="20.25">
      <c r="B33" s="2" t="s">
        <v>140</v>
      </c>
      <c r="D33" s="69"/>
      <c r="K33" s="74">
        <v>209520035</v>
      </c>
      <c r="L33" s="29"/>
      <c r="M33" s="74">
        <v>53610642</v>
      </c>
      <c r="N33" s="29"/>
      <c r="O33" s="74">
        <v>0</v>
      </c>
      <c r="P33" s="29"/>
      <c r="Q33" s="74">
        <v>0</v>
      </c>
      <c r="T33" s="6"/>
      <c r="U33" s="6"/>
      <c r="V33" s="6"/>
      <c r="W33" s="6"/>
      <c r="X33" s="6"/>
      <c r="Y33" s="6"/>
      <c r="Z33" s="6"/>
      <c r="AA33" s="6"/>
    </row>
    <row r="34" spans="2:27" ht="20.25">
      <c r="B34" s="2" t="s">
        <v>48</v>
      </c>
      <c r="K34" s="85">
        <v>90656790</v>
      </c>
      <c r="L34" s="28"/>
      <c r="M34" s="85">
        <v>-6412595</v>
      </c>
      <c r="N34" s="28"/>
      <c r="O34" s="85">
        <v>15243422</v>
      </c>
      <c r="P34" s="28"/>
      <c r="Q34" s="85">
        <v>-20816399</v>
      </c>
      <c r="T34" s="6"/>
      <c r="U34" s="6"/>
      <c r="V34" s="6"/>
      <c r="W34" s="6"/>
      <c r="X34" s="6"/>
      <c r="Y34" s="6"/>
      <c r="Z34" s="6"/>
      <c r="AA34" s="6"/>
    </row>
    <row r="35" spans="1:27" ht="21">
      <c r="A35" s="89" t="s">
        <v>22</v>
      </c>
      <c r="K35" s="80">
        <f>SUM(K22:K34)</f>
        <v>441516477</v>
      </c>
      <c r="L35" s="28"/>
      <c r="M35" s="80">
        <f>SUM(M22:M34)</f>
        <v>57896858</v>
      </c>
      <c r="N35" s="28"/>
      <c r="O35" s="80">
        <f>SUM(O22:O34)</f>
        <v>140840695</v>
      </c>
      <c r="P35" s="28"/>
      <c r="Q35" s="80">
        <f>SUM(Q22:Q34)</f>
        <v>23211161</v>
      </c>
      <c r="T35" s="6"/>
      <c r="U35" s="6"/>
      <c r="V35" s="6"/>
      <c r="W35" s="6"/>
      <c r="X35" s="6"/>
      <c r="Y35" s="6"/>
      <c r="Z35" s="6"/>
      <c r="AA35" s="6"/>
    </row>
    <row r="36" spans="1:27" ht="20.25">
      <c r="A36" s="84" t="s">
        <v>163</v>
      </c>
      <c r="K36" s="74">
        <v>-41347514</v>
      </c>
      <c r="L36" s="29"/>
      <c r="M36" s="74">
        <v>-20986673</v>
      </c>
      <c r="N36" s="29"/>
      <c r="O36" s="74">
        <v>-16225300</v>
      </c>
      <c r="P36" s="29"/>
      <c r="Q36" s="74">
        <v>-14681745</v>
      </c>
      <c r="T36" s="6"/>
      <c r="U36" s="6"/>
      <c r="V36" s="6"/>
      <c r="W36" s="6"/>
      <c r="X36" s="6"/>
      <c r="Y36" s="6"/>
      <c r="Z36" s="6"/>
      <c r="AA36" s="6"/>
    </row>
    <row r="37" spans="1:27" ht="20.25">
      <c r="A37" s="63" t="s">
        <v>168</v>
      </c>
      <c r="K37" s="74">
        <v>-22188601</v>
      </c>
      <c r="L37" s="29"/>
      <c r="M37" s="74">
        <v>-299741</v>
      </c>
      <c r="N37" s="29"/>
      <c r="O37" s="74">
        <v>-13715326</v>
      </c>
      <c r="P37" s="29"/>
      <c r="Q37" s="74">
        <v>-195809</v>
      </c>
      <c r="T37" s="6"/>
      <c r="U37" s="6"/>
      <c r="V37" s="6"/>
      <c r="W37" s="6"/>
      <c r="X37" s="6"/>
      <c r="Y37" s="6"/>
      <c r="Z37" s="6"/>
      <c r="AA37" s="6"/>
    </row>
    <row r="38" spans="1:27" s="68" customFormat="1" ht="21">
      <c r="A38" s="89" t="s">
        <v>5</v>
      </c>
      <c r="B38" s="3"/>
      <c r="C38" s="3"/>
      <c r="D38" s="3"/>
      <c r="E38" s="3"/>
      <c r="F38" s="3"/>
      <c r="G38" s="3"/>
      <c r="H38" s="3"/>
      <c r="I38" s="3"/>
      <c r="J38" s="2"/>
      <c r="K38" s="90">
        <f>SUM(K35:K37)</f>
        <v>377980362</v>
      </c>
      <c r="L38" s="29"/>
      <c r="M38" s="90">
        <f>SUM(M35:M37)</f>
        <v>36610444</v>
      </c>
      <c r="N38" s="29"/>
      <c r="O38" s="90">
        <f>SUM(O35:O37)</f>
        <v>110900069</v>
      </c>
      <c r="P38" s="29"/>
      <c r="Q38" s="90">
        <f>SUM(Q35:Q37)</f>
        <v>8333607</v>
      </c>
      <c r="R38" s="3"/>
      <c r="S38" s="3"/>
      <c r="T38" s="6"/>
      <c r="U38" s="6"/>
      <c r="V38" s="6"/>
      <c r="W38" s="6"/>
      <c r="X38" s="6"/>
      <c r="Y38" s="6"/>
      <c r="Z38" s="6"/>
      <c r="AA38" s="6"/>
    </row>
    <row r="39" spans="11:27" ht="20.25">
      <c r="K39" s="35"/>
      <c r="L39" s="13"/>
      <c r="M39" s="35"/>
      <c r="N39" s="13"/>
      <c r="O39" s="35"/>
      <c r="P39" s="13"/>
      <c r="Q39" s="35"/>
      <c r="T39" s="6"/>
      <c r="U39" s="6"/>
      <c r="V39" s="6"/>
      <c r="W39" s="6"/>
      <c r="X39" s="6"/>
      <c r="Y39" s="6"/>
      <c r="Z39" s="6"/>
      <c r="AA39" s="6"/>
    </row>
    <row r="40" spans="11:27" ht="20.25">
      <c r="K40" s="35"/>
      <c r="L40" s="13"/>
      <c r="M40" s="35"/>
      <c r="N40" s="13"/>
      <c r="O40" s="35"/>
      <c r="P40" s="13"/>
      <c r="Q40" s="35"/>
      <c r="T40" s="6"/>
      <c r="U40" s="6"/>
      <c r="V40" s="6"/>
      <c r="W40" s="6"/>
      <c r="X40" s="6"/>
      <c r="Y40" s="6"/>
      <c r="Z40" s="6"/>
      <c r="AA40" s="6"/>
    </row>
    <row r="41" spans="11:27" ht="20.25">
      <c r="K41" s="35"/>
      <c r="L41" s="13"/>
      <c r="M41" s="35"/>
      <c r="N41" s="13"/>
      <c r="O41" s="35"/>
      <c r="P41" s="13"/>
      <c r="Q41" s="35"/>
      <c r="T41" s="6"/>
      <c r="U41" s="6"/>
      <c r="V41" s="6"/>
      <c r="W41" s="6"/>
      <c r="X41" s="6"/>
      <c r="Y41" s="6"/>
      <c r="Z41" s="6"/>
      <c r="AA41" s="6"/>
    </row>
    <row r="42" spans="11:27" ht="20.25">
      <c r="K42" s="35"/>
      <c r="L42" s="13"/>
      <c r="M42" s="35"/>
      <c r="N42" s="13"/>
      <c r="O42" s="35"/>
      <c r="P42" s="13"/>
      <c r="Q42" s="35"/>
      <c r="T42" s="6"/>
      <c r="U42" s="6"/>
      <c r="V42" s="6"/>
      <c r="W42" s="6"/>
      <c r="X42" s="6"/>
      <c r="Y42" s="6"/>
      <c r="Z42" s="6"/>
      <c r="AA42" s="6"/>
    </row>
    <row r="43" spans="11:27" ht="10.5" customHeight="1">
      <c r="K43" s="35"/>
      <c r="L43" s="13"/>
      <c r="M43" s="35"/>
      <c r="N43" s="13"/>
      <c r="O43" s="35"/>
      <c r="P43" s="13"/>
      <c r="Q43" s="35"/>
      <c r="T43" s="6"/>
      <c r="U43" s="6"/>
      <c r="V43" s="6"/>
      <c r="W43" s="6"/>
      <c r="X43" s="6"/>
      <c r="Y43" s="6"/>
      <c r="Z43" s="6"/>
      <c r="AA43" s="6"/>
    </row>
    <row r="44" spans="2:27" ht="2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T44" s="6"/>
      <c r="U44" s="6"/>
      <c r="V44" s="6"/>
      <c r="W44" s="6"/>
      <c r="X44" s="6"/>
      <c r="Y44" s="6"/>
      <c r="Z44" s="6"/>
      <c r="AA44" s="6"/>
    </row>
    <row r="45" spans="1:27" ht="21">
      <c r="A45" s="81" t="s">
        <v>134</v>
      </c>
      <c r="F45" s="3"/>
      <c r="G45" s="4"/>
      <c r="I45" s="11"/>
      <c r="K45" s="11"/>
      <c r="M45" s="11"/>
      <c r="O45" s="11"/>
      <c r="Q45" s="1" t="s">
        <v>206</v>
      </c>
      <c r="T45" s="6"/>
      <c r="U45" s="6"/>
      <c r="V45" s="6"/>
      <c r="W45" s="6"/>
      <c r="X45" s="6"/>
      <c r="Y45" s="6"/>
      <c r="Z45" s="6"/>
      <c r="AA45" s="6"/>
    </row>
    <row r="46" spans="1:27" s="68" customFormat="1" ht="21">
      <c r="A46" s="129" t="str">
        <f>A1</f>
        <v>บริษัท พลังงานบริสุทธิ์ จำกัด (มหาชน) และบริษัทย่อย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3"/>
      <c r="S46" s="3"/>
      <c r="T46" s="6"/>
      <c r="U46" s="6"/>
      <c r="V46" s="6"/>
      <c r="W46" s="6"/>
      <c r="X46" s="6"/>
      <c r="Y46" s="6"/>
      <c r="Z46" s="6"/>
      <c r="AA46" s="6"/>
    </row>
    <row r="47" spans="1:27" s="68" customFormat="1" ht="21">
      <c r="A47" s="129" t="s">
        <v>64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3"/>
      <c r="S47" s="3"/>
      <c r="T47" s="6"/>
      <c r="U47" s="6"/>
      <c r="V47" s="6"/>
      <c r="W47" s="6"/>
      <c r="X47" s="6"/>
      <c r="Y47" s="6"/>
      <c r="Z47" s="6"/>
      <c r="AA47" s="6"/>
    </row>
    <row r="48" spans="1:27" ht="21">
      <c r="A48" s="129" t="str">
        <f>A3</f>
        <v>สำหรับงวดเก้าดือน สิ้นสุดวันที่ 30 กันยายน 2556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T48" s="6"/>
      <c r="U48" s="6"/>
      <c r="V48" s="6"/>
      <c r="W48" s="6"/>
      <c r="X48" s="6"/>
      <c r="Y48" s="6"/>
      <c r="Z48" s="6"/>
      <c r="AA48" s="6"/>
    </row>
    <row r="49" spans="1:27" ht="20.25">
      <c r="A49" s="5"/>
      <c r="B49" s="5"/>
      <c r="C49" s="5"/>
      <c r="D49" s="5"/>
      <c r="E49" s="5"/>
      <c r="F49" s="5"/>
      <c r="G49" s="5"/>
      <c r="H49" s="5"/>
      <c r="I49" s="5"/>
      <c r="K49" s="5"/>
      <c r="M49" s="5"/>
      <c r="O49" s="5"/>
      <c r="Q49" s="5"/>
      <c r="T49" s="6"/>
      <c r="U49" s="6"/>
      <c r="V49" s="6"/>
      <c r="W49" s="6"/>
      <c r="X49" s="6"/>
      <c r="Y49" s="6"/>
      <c r="Z49" s="6"/>
      <c r="AA49" s="6"/>
    </row>
    <row r="50" spans="1:27" ht="20.25">
      <c r="A50" s="5"/>
      <c r="B50" s="5"/>
      <c r="C50" s="5"/>
      <c r="D50" s="5"/>
      <c r="E50" s="5"/>
      <c r="F50" s="5"/>
      <c r="G50" s="5"/>
      <c r="H50" s="5"/>
      <c r="I50" s="4"/>
      <c r="K50" s="70" t="s">
        <v>35</v>
      </c>
      <c r="L50" s="70"/>
      <c r="M50" s="70"/>
      <c r="N50" s="70"/>
      <c r="O50" s="70"/>
      <c r="P50" s="70"/>
      <c r="Q50" s="70"/>
      <c r="T50" s="6"/>
      <c r="U50" s="6"/>
      <c r="V50" s="6"/>
      <c r="W50" s="6"/>
      <c r="X50" s="6"/>
      <c r="Y50" s="6"/>
      <c r="Z50" s="6"/>
      <c r="AA50" s="6"/>
    </row>
    <row r="51" spans="1:27" s="68" customFormat="1" ht="21">
      <c r="A51" s="3"/>
      <c r="B51" s="3"/>
      <c r="C51" s="3"/>
      <c r="D51" s="3"/>
      <c r="E51" s="3"/>
      <c r="F51" s="3"/>
      <c r="G51" s="3"/>
      <c r="H51" s="2"/>
      <c r="I51" s="4"/>
      <c r="J51" s="2"/>
      <c r="K51" s="132" t="s">
        <v>12</v>
      </c>
      <c r="L51" s="132"/>
      <c r="M51" s="132"/>
      <c r="N51" s="39"/>
      <c r="O51" s="40" t="s">
        <v>13</v>
      </c>
      <c r="P51" s="40"/>
      <c r="Q51" s="40"/>
      <c r="R51" s="3"/>
      <c r="S51" s="3"/>
      <c r="T51" s="6"/>
      <c r="U51" s="6"/>
      <c r="V51" s="6"/>
      <c r="W51" s="6"/>
      <c r="X51" s="6"/>
      <c r="Y51" s="6"/>
      <c r="Z51" s="6"/>
      <c r="AA51" s="6"/>
    </row>
    <row r="52" spans="1:27" s="68" customFormat="1" ht="21">
      <c r="A52" s="3"/>
      <c r="B52" s="3"/>
      <c r="C52" s="3"/>
      <c r="D52" s="3"/>
      <c r="E52" s="3"/>
      <c r="F52" s="3"/>
      <c r="G52" s="3"/>
      <c r="H52" s="2"/>
      <c r="I52" s="24" t="s">
        <v>40</v>
      </c>
      <c r="J52" s="2"/>
      <c r="K52" s="71" t="s">
        <v>141</v>
      </c>
      <c r="L52" s="2"/>
      <c r="M52" s="71" t="s">
        <v>88</v>
      </c>
      <c r="N52" s="72"/>
      <c r="O52" s="71" t="s">
        <v>141</v>
      </c>
      <c r="P52" s="2"/>
      <c r="Q52" s="71" t="s">
        <v>88</v>
      </c>
      <c r="R52" s="3"/>
      <c r="S52" s="3"/>
      <c r="T52" s="6"/>
      <c r="U52" s="6"/>
      <c r="V52" s="6"/>
      <c r="W52" s="6"/>
      <c r="X52" s="6"/>
      <c r="Y52" s="6"/>
      <c r="Z52" s="6"/>
      <c r="AA52" s="6"/>
    </row>
    <row r="53" spans="1:27" ht="21">
      <c r="A53" s="3" t="s">
        <v>6</v>
      </c>
      <c r="I53" s="91"/>
      <c r="K53" s="91"/>
      <c r="M53" s="91"/>
      <c r="O53" s="91"/>
      <c r="Q53" s="91"/>
      <c r="T53" s="6"/>
      <c r="U53" s="6"/>
      <c r="V53" s="6"/>
      <c r="W53" s="6"/>
      <c r="X53" s="6"/>
      <c r="Y53" s="6"/>
      <c r="Z53" s="6"/>
      <c r="AA53" s="6"/>
    </row>
    <row r="54" spans="1:27" ht="20.25">
      <c r="A54" s="2" t="s">
        <v>154</v>
      </c>
      <c r="I54" s="2"/>
      <c r="K54" s="74">
        <v>-793822297</v>
      </c>
      <c r="L54" s="29"/>
      <c r="M54" s="74">
        <v>-80074872</v>
      </c>
      <c r="N54" s="29"/>
      <c r="O54" s="74">
        <v>-1553902</v>
      </c>
      <c r="P54" s="29"/>
      <c r="Q54" s="74">
        <v>-78702832</v>
      </c>
      <c r="T54" s="6"/>
      <c r="U54" s="6"/>
      <c r="V54" s="6"/>
      <c r="W54" s="6"/>
      <c r="X54" s="6"/>
      <c r="Y54" s="6"/>
      <c r="Z54" s="6"/>
      <c r="AA54" s="6"/>
    </row>
    <row r="55" spans="1:27" ht="20.25">
      <c r="A55" s="2" t="s">
        <v>179</v>
      </c>
      <c r="I55" s="5"/>
      <c r="K55" s="74">
        <v>-50000000</v>
      </c>
      <c r="L55" s="29"/>
      <c r="M55" s="54">
        <v>0</v>
      </c>
      <c r="N55" s="29"/>
      <c r="O55" s="74">
        <v>-50000000</v>
      </c>
      <c r="P55" s="29"/>
      <c r="Q55" s="74">
        <v>0</v>
      </c>
      <c r="T55" s="6"/>
      <c r="U55" s="6"/>
      <c r="V55" s="6"/>
      <c r="W55" s="6"/>
      <c r="X55" s="6"/>
      <c r="Y55" s="6"/>
      <c r="Z55" s="6"/>
      <c r="AA55" s="6"/>
    </row>
    <row r="56" spans="1:27" ht="20.25">
      <c r="A56" s="2" t="s">
        <v>196</v>
      </c>
      <c r="I56" s="5"/>
      <c r="K56" s="74">
        <v>50000000</v>
      </c>
      <c r="L56" s="29"/>
      <c r="M56" s="54">
        <v>0</v>
      </c>
      <c r="N56" s="29"/>
      <c r="O56" s="74">
        <v>50000000</v>
      </c>
      <c r="P56" s="29"/>
      <c r="Q56" s="74">
        <v>0</v>
      </c>
      <c r="T56" s="6"/>
      <c r="U56" s="6"/>
      <c r="V56" s="6"/>
      <c r="W56" s="6"/>
      <c r="X56" s="6"/>
      <c r="Y56" s="6"/>
      <c r="Z56" s="6"/>
      <c r="AA56" s="6"/>
    </row>
    <row r="57" spans="1:27" ht="20.25">
      <c r="A57" s="2" t="s">
        <v>197</v>
      </c>
      <c r="I57" s="5">
        <v>12</v>
      </c>
      <c r="K57" s="74">
        <v>0</v>
      </c>
      <c r="L57" s="29"/>
      <c r="M57" s="74">
        <v>-1</v>
      </c>
      <c r="N57" s="29"/>
      <c r="O57" s="74">
        <v>0</v>
      </c>
      <c r="P57" s="29"/>
      <c r="Q57" s="74">
        <v>-1</v>
      </c>
      <c r="T57" s="6"/>
      <c r="U57" s="6"/>
      <c r="V57" s="6"/>
      <c r="W57" s="6"/>
      <c r="X57" s="6"/>
      <c r="Y57" s="6"/>
      <c r="Z57" s="6"/>
      <c r="AA57" s="6"/>
    </row>
    <row r="58" spans="1:27" ht="20.25">
      <c r="A58" s="92" t="s">
        <v>181</v>
      </c>
      <c r="I58" s="5">
        <v>8</v>
      </c>
      <c r="K58" s="74">
        <v>-20000000</v>
      </c>
      <c r="L58" s="29"/>
      <c r="M58" s="74">
        <v>-123062550</v>
      </c>
      <c r="N58" s="29"/>
      <c r="O58" s="54">
        <v>0</v>
      </c>
      <c r="P58" s="29"/>
      <c r="Q58" s="74">
        <v>-392550</v>
      </c>
      <c r="T58" s="6"/>
      <c r="U58" s="6"/>
      <c r="V58" s="6"/>
      <c r="W58" s="6"/>
      <c r="X58" s="6"/>
      <c r="Y58" s="6"/>
      <c r="Z58" s="6"/>
      <c r="AA58" s="6"/>
    </row>
    <row r="59" spans="1:27" ht="20.25">
      <c r="A59" s="92" t="s">
        <v>182</v>
      </c>
      <c r="I59" s="5">
        <v>8</v>
      </c>
      <c r="K59" s="74">
        <v>4008375</v>
      </c>
      <c r="L59" s="29"/>
      <c r="M59" s="74">
        <v>133300255</v>
      </c>
      <c r="N59" s="29"/>
      <c r="O59" s="54">
        <v>0</v>
      </c>
      <c r="P59" s="29"/>
      <c r="Q59" s="74">
        <v>630255</v>
      </c>
      <c r="T59" s="6"/>
      <c r="U59" s="6"/>
      <c r="V59" s="6"/>
      <c r="W59" s="6"/>
      <c r="X59" s="6"/>
      <c r="Y59" s="6"/>
      <c r="Z59" s="6"/>
      <c r="AA59" s="6"/>
    </row>
    <row r="60" spans="1:27" ht="20.25">
      <c r="A60" s="92" t="s">
        <v>184</v>
      </c>
      <c r="I60" s="5">
        <v>5</v>
      </c>
      <c r="K60" s="74">
        <v>-550000</v>
      </c>
      <c r="L60" s="29"/>
      <c r="M60" s="54">
        <v>0</v>
      </c>
      <c r="N60" s="29"/>
      <c r="O60" s="74">
        <v>-1331050000</v>
      </c>
      <c r="P60" s="29"/>
      <c r="Q60" s="74">
        <v>-44200000</v>
      </c>
      <c r="T60" s="6"/>
      <c r="U60" s="6"/>
      <c r="V60" s="6"/>
      <c r="W60" s="6"/>
      <c r="X60" s="6"/>
      <c r="Y60" s="6"/>
      <c r="Z60" s="6"/>
      <c r="AA60" s="6"/>
    </row>
    <row r="61" spans="1:27" ht="20.25">
      <c r="A61" s="92" t="s">
        <v>186</v>
      </c>
      <c r="I61" s="5">
        <v>5</v>
      </c>
      <c r="K61" s="54">
        <v>0</v>
      </c>
      <c r="L61" s="29"/>
      <c r="M61" s="54">
        <v>0</v>
      </c>
      <c r="N61" s="29"/>
      <c r="O61" s="74">
        <v>40500000</v>
      </c>
      <c r="P61" s="29"/>
      <c r="Q61" s="74">
        <v>12050000</v>
      </c>
      <c r="T61" s="6"/>
      <c r="U61" s="6"/>
      <c r="V61" s="6"/>
      <c r="W61" s="6"/>
      <c r="X61" s="6"/>
      <c r="Y61" s="6"/>
      <c r="Z61" s="6"/>
      <c r="AA61" s="6"/>
    </row>
    <row r="62" spans="1:27" ht="20.25">
      <c r="A62" s="92" t="s">
        <v>198</v>
      </c>
      <c r="I62" s="5"/>
      <c r="K62" s="54">
        <v>0</v>
      </c>
      <c r="L62" s="29"/>
      <c r="M62" s="74">
        <v>60000000</v>
      </c>
      <c r="N62" s="29"/>
      <c r="O62" s="54">
        <v>0</v>
      </c>
      <c r="P62" s="29"/>
      <c r="Q62" s="74">
        <v>60000000</v>
      </c>
      <c r="T62" s="6"/>
      <c r="U62" s="6"/>
      <c r="V62" s="6"/>
      <c r="W62" s="6"/>
      <c r="X62" s="6"/>
      <c r="Y62" s="6"/>
      <c r="Z62" s="6"/>
      <c r="AA62" s="6"/>
    </row>
    <row r="63" spans="1:27" s="2" customFormat="1" ht="20.25">
      <c r="A63" s="92" t="s">
        <v>200</v>
      </c>
      <c r="I63" s="5">
        <v>13</v>
      </c>
      <c r="K63" s="54">
        <v>0</v>
      </c>
      <c r="L63" s="29"/>
      <c r="M63" s="74">
        <v>-75356449</v>
      </c>
      <c r="N63" s="29"/>
      <c r="O63" s="74">
        <v>-1671999970</v>
      </c>
      <c r="P63" s="29"/>
      <c r="Q63" s="74">
        <v>-105530870</v>
      </c>
      <c r="T63" s="6"/>
      <c r="U63" s="6"/>
      <c r="V63" s="6"/>
      <c r="W63" s="6"/>
      <c r="X63" s="6"/>
      <c r="Y63" s="6"/>
      <c r="Z63" s="6"/>
      <c r="AA63" s="6"/>
    </row>
    <row r="64" spans="1:27" ht="20.25">
      <c r="A64" s="2" t="s">
        <v>180</v>
      </c>
      <c r="I64" s="5">
        <v>14</v>
      </c>
      <c r="K64" s="54">
        <v>0</v>
      </c>
      <c r="L64" s="29"/>
      <c r="M64" s="54">
        <v>0</v>
      </c>
      <c r="N64" s="29"/>
      <c r="O64" s="74">
        <v>-111384128</v>
      </c>
      <c r="P64" s="29"/>
      <c r="Q64" s="54">
        <v>0</v>
      </c>
      <c r="S64" s="6"/>
      <c r="T64" s="6"/>
      <c r="U64" s="6"/>
      <c r="V64" s="6"/>
      <c r="W64" s="6"/>
      <c r="X64" s="6"/>
      <c r="Y64" s="6"/>
      <c r="Z64" s="6"/>
      <c r="AA64" s="6"/>
    </row>
    <row r="65" spans="1:27" ht="20.25">
      <c r="A65" s="63" t="s">
        <v>23</v>
      </c>
      <c r="I65" s="5">
        <v>15</v>
      </c>
      <c r="K65" s="74">
        <v>-3208751693</v>
      </c>
      <c r="L65" s="29"/>
      <c r="M65" s="74">
        <v>-715035200</v>
      </c>
      <c r="N65" s="29"/>
      <c r="O65" s="74">
        <v>-207197536</v>
      </c>
      <c r="P65" s="29"/>
      <c r="Q65" s="74">
        <v>-230093944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ht="20.25">
      <c r="A66" s="92" t="s">
        <v>110</v>
      </c>
      <c r="I66" s="5">
        <v>15</v>
      </c>
      <c r="K66" s="74">
        <v>99477052</v>
      </c>
      <c r="L66" s="29"/>
      <c r="M66" s="74">
        <v>385257</v>
      </c>
      <c r="N66" s="29"/>
      <c r="O66" s="74">
        <v>99451102</v>
      </c>
      <c r="P66" s="29"/>
      <c r="Q66" s="74">
        <v>385257</v>
      </c>
      <c r="S66" s="13"/>
      <c r="T66" s="6"/>
      <c r="U66" s="6"/>
      <c r="V66" s="6"/>
      <c r="W66" s="6"/>
      <c r="X66" s="6"/>
      <c r="Y66" s="6"/>
      <c r="Z66" s="6"/>
      <c r="AA66" s="6"/>
    </row>
    <row r="67" spans="1:27" ht="20.25">
      <c r="A67" s="92" t="s">
        <v>185</v>
      </c>
      <c r="I67" s="5">
        <v>15</v>
      </c>
      <c r="K67" s="74">
        <v>218113854</v>
      </c>
      <c r="L67" s="29"/>
      <c r="M67" s="54">
        <v>0</v>
      </c>
      <c r="N67" s="29"/>
      <c r="O67" s="74">
        <v>113853007</v>
      </c>
      <c r="P67" s="29"/>
      <c r="Q67" s="54">
        <v>0</v>
      </c>
      <c r="S67" s="13"/>
      <c r="T67" s="6"/>
      <c r="U67" s="6"/>
      <c r="V67" s="6"/>
      <c r="W67" s="6"/>
      <c r="X67" s="6"/>
      <c r="Y67" s="6"/>
      <c r="Z67" s="6"/>
      <c r="AA67" s="6"/>
    </row>
    <row r="68" spans="1:27" ht="20.25">
      <c r="A68" s="92" t="s">
        <v>201</v>
      </c>
      <c r="I68" s="5">
        <v>14</v>
      </c>
      <c r="K68" s="54">
        <v>0</v>
      </c>
      <c r="L68" s="29"/>
      <c r="M68" s="54">
        <v>0</v>
      </c>
      <c r="N68" s="29"/>
      <c r="O68" s="74">
        <v>140268427</v>
      </c>
      <c r="P68" s="29"/>
      <c r="Q68" s="54">
        <v>0</v>
      </c>
      <c r="S68" s="13"/>
      <c r="T68" s="6"/>
      <c r="U68" s="6"/>
      <c r="V68" s="6"/>
      <c r="W68" s="6"/>
      <c r="X68" s="6"/>
      <c r="Y68" s="6"/>
      <c r="Z68" s="6"/>
      <c r="AA68" s="6"/>
    </row>
    <row r="69" spans="1:27" ht="20.25">
      <c r="A69" s="92" t="s">
        <v>202</v>
      </c>
      <c r="I69" s="5"/>
      <c r="K69" s="54">
        <v>0</v>
      </c>
      <c r="L69" s="29"/>
      <c r="M69" s="54">
        <v>0</v>
      </c>
      <c r="N69" s="29"/>
      <c r="O69" s="74">
        <v>954784</v>
      </c>
      <c r="P69" s="29"/>
      <c r="Q69" s="54">
        <v>0</v>
      </c>
      <c r="S69" s="13"/>
      <c r="T69" s="6"/>
      <c r="U69" s="6"/>
      <c r="V69" s="6"/>
      <c r="W69" s="6"/>
      <c r="X69" s="6"/>
      <c r="Y69" s="6"/>
      <c r="Z69" s="6"/>
      <c r="AA69" s="6"/>
    </row>
    <row r="70" spans="1:27" ht="20.25">
      <c r="A70" s="92" t="s">
        <v>93</v>
      </c>
      <c r="I70" s="5"/>
      <c r="K70" s="74">
        <v>15397811</v>
      </c>
      <c r="L70" s="29"/>
      <c r="M70" s="74">
        <v>-629088</v>
      </c>
      <c r="N70" s="29"/>
      <c r="O70" s="74">
        <v>15397812</v>
      </c>
      <c r="P70" s="29"/>
      <c r="Q70" s="74">
        <v>-629088</v>
      </c>
      <c r="S70" s="13"/>
      <c r="T70" s="6"/>
      <c r="U70" s="6"/>
      <c r="V70" s="6"/>
      <c r="W70" s="6"/>
      <c r="X70" s="6"/>
      <c r="Y70" s="6"/>
      <c r="Z70" s="6"/>
      <c r="AA70" s="6"/>
    </row>
    <row r="71" spans="1:27" s="68" customFormat="1" ht="21">
      <c r="A71" s="3" t="s">
        <v>7</v>
      </c>
      <c r="B71" s="3"/>
      <c r="C71" s="3"/>
      <c r="D71" s="3"/>
      <c r="E71" s="3"/>
      <c r="F71" s="3"/>
      <c r="G71" s="3"/>
      <c r="H71" s="3"/>
      <c r="I71" s="3"/>
      <c r="J71" s="3"/>
      <c r="K71" s="90">
        <f>SUM(K54:K70)</f>
        <v>-3686126898</v>
      </c>
      <c r="L71" s="86"/>
      <c r="M71" s="90">
        <f>SUM(M54:M70)</f>
        <v>-800472648</v>
      </c>
      <c r="N71" s="86"/>
      <c r="O71" s="90">
        <f>SUM(O54:O70)</f>
        <v>-2912760404</v>
      </c>
      <c r="P71" s="86"/>
      <c r="Q71" s="90">
        <f>SUM(Q54:Q70)</f>
        <v>-386483773</v>
      </c>
      <c r="R71" s="93"/>
      <c r="S71" s="3"/>
      <c r="T71" s="6"/>
      <c r="U71" s="6"/>
      <c r="V71" s="6"/>
      <c r="W71" s="6"/>
      <c r="X71" s="6"/>
      <c r="Y71" s="6"/>
      <c r="Z71" s="6"/>
      <c r="AA71" s="6"/>
    </row>
    <row r="72" spans="9:27" ht="20.25">
      <c r="I72" s="2"/>
      <c r="K72" s="88"/>
      <c r="L72" s="29"/>
      <c r="M72" s="88"/>
      <c r="N72" s="29"/>
      <c r="O72" s="88"/>
      <c r="P72" s="29"/>
      <c r="Q72" s="88"/>
      <c r="T72" s="6"/>
      <c r="U72" s="6"/>
      <c r="V72" s="6"/>
      <c r="W72" s="6"/>
      <c r="X72" s="6"/>
      <c r="Y72" s="6"/>
      <c r="Z72" s="6"/>
      <c r="AA72" s="6"/>
    </row>
    <row r="73" spans="1:27" ht="21">
      <c r="A73" s="3" t="s">
        <v>8</v>
      </c>
      <c r="I73" s="2"/>
      <c r="K73" s="88"/>
      <c r="L73" s="29"/>
      <c r="M73" s="88"/>
      <c r="N73" s="29"/>
      <c r="O73" s="88"/>
      <c r="P73" s="29"/>
      <c r="Q73" s="88"/>
      <c r="T73" s="6"/>
      <c r="U73" s="6"/>
      <c r="V73" s="6"/>
      <c r="W73" s="6"/>
      <c r="X73" s="6"/>
      <c r="Y73" s="6"/>
      <c r="Z73" s="6"/>
      <c r="AA73" s="6"/>
    </row>
    <row r="74" spans="1:27" ht="20.25">
      <c r="A74" s="2" t="s">
        <v>172</v>
      </c>
      <c r="I74" s="5"/>
      <c r="K74" s="74">
        <v>233801295</v>
      </c>
      <c r="L74" s="29"/>
      <c r="M74" s="74">
        <v>271025048</v>
      </c>
      <c r="N74" s="29"/>
      <c r="O74" s="74">
        <v>233801295</v>
      </c>
      <c r="P74" s="29"/>
      <c r="Q74" s="74">
        <v>271025048</v>
      </c>
      <c r="T74" s="6"/>
      <c r="U74" s="6"/>
      <c r="V74" s="6"/>
      <c r="W74" s="6"/>
      <c r="X74" s="6"/>
      <c r="Y74" s="6"/>
      <c r="Z74" s="6"/>
      <c r="AA74" s="6"/>
    </row>
    <row r="75" spans="1:27" ht="20.25">
      <c r="A75" s="92" t="s">
        <v>119</v>
      </c>
      <c r="I75" s="5"/>
      <c r="K75" s="74">
        <v>0</v>
      </c>
      <c r="L75" s="29"/>
      <c r="M75" s="74">
        <v>85170000</v>
      </c>
      <c r="N75" s="29"/>
      <c r="O75" s="54">
        <v>0</v>
      </c>
      <c r="P75" s="29"/>
      <c r="Q75" s="74">
        <v>40000000</v>
      </c>
      <c r="T75" s="6"/>
      <c r="U75" s="6"/>
      <c r="V75" s="6"/>
      <c r="W75" s="6"/>
      <c r="X75" s="6"/>
      <c r="Y75" s="6"/>
      <c r="Z75" s="6"/>
      <c r="AA75" s="6"/>
    </row>
    <row r="76" spans="1:27" ht="20.25">
      <c r="A76" s="92" t="s">
        <v>177</v>
      </c>
      <c r="I76" s="5"/>
      <c r="K76" s="74">
        <v>0</v>
      </c>
      <c r="L76" s="29"/>
      <c r="M76" s="74">
        <v>-115770000</v>
      </c>
      <c r="N76" s="29"/>
      <c r="O76" s="54">
        <v>0</v>
      </c>
      <c r="P76" s="29"/>
      <c r="Q76" s="74">
        <v>-40000000</v>
      </c>
      <c r="T76" s="6"/>
      <c r="U76" s="6"/>
      <c r="V76" s="6"/>
      <c r="W76" s="6"/>
      <c r="X76" s="6"/>
      <c r="Y76" s="6"/>
      <c r="Z76" s="6"/>
      <c r="AA76" s="6"/>
    </row>
    <row r="77" spans="1:27" ht="20.25">
      <c r="A77" s="92" t="s">
        <v>114</v>
      </c>
      <c r="I77" s="5"/>
      <c r="K77" s="74">
        <v>0</v>
      </c>
      <c r="L77" s="29"/>
      <c r="M77" s="74">
        <v>10000</v>
      </c>
      <c r="N77" s="29"/>
      <c r="O77" s="54">
        <v>0</v>
      </c>
      <c r="P77" s="29"/>
      <c r="Q77" s="54">
        <v>0</v>
      </c>
      <c r="T77" s="6"/>
      <c r="U77" s="6"/>
      <c r="V77" s="6"/>
      <c r="W77" s="6"/>
      <c r="X77" s="6"/>
      <c r="Y77" s="6"/>
      <c r="Z77" s="6"/>
      <c r="AA77" s="6"/>
    </row>
    <row r="78" spans="1:27" ht="20.25">
      <c r="A78" s="92" t="s">
        <v>120</v>
      </c>
      <c r="I78" s="5">
        <v>20</v>
      </c>
      <c r="K78" s="74">
        <v>1290131791</v>
      </c>
      <c r="L78" s="29"/>
      <c r="M78" s="74">
        <v>406814841</v>
      </c>
      <c r="N78" s="29"/>
      <c r="O78" s="54">
        <v>0</v>
      </c>
      <c r="P78" s="29"/>
      <c r="Q78" s="74">
        <v>17000000</v>
      </c>
      <c r="T78" s="6"/>
      <c r="U78" s="6"/>
      <c r="V78" s="6"/>
      <c r="W78" s="6"/>
      <c r="X78" s="6"/>
      <c r="Y78" s="6"/>
      <c r="Z78" s="6"/>
      <c r="AA78" s="6"/>
    </row>
    <row r="79" spans="1:27" ht="20.25">
      <c r="A79" s="92" t="s">
        <v>2</v>
      </c>
      <c r="I79" s="5">
        <v>20</v>
      </c>
      <c r="K79" s="74">
        <v>-91494000</v>
      </c>
      <c r="L79" s="29"/>
      <c r="M79" s="74">
        <v>-36270000</v>
      </c>
      <c r="N79" s="29"/>
      <c r="O79" s="74">
        <v>-48780000</v>
      </c>
      <c r="P79" s="29"/>
      <c r="Q79" s="74">
        <v>-36270000</v>
      </c>
      <c r="T79" s="6"/>
      <c r="U79" s="6"/>
      <c r="V79" s="6"/>
      <c r="W79" s="6"/>
      <c r="X79" s="6"/>
      <c r="Y79" s="6"/>
      <c r="Z79" s="6"/>
      <c r="AA79" s="6"/>
    </row>
    <row r="80" spans="1:27" ht="20.25">
      <c r="A80" s="92" t="s">
        <v>178</v>
      </c>
      <c r="I80" s="5">
        <v>25</v>
      </c>
      <c r="K80" s="74">
        <v>-37299302</v>
      </c>
      <c r="L80" s="29"/>
      <c r="M80" s="74">
        <v>-85400000</v>
      </c>
      <c r="N80" s="29"/>
      <c r="O80" s="74">
        <v>-37299302</v>
      </c>
      <c r="P80" s="29"/>
      <c r="Q80" s="74">
        <v>-85400000</v>
      </c>
      <c r="T80" s="6"/>
      <c r="U80" s="6"/>
      <c r="V80" s="6"/>
      <c r="W80" s="6"/>
      <c r="X80" s="6"/>
      <c r="Y80" s="6"/>
      <c r="Z80" s="6"/>
      <c r="AA80" s="6"/>
    </row>
    <row r="81" spans="1:27" ht="20.25">
      <c r="A81" s="92" t="s">
        <v>127</v>
      </c>
      <c r="I81" s="5">
        <v>24</v>
      </c>
      <c r="K81" s="74">
        <v>2990516000</v>
      </c>
      <c r="L81" s="29"/>
      <c r="M81" s="74">
        <v>180000000</v>
      </c>
      <c r="N81" s="29"/>
      <c r="O81" s="74">
        <v>2990516000</v>
      </c>
      <c r="P81" s="29"/>
      <c r="Q81" s="74">
        <v>180000000</v>
      </c>
      <c r="T81" s="6"/>
      <c r="U81" s="6"/>
      <c r="V81" s="6"/>
      <c r="W81" s="6"/>
      <c r="X81" s="6"/>
      <c r="Y81" s="6"/>
      <c r="Z81" s="6"/>
      <c r="AA81" s="6"/>
    </row>
    <row r="82" spans="1:27" s="68" customFormat="1" ht="21">
      <c r="A82" s="3" t="s">
        <v>9</v>
      </c>
      <c r="B82" s="3"/>
      <c r="C82" s="3"/>
      <c r="D82" s="3"/>
      <c r="E82" s="3"/>
      <c r="F82" s="3"/>
      <c r="G82" s="3"/>
      <c r="H82" s="3"/>
      <c r="I82" s="3"/>
      <c r="J82" s="3"/>
      <c r="K82" s="90">
        <f>SUM(K74:K81)</f>
        <v>4385655784</v>
      </c>
      <c r="L82" s="86"/>
      <c r="M82" s="90">
        <f>SUM(M74:M81)</f>
        <v>705579889</v>
      </c>
      <c r="N82" s="86"/>
      <c r="O82" s="90">
        <f>SUM(O74:O81)</f>
        <v>3138237993</v>
      </c>
      <c r="P82" s="86"/>
      <c r="Q82" s="90">
        <f>SUM(Q74:Q81)</f>
        <v>346355048</v>
      </c>
      <c r="R82" s="3"/>
      <c r="S82" s="3"/>
      <c r="T82" s="6"/>
      <c r="U82" s="6"/>
      <c r="V82" s="6"/>
      <c r="W82" s="6"/>
      <c r="X82" s="6"/>
      <c r="Y82" s="6"/>
      <c r="Z82" s="6"/>
      <c r="AA82" s="6"/>
    </row>
    <row r="83" spans="9:27" ht="20.25">
      <c r="I83" s="2"/>
      <c r="K83" s="88"/>
      <c r="L83" s="29"/>
      <c r="M83" s="88"/>
      <c r="N83" s="29"/>
      <c r="O83" s="88"/>
      <c r="P83" s="29"/>
      <c r="Q83" s="88"/>
      <c r="T83" s="6"/>
      <c r="U83" s="6"/>
      <c r="V83" s="6"/>
      <c r="W83" s="6"/>
      <c r="X83" s="6"/>
      <c r="Y83" s="6"/>
      <c r="Z83" s="6"/>
      <c r="AA83" s="6"/>
    </row>
    <row r="84" spans="1:27" s="68" customFormat="1" ht="21">
      <c r="A84" s="94" t="s">
        <v>150</v>
      </c>
      <c r="B84" s="3"/>
      <c r="C84" s="3"/>
      <c r="D84" s="3"/>
      <c r="E84" s="3"/>
      <c r="F84" s="3"/>
      <c r="G84" s="3"/>
      <c r="H84" s="3"/>
      <c r="I84" s="37"/>
      <c r="J84" s="37"/>
      <c r="K84" s="74">
        <f>K82+K71+K38</f>
        <v>1077509248</v>
      </c>
      <c r="L84" s="86"/>
      <c r="M84" s="74">
        <f>M82+M71+M38</f>
        <v>-58282315</v>
      </c>
      <c r="N84" s="86"/>
      <c r="O84" s="74">
        <f>O82+O71+O38</f>
        <v>336377658</v>
      </c>
      <c r="P84" s="86"/>
      <c r="Q84" s="74">
        <f>Q82+Q71+Q38</f>
        <v>-31795118</v>
      </c>
      <c r="R84" s="95"/>
      <c r="S84" s="96"/>
      <c r="T84" s="6"/>
      <c r="U84" s="6"/>
      <c r="V84" s="6"/>
      <c r="W84" s="6"/>
      <c r="X84" s="6"/>
      <c r="Y84" s="6"/>
      <c r="Z84" s="6"/>
      <c r="AA84" s="6"/>
    </row>
    <row r="85" spans="1:27" s="68" customFormat="1" ht="21">
      <c r="A85" s="3" t="s">
        <v>76</v>
      </c>
      <c r="B85" s="3"/>
      <c r="C85" s="3"/>
      <c r="D85" s="3"/>
      <c r="E85" s="3"/>
      <c r="F85" s="3"/>
      <c r="G85" s="3"/>
      <c r="H85" s="3"/>
      <c r="I85" s="37"/>
      <c r="J85" s="37"/>
      <c r="K85" s="74">
        <v>67343893</v>
      </c>
      <c r="L85" s="86"/>
      <c r="M85" s="97">
        <v>181300918</v>
      </c>
      <c r="N85" s="86"/>
      <c r="O85" s="74">
        <v>56179031</v>
      </c>
      <c r="P85" s="86"/>
      <c r="Q85" s="97">
        <v>96140844</v>
      </c>
      <c r="R85" s="95"/>
      <c r="S85" s="3"/>
      <c r="T85" s="6"/>
      <c r="U85" s="6"/>
      <c r="V85" s="6"/>
      <c r="W85" s="6"/>
      <c r="X85" s="6"/>
      <c r="Y85" s="6"/>
      <c r="Z85" s="6"/>
      <c r="AA85" s="6"/>
    </row>
    <row r="86" spans="1:27" s="68" customFormat="1" ht="21.75" thickBot="1">
      <c r="A86" s="3" t="s">
        <v>77</v>
      </c>
      <c r="B86" s="3"/>
      <c r="C86" s="3"/>
      <c r="D86" s="3"/>
      <c r="E86" s="3"/>
      <c r="F86" s="3"/>
      <c r="G86" s="3"/>
      <c r="H86" s="3"/>
      <c r="I86" s="5"/>
      <c r="J86" s="37"/>
      <c r="K86" s="98">
        <f>SUM(K84:K85)</f>
        <v>1144853141</v>
      </c>
      <c r="L86" s="86"/>
      <c r="M86" s="98">
        <f>SUM(M84:M85)</f>
        <v>123018603</v>
      </c>
      <c r="N86" s="86"/>
      <c r="O86" s="98">
        <f>SUM(O84:O85)</f>
        <v>392556689</v>
      </c>
      <c r="P86" s="86"/>
      <c r="Q86" s="98">
        <f>SUM(Q84:Q85)</f>
        <v>64345726</v>
      </c>
      <c r="R86" s="95"/>
      <c r="S86" s="3"/>
      <c r="T86" s="6"/>
      <c r="U86" s="6"/>
      <c r="V86" s="6"/>
      <c r="W86" s="6"/>
      <c r="X86" s="6"/>
      <c r="Y86" s="6"/>
      <c r="Z86" s="6"/>
      <c r="AA86" s="6"/>
    </row>
    <row r="87" spans="1:27" s="68" customFormat="1" ht="21.75" thickTop="1">
      <c r="A87" s="3"/>
      <c r="B87" s="3"/>
      <c r="C87" s="3"/>
      <c r="D87" s="3"/>
      <c r="E87" s="3"/>
      <c r="F87" s="3"/>
      <c r="G87" s="3"/>
      <c r="H87" s="3"/>
      <c r="I87" s="5"/>
      <c r="J87" s="37"/>
      <c r="K87" s="80"/>
      <c r="L87" s="86"/>
      <c r="M87" s="80"/>
      <c r="N87" s="86"/>
      <c r="O87" s="80"/>
      <c r="P87" s="86"/>
      <c r="Q87" s="80"/>
      <c r="R87" s="95"/>
      <c r="S87" s="3"/>
      <c r="T87" s="6"/>
      <c r="U87" s="6"/>
      <c r="V87" s="6"/>
      <c r="W87" s="6"/>
      <c r="X87" s="6"/>
      <c r="Y87" s="6"/>
      <c r="Z87" s="6"/>
      <c r="AA87" s="6"/>
    </row>
    <row r="88" spans="9:27" ht="12" customHeight="1">
      <c r="I88" s="2"/>
      <c r="K88" s="99"/>
      <c r="L88" s="6"/>
      <c r="M88" s="99"/>
      <c r="N88" s="6"/>
      <c r="O88" s="74"/>
      <c r="P88" s="6"/>
      <c r="Q88" s="99"/>
      <c r="T88" s="6"/>
      <c r="U88" s="6"/>
      <c r="V88" s="6"/>
      <c r="W88" s="6"/>
      <c r="X88" s="6"/>
      <c r="Y88" s="6"/>
      <c r="Z88" s="6"/>
      <c r="AA88" s="6"/>
    </row>
    <row r="89" spans="9:27" ht="17.25" customHeight="1">
      <c r="I89" s="2"/>
      <c r="K89" s="99"/>
      <c r="L89" s="6"/>
      <c r="M89" s="99"/>
      <c r="N89" s="6"/>
      <c r="O89" s="99"/>
      <c r="P89" s="6"/>
      <c r="Q89" s="99"/>
      <c r="T89" s="6"/>
      <c r="U89" s="6"/>
      <c r="V89" s="6"/>
      <c r="W89" s="6"/>
      <c r="X89" s="6"/>
      <c r="Y89" s="6"/>
      <c r="Z89" s="6"/>
      <c r="AA89" s="6"/>
    </row>
    <row r="90" spans="1:27" ht="21">
      <c r="A90" s="81" t="s">
        <v>134</v>
      </c>
      <c r="F90" s="3"/>
      <c r="G90" s="4"/>
      <c r="I90" s="11"/>
      <c r="K90" s="11"/>
      <c r="M90" s="11"/>
      <c r="O90" s="11"/>
      <c r="Q90" s="1" t="s">
        <v>207</v>
      </c>
      <c r="T90" s="6"/>
      <c r="U90" s="6"/>
      <c r="V90" s="6"/>
      <c r="W90" s="6"/>
      <c r="X90" s="6"/>
      <c r="Y90" s="6"/>
      <c r="Z90" s="6"/>
      <c r="AA90" s="6"/>
    </row>
    <row r="91" spans="1:27" s="68" customFormat="1" ht="21">
      <c r="A91" s="129" t="str">
        <f>+A46</f>
        <v>บริษัท พลังงานบริสุทธิ์ จำกัด (มหาชน) และบริษัทย่อย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3"/>
      <c r="S91" s="3"/>
      <c r="T91" s="6"/>
      <c r="U91" s="6"/>
      <c r="V91" s="6"/>
      <c r="W91" s="6"/>
      <c r="X91" s="6"/>
      <c r="Y91" s="6"/>
      <c r="Z91" s="6"/>
      <c r="AA91" s="6"/>
    </row>
    <row r="92" spans="1:27" s="68" customFormat="1" ht="21">
      <c r="A92" s="129" t="str">
        <f>+A47</f>
        <v>งบกระแสเงินสด (ต่อ)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3"/>
      <c r="S92" s="3"/>
      <c r="T92" s="6"/>
      <c r="U92" s="6"/>
      <c r="V92" s="6"/>
      <c r="W92" s="6"/>
      <c r="X92" s="6"/>
      <c r="Y92" s="6"/>
      <c r="Z92" s="6"/>
      <c r="AA92" s="6"/>
    </row>
    <row r="93" spans="1:27" ht="21">
      <c r="A93" s="129" t="str">
        <f>+A48</f>
        <v>สำหรับงวดเก้าดือน สิ้นสุดวันที่ 30 กันยายน 2556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T93" s="6"/>
      <c r="U93" s="6"/>
      <c r="V93" s="6"/>
      <c r="W93" s="6"/>
      <c r="X93" s="6"/>
      <c r="Y93" s="6"/>
      <c r="Z93" s="6"/>
      <c r="AA93" s="6"/>
    </row>
    <row r="94" spans="1:27" ht="20.25">
      <c r="A94" s="5"/>
      <c r="B94" s="5"/>
      <c r="C94" s="5"/>
      <c r="D94" s="5"/>
      <c r="E94" s="5"/>
      <c r="F94" s="5"/>
      <c r="G94" s="5"/>
      <c r="H94" s="5"/>
      <c r="I94" s="5"/>
      <c r="K94" s="5"/>
      <c r="M94" s="5"/>
      <c r="O94" s="5"/>
      <c r="Q94" s="5"/>
      <c r="T94" s="6"/>
      <c r="U94" s="6"/>
      <c r="V94" s="6"/>
      <c r="W94" s="6"/>
      <c r="X94" s="6"/>
      <c r="Y94" s="6"/>
      <c r="Z94" s="6"/>
      <c r="AA94" s="6"/>
    </row>
    <row r="95" spans="1:27" ht="20.25">
      <c r="A95" s="5"/>
      <c r="B95" s="5"/>
      <c r="C95" s="5"/>
      <c r="D95" s="5"/>
      <c r="E95" s="5"/>
      <c r="F95" s="5"/>
      <c r="G95" s="5"/>
      <c r="H95" s="5"/>
      <c r="I95" s="4"/>
      <c r="K95" s="70" t="s">
        <v>35</v>
      </c>
      <c r="L95" s="70"/>
      <c r="M95" s="70"/>
      <c r="N95" s="70"/>
      <c r="O95" s="70"/>
      <c r="P95" s="70"/>
      <c r="Q95" s="70"/>
      <c r="T95" s="6"/>
      <c r="U95" s="6"/>
      <c r="V95" s="6"/>
      <c r="W95" s="6"/>
      <c r="X95" s="6"/>
      <c r="Y95" s="6"/>
      <c r="Z95" s="6"/>
      <c r="AA95" s="6"/>
    </row>
    <row r="96" spans="1:27" s="68" customFormat="1" ht="21">
      <c r="A96" s="3"/>
      <c r="B96" s="3"/>
      <c r="C96" s="3"/>
      <c r="D96" s="3"/>
      <c r="E96" s="3"/>
      <c r="F96" s="3"/>
      <c r="G96" s="3"/>
      <c r="H96" s="2"/>
      <c r="I96" s="4"/>
      <c r="J96" s="2"/>
      <c r="K96" s="132" t="s">
        <v>12</v>
      </c>
      <c r="L96" s="132"/>
      <c r="M96" s="132"/>
      <c r="N96" s="39"/>
      <c r="O96" s="40" t="s">
        <v>13</v>
      </c>
      <c r="P96" s="40"/>
      <c r="Q96" s="40"/>
      <c r="R96" s="3"/>
      <c r="S96" s="3"/>
      <c r="T96" s="6"/>
      <c r="U96" s="6"/>
      <c r="V96" s="6"/>
      <c r="W96" s="6"/>
      <c r="X96" s="6"/>
      <c r="Y96" s="6"/>
      <c r="Z96" s="6"/>
      <c r="AA96" s="6"/>
    </row>
    <row r="97" spans="1:27" s="68" customFormat="1" ht="21">
      <c r="A97" s="3"/>
      <c r="B97" s="3"/>
      <c r="C97" s="3"/>
      <c r="D97" s="3"/>
      <c r="E97" s="3"/>
      <c r="F97" s="3"/>
      <c r="G97" s="3"/>
      <c r="H97" s="2"/>
      <c r="I97" s="24" t="s">
        <v>40</v>
      </c>
      <c r="J97" s="2"/>
      <c r="K97" s="71" t="s">
        <v>141</v>
      </c>
      <c r="L97" s="2"/>
      <c r="M97" s="71" t="s">
        <v>88</v>
      </c>
      <c r="N97" s="72"/>
      <c r="O97" s="71" t="s">
        <v>141</v>
      </c>
      <c r="P97" s="2"/>
      <c r="Q97" s="71" t="s">
        <v>88</v>
      </c>
      <c r="R97" s="3"/>
      <c r="S97" s="3"/>
      <c r="T97" s="6"/>
      <c r="U97" s="6"/>
      <c r="V97" s="6"/>
      <c r="W97" s="6"/>
      <c r="X97" s="6"/>
      <c r="Y97" s="6"/>
      <c r="Z97" s="6"/>
      <c r="AA97" s="6"/>
    </row>
    <row r="98" spans="1:27" ht="2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T98" s="6"/>
      <c r="U98" s="6"/>
      <c r="V98" s="6"/>
      <c r="W98" s="6"/>
      <c r="X98" s="6"/>
      <c r="Y98" s="6"/>
      <c r="Z98" s="6"/>
      <c r="AA98" s="6"/>
    </row>
    <row r="99" spans="1:27" ht="21">
      <c r="A99" s="100" t="s">
        <v>26</v>
      </c>
      <c r="L99" s="73"/>
      <c r="N99" s="73"/>
      <c r="P99" s="73"/>
      <c r="T99" s="6"/>
      <c r="U99" s="6"/>
      <c r="V99" s="6"/>
      <c r="W99" s="6"/>
      <c r="X99" s="6"/>
      <c r="Y99" s="6"/>
      <c r="Z99" s="6"/>
      <c r="AA99" s="6"/>
    </row>
    <row r="100" spans="1:27" ht="20.25">
      <c r="A100" s="101" t="s">
        <v>32</v>
      </c>
      <c r="B100" s="2" t="s">
        <v>115</v>
      </c>
      <c r="L100" s="73"/>
      <c r="N100" s="73"/>
      <c r="P100" s="73"/>
      <c r="T100" s="6"/>
      <c r="U100" s="6"/>
      <c r="V100" s="6"/>
      <c r="W100" s="6"/>
      <c r="X100" s="6"/>
      <c r="Y100" s="6"/>
      <c r="Z100" s="6"/>
      <c r="AA100" s="6"/>
    </row>
    <row r="101" spans="1:27" ht="20.25">
      <c r="A101" s="101"/>
      <c r="B101" s="102" t="s">
        <v>116</v>
      </c>
      <c r="D101" s="2" t="s">
        <v>122</v>
      </c>
      <c r="K101" s="103"/>
      <c r="L101" s="9"/>
      <c r="M101" s="69"/>
      <c r="N101" s="69"/>
      <c r="O101" s="69"/>
      <c r="P101" s="69"/>
      <c r="Q101" s="69"/>
      <c r="T101" s="6"/>
      <c r="U101" s="6"/>
      <c r="V101" s="6"/>
      <c r="W101" s="6"/>
      <c r="X101" s="6"/>
      <c r="Y101" s="6"/>
      <c r="Z101" s="6"/>
      <c r="AA101" s="6"/>
    </row>
    <row r="102" spans="1:27" ht="20.25">
      <c r="A102" s="101"/>
      <c r="B102" s="102"/>
      <c r="E102" s="2" t="s">
        <v>165</v>
      </c>
      <c r="I102" s="5">
        <v>15</v>
      </c>
      <c r="K102" s="104">
        <v>321506912</v>
      </c>
      <c r="L102" s="104"/>
      <c r="M102" s="104">
        <v>15996335</v>
      </c>
      <c r="N102" s="104"/>
      <c r="O102" s="104">
        <v>3450133</v>
      </c>
      <c r="P102" s="104"/>
      <c r="Q102" s="104">
        <v>15971725</v>
      </c>
      <c r="T102" s="6"/>
      <c r="U102" s="6"/>
      <c r="V102" s="6"/>
      <c r="W102" s="6"/>
      <c r="X102" s="6"/>
      <c r="Y102" s="6"/>
      <c r="Z102" s="6"/>
      <c r="AA102" s="6"/>
    </row>
    <row r="103" spans="1:27" ht="20.25">
      <c r="A103" s="101"/>
      <c r="B103" s="102" t="s">
        <v>117</v>
      </c>
      <c r="D103" s="2" t="s">
        <v>123</v>
      </c>
      <c r="I103" s="69"/>
      <c r="K103" s="104"/>
      <c r="L103" s="104"/>
      <c r="M103" s="104"/>
      <c r="N103" s="104"/>
      <c r="O103" s="104"/>
      <c r="P103" s="104"/>
      <c r="Q103" s="104"/>
      <c r="T103" s="6"/>
      <c r="U103" s="6"/>
      <c r="V103" s="6"/>
      <c r="W103" s="6"/>
      <c r="X103" s="6"/>
      <c r="Y103" s="6"/>
      <c r="Z103" s="6"/>
      <c r="AA103" s="6"/>
    </row>
    <row r="104" spans="1:27" ht="20.25">
      <c r="A104" s="101"/>
      <c r="B104" s="102"/>
      <c r="E104" s="2" t="s">
        <v>124</v>
      </c>
      <c r="I104" s="5">
        <v>15</v>
      </c>
      <c r="K104" s="104">
        <v>12829463</v>
      </c>
      <c r="L104" s="104"/>
      <c r="M104" s="104">
        <v>4551661</v>
      </c>
      <c r="N104" s="104"/>
      <c r="O104" s="104">
        <v>6187386</v>
      </c>
      <c r="P104" s="104"/>
      <c r="Q104" s="104">
        <v>4551661</v>
      </c>
      <c r="T104" s="6"/>
      <c r="U104" s="6"/>
      <c r="V104" s="6"/>
      <c r="W104" s="6"/>
      <c r="X104" s="6"/>
      <c r="Y104" s="6"/>
      <c r="Z104" s="6"/>
      <c r="AA104" s="6"/>
    </row>
    <row r="105" spans="1:27" ht="20.25">
      <c r="A105" s="101" t="s">
        <v>33</v>
      </c>
      <c r="B105" s="92" t="s">
        <v>68</v>
      </c>
      <c r="C105" s="63"/>
      <c r="D105" s="63"/>
      <c r="K105" s="104"/>
      <c r="L105" s="104"/>
      <c r="M105" s="104"/>
      <c r="N105" s="104"/>
      <c r="O105" s="104"/>
      <c r="P105" s="104"/>
      <c r="Q105" s="104"/>
      <c r="T105" s="6"/>
      <c r="U105" s="6"/>
      <c r="V105" s="6"/>
      <c r="W105" s="6"/>
      <c r="X105" s="6"/>
      <c r="Y105" s="6"/>
      <c r="Z105" s="6"/>
      <c r="AA105" s="6"/>
    </row>
    <row r="106" spans="1:27" ht="20.25">
      <c r="A106" s="101"/>
      <c r="B106" s="63" t="s">
        <v>67</v>
      </c>
      <c r="D106" s="63"/>
      <c r="K106" s="104"/>
      <c r="L106" s="104"/>
      <c r="M106" s="104"/>
      <c r="N106" s="104"/>
      <c r="O106" s="104"/>
      <c r="P106" s="104"/>
      <c r="Q106" s="104"/>
      <c r="T106" s="6"/>
      <c r="U106" s="6"/>
      <c r="V106" s="6"/>
      <c r="W106" s="6"/>
      <c r="X106" s="6"/>
      <c r="Y106" s="6"/>
      <c r="Z106" s="6"/>
      <c r="AA106" s="6"/>
    </row>
    <row r="107" spans="1:27" ht="20.25">
      <c r="A107" s="63"/>
      <c r="B107" s="105"/>
      <c r="C107" s="63" t="s">
        <v>31</v>
      </c>
      <c r="D107" s="63"/>
      <c r="I107" s="5"/>
      <c r="K107" s="104">
        <v>5643519403</v>
      </c>
      <c r="L107" s="104"/>
      <c r="M107" s="104">
        <v>1661792747</v>
      </c>
      <c r="N107" s="104"/>
      <c r="O107" s="104">
        <v>490827194</v>
      </c>
      <c r="P107" s="104"/>
      <c r="Q107" s="104">
        <v>859095147</v>
      </c>
      <c r="T107" s="6"/>
      <c r="U107" s="6"/>
      <c r="V107" s="6"/>
      <c r="W107" s="6"/>
      <c r="X107" s="6"/>
      <c r="Y107" s="6"/>
      <c r="Z107" s="6"/>
      <c r="AA107" s="6"/>
    </row>
    <row r="108" spans="1:17" ht="20.25">
      <c r="A108" s="101"/>
      <c r="B108" s="106"/>
      <c r="C108" s="63"/>
      <c r="D108" s="63"/>
      <c r="I108" s="5"/>
      <c r="K108" s="104"/>
      <c r="L108" s="28"/>
      <c r="M108" s="104"/>
      <c r="N108" s="28"/>
      <c r="O108" s="104"/>
      <c r="P108" s="28"/>
      <c r="Q108" s="104"/>
    </row>
    <row r="109" spans="1:17" ht="20.25">
      <c r="A109" s="63"/>
      <c r="B109" s="107"/>
      <c r="C109" s="63"/>
      <c r="D109" s="63"/>
      <c r="I109" s="5"/>
      <c r="K109" s="103"/>
      <c r="L109" s="9"/>
      <c r="M109" s="103"/>
      <c r="N109" s="9"/>
      <c r="O109" s="103"/>
      <c r="P109" s="9"/>
      <c r="Q109" s="103"/>
    </row>
    <row r="110" spans="1:17" ht="20.25">
      <c r="A110" s="63"/>
      <c r="B110" s="105"/>
      <c r="C110" s="63"/>
      <c r="D110" s="63"/>
      <c r="I110" s="5"/>
      <c r="K110" s="103"/>
      <c r="L110" s="9"/>
      <c r="M110" s="103"/>
      <c r="N110" s="9"/>
      <c r="O110" s="103"/>
      <c r="P110" s="9"/>
      <c r="Q110" s="103"/>
    </row>
    <row r="111" spans="1:17" ht="20.25">
      <c r="A111" s="63"/>
      <c r="B111" s="105"/>
      <c r="C111" s="63"/>
      <c r="D111" s="63"/>
      <c r="I111" s="5"/>
      <c r="K111" s="103"/>
      <c r="L111" s="9"/>
      <c r="M111" s="103"/>
      <c r="N111" s="9"/>
      <c r="O111" s="103"/>
      <c r="P111" s="9"/>
      <c r="Q111" s="103"/>
    </row>
    <row r="112" spans="1:17" ht="20.25">
      <c r="A112" s="63"/>
      <c r="B112" s="105"/>
      <c r="C112" s="63"/>
      <c r="D112" s="63"/>
      <c r="I112" s="5"/>
      <c r="K112" s="103"/>
      <c r="L112" s="9"/>
      <c r="M112" s="103"/>
      <c r="N112" s="9"/>
      <c r="O112" s="103"/>
      <c r="P112" s="9"/>
      <c r="Q112" s="103"/>
    </row>
    <row r="113" spans="1:17" ht="20.25">
      <c r="A113" s="63"/>
      <c r="B113" s="105"/>
      <c r="C113" s="63"/>
      <c r="D113" s="63"/>
      <c r="I113" s="5"/>
      <c r="K113" s="103"/>
      <c r="L113" s="9"/>
      <c r="M113" s="103"/>
      <c r="N113" s="9"/>
      <c r="O113" s="103"/>
      <c r="P113" s="9"/>
      <c r="Q113" s="103"/>
    </row>
    <row r="114" spans="1:17" ht="20.25">
      <c r="A114" s="63"/>
      <c r="B114" s="105"/>
      <c r="C114" s="63"/>
      <c r="D114" s="63"/>
      <c r="I114" s="5"/>
      <c r="K114" s="103"/>
      <c r="L114" s="9"/>
      <c r="M114" s="103"/>
      <c r="N114" s="9"/>
      <c r="O114" s="103"/>
      <c r="P114" s="9"/>
      <c r="Q114" s="103"/>
    </row>
    <row r="115" spans="1:17" ht="20.25">
      <c r="A115" s="63"/>
      <c r="B115" s="105"/>
      <c r="C115" s="63"/>
      <c r="D115" s="63"/>
      <c r="I115" s="5"/>
      <c r="K115" s="103"/>
      <c r="L115" s="9"/>
      <c r="M115" s="103"/>
      <c r="N115" s="9"/>
      <c r="O115" s="103"/>
      <c r="P115" s="9"/>
      <c r="Q115" s="103"/>
    </row>
    <row r="116" spans="1:17" ht="20.25">
      <c r="A116" s="63"/>
      <c r="B116" s="105"/>
      <c r="C116" s="63"/>
      <c r="D116" s="63"/>
      <c r="I116" s="5"/>
      <c r="K116" s="103"/>
      <c r="L116" s="9"/>
      <c r="M116" s="103"/>
      <c r="N116" s="9"/>
      <c r="O116" s="103"/>
      <c r="P116" s="9"/>
      <c r="Q116" s="103"/>
    </row>
    <row r="117" spans="1:17" ht="20.25">
      <c r="A117" s="63"/>
      <c r="B117" s="105"/>
      <c r="C117" s="63"/>
      <c r="D117" s="63"/>
      <c r="I117" s="5"/>
      <c r="K117" s="103"/>
      <c r="L117" s="9"/>
      <c r="M117" s="103"/>
      <c r="N117" s="9"/>
      <c r="O117" s="103"/>
      <c r="P117" s="9"/>
      <c r="Q117" s="103"/>
    </row>
    <row r="118" spans="1:17" ht="20.25">
      <c r="A118" s="63"/>
      <c r="B118" s="105"/>
      <c r="C118" s="63"/>
      <c r="D118" s="63"/>
      <c r="I118" s="5"/>
      <c r="K118" s="103"/>
      <c r="L118" s="9"/>
      <c r="M118" s="103"/>
      <c r="N118" s="9"/>
      <c r="O118" s="103"/>
      <c r="P118" s="9"/>
      <c r="Q118" s="103"/>
    </row>
    <row r="119" spans="1:17" ht="20.25">
      <c r="A119" s="63"/>
      <c r="B119" s="105"/>
      <c r="C119" s="63"/>
      <c r="D119" s="63"/>
      <c r="I119" s="5"/>
      <c r="K119" s="103"/>
      <c r="L119" s="9"/>
      <c r="M119" s="103"/>
      <c r="N119" s="9"/>
      <c r="O119" s="103"/>
      <c r="P119" s="9"/>
      <c r="Q119" s="103"/>
    </row>
    <row r="120" spans="1:17" ht="20.25">
      <c r="A120" s="63"/>
      <c r="B120" s="105"/>
      <c r="C120" s="63"/>
      <c r="D120" s="63"/>
      <c r="I120" s="5"/>
      <c r="K120" s="103"/>
      <c r="L120" s="9"/>
      <c r="M120" s="103"/>
      <c r="N120" s="9"/>
      <c r="O120" s="103"/>
      <c r="P120" s="9"/>
      <c r="Q120" s="103"/>
    </row>
    <row r="121" spans="1:17" ht="20.25">
      <c r="A121" s="63"/>
      <c r="B121" s="105"/>
      <c r="C121" s="63"/>
      <c r="D121" s="63"/>
      <c r="I121" s="5"/>
      <c r="K121" s="103"/>
      <c r="L121" s="9"/>
      <c r="M121" s="103"/>
      <c r="N121" s="9"/>
      <c r="O121" s="103"/>
      <c r="P121" s="9"/>
      <c r="Q121" s="103"/>
    </row>
    <row r="122" spans="1:17" ht="20.25">
      <c r="A122" s="63"/>
      <c r="B122" s="105"/>
      <c r="C122" s="63"/>
      <c r="D122" s="63"/>
      <c r="I122" s="5"/>
      <c r="K122" s="103"/>
      <c r="L122" s="9"/>
      <c r="M122" s="103"/>
      <c r="N122" s="9"/>
      <c r="O122" s="103"/>
      <c r="P122" s="9"/>
      <c r="Q122" s="103"/>
    </row>
    <row r="123" spans="1:17" ht="20.25">
      <c r="A123" s="63"/>
      <c r="B123" s="105"/>
      <c r="C123" s="63"/>
      <c r="D123" s="63"/>
      <c r="I123" s="5"/>
      <c r="K123" s="103"/>
      <c r="L123" s="9"/>
      <c r="M123" s="103"/>
      <c r="N123" s="9"/>
      <c r="O123" s="103"/>
      <c r="P123" s="9"/>
      <c r="Q123" s="103"/>
    </row>
    <row r="125" spans="1:17" ht="20.25">
      <c r="A125" s="6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20.25">
      <c r="A126" s="6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0.2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1:17" ht="2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20.25">
      <c r="A129" s="6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0.25">
      <c r="A130" s="6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20.25">
      <c r="A131" s="6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20.25">
      <c r="A132" s="6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 customHeight="1">
      <c r="A133" s="6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20.25">
      <c r="A134" s="6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21">
      <c r="A135" s="81" t="s">
        <v>134</v>
      </c>
      <c r="F135" s="3"/>
      <c r="G135" s="4"/>
      <c r="I135" s="11"/>
      <c r="K135" s="11"/>
      <c r="M135" s="11"/>
      <c r="O135" s="11"/>
      <c r="Q135" s="1" t="s">
        <v>208</v>
      </c>
    </row>
  </sheetData>
  <sheetProtection/>
  <mergeCells count="13">
    <mergeCell ref="A91:Q91"/>
    <mergeCell ref="A92:Q92"/>
    <mergeCell ref="A93:Q93"/>
    <mergeCell ref="K96:M96"/>
    <mergeCell ref="A127:Q127"/>
    <mergeCell ref="A48:Q48"/>
    <mergeCell ref="K51:M51"/>
    <mergeCell ref="A46:Q46"/>
    <mergeCell ref="A47:Q47"/>
    <mergeCell ref="A1:Q1"/>
    <mergeCell ref="A2:Q2"/>
    <mergeCell ref="A3:Q3"/>
    <mergeCell ref="K6:M6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HP</cp:lastModifiedBy>
  <cp:lastPrinted>2013-11-13T06:59:18Z</cp:lastPrinted>
  <dcterms:created xsi:type="dcterms:W3CDTF">1996-10-14T23:33:28Z</dcterms:created>
  <dcterms:modified xsi:type="dcterms:W3CDTF">2013-11-13T06:59:24Z</dcterms:modified>
  <cp:category/>
  <cp:version/>
  <cp:contentType/>
  <cp:contentStatus/>
</cp:coreProperties>
</file>