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20550" windowHeight="4035" activeTab="0"/>
  </bookViews>
  <sheets>
    <sheet name="FS,PL" sheetId="1" r:id="rId1"/>
    <sheet name="CH_Con" sheetId="2" r:id="rId2"/>
    <sheet name="CHANGE (SE)" sheetId="3" r:id="rId3"/>
    <sheet name="CF" sheetId="4" r:id="rId4"/>
    <sheet name="Sheet1" sheetId="5" r:id="rId5"/>
  </sheets>
  <definedNames>
    <definedName name="_xlnm.Print_Area" localSheetId="3">'CF'!$A$1:$L$77</definedName>
    <definedName name="_xlnm.Print_Area" localSheetId="1">'CH_Con'!$A$1:$R$22</definedName>
    <definedName name="_xlnm.Print_Area" localSheetId="0">'FS,PL'!$A$1:$N$132</definedName>
  </definedNames>
  <calcPr fullCalcOnLoad="1"/>
</workbook>
</file>

<file path=xl/sharedStrings.xml><?xml version="1.0" encoding="utf-8"?>
<sst xmlns="http://schemas.openxmlformats.org/spreadsheetml/2006/main" count="274" uniqueCount="179">
  <si>
    <t>สินทรัพย์</t>
  </si>
  <si>
    <t>หนี้สินและส่วนของผู้ถือหุ้น</t>
  </si>
  <si>
    <t>งบแสดงการเปลี่ยนแปลงส่วนของผู้ถือหุ้น</t>
  </si>
  <si>
    <t>สินทรัพย์หมุนเวียน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</si>
  <si>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</si>
  <si>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</si>
  <si>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</si>
  <si>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</t>
  </si>
  <si>
    <t>รวมสินทรัพย์ไม่หมุนเวียน</t>
  </si>
  <si>
    <t>หนี้สินหมุนเวียน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</si>
  <si>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</si>
  <si>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</si>
  <si>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</si>
  <si>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</si>
  <si>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รายได้อื่น</t>
  </si>
  <si>
    <t>รวมค่าใช้จ่าย</t>
  </si>
  <si>
    <t>หมายเหตุ</t>
  </si>
  <si>
    <t>ทุนจดทะเบียน</t>
  </si>
  <si>
    <t xml:space="preserve">รายได้ </t>
  </si>
  <si>
    <t>งบกระแสเงินสด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</si>
  <si>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</si>
  <si>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</si>
  <si>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</si>
  <si>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</t>
  </si>
  <si>
    <t>รายการปรับปรุง</t>
  </si>
  <si>
    <t>สินทรัพย์ไม่หมุนเวียนอื่น</t>
  </si>
  <si>
    <t>สินค้าคงเหลือ</t>
  </si>
  <si>
    <t>และชำระแล้ว</t>
  </si>
  <si>
    <t>งบการเงินรวม</t>
  </si>
  <si>
    <t>รวมส่วน</t>
  </si>
  <si>
    <t>ของผู้ถือหุ้น</t>
  </si>
  <si>
    <t>เงินสดสุทธิได้มาจาก(ใช้ไปใน)กิจกรรมจัดหาเงิน</t>
  </si>
  <si>
    <t>31 ธันวาคม</t>
  </si>
  <si>
    <t>31 มีนาคม</t>
  </si>
  <si>
    <t>(พันบาท)</t>
  </si>
  <si>
    <t>งบการเงินเฉพาะกิจการ</t>
  </si>
  <si>
    <t>รวมหนี้สิน</t>
  </si>
  <si>
    <t>ขั้นพื้นฐาน</t>
  </si>
  <si>
    <t>งบแสดงฐานะการเงิน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</si>
  <si>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</si>
  <si>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</si>
  <si>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</si>
  <si>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ค่าใช้จ่ายในการขาย</t>
  </si>
  <si>
    <t>ค่าใช้จ่ายในการบริหาร</t>
  </si>
  <si>
    <t>ต้นทุนทางการเงิน</t>
  </si>
  <si>
    <t>การเปลี่ยนแปลงในสินทรัพย์และหนี้สินดำเนินงาน</t>
  </si>
  <si>
    <t>เงินสดสุทธิได้มาจาก(ใช้ไปใน)กิจกรรมดำเนินงาน</t>
  </si>
  <si>
    <t>ภาระผูกพันผลประโยชน์พนักงาน</t>
  </si>
  <si>
    <t>รวมรายได้</t>
  </si>
  <si>
    <t>ค่าใช้จ่าย</t>
  </si>
  <si>
    <t>(ยังไม่ได้ตรวจสอบ)</t>
  </si>
  <si>
    <t>งบกำไรขาดทุนเบ็ดเสร็จ</t>
  </si>
  <si>
    <t>ส่วนที่เป็นของบริษัทใหญ่</t>
  </si>
  <si>
    <t>ค่าเสื่อมราคา</t>
  </si>
  <si>
    <t>เงินสดสุทธิได้มาจาก(ใช้ไปใน)กิจกรรมลงทุน</t>
  </si>
  <si>
    <t>ยอดคงเหลือ ณ วันที่ 1 มกราคม 2556</t>
  </si>
  <si>
    <t>ยอดคงเหลือ ณ วันที่ 31 มีนาคม 2556</t>
  </si>
  <si>
    <t>เงินสดและรายการเทียบเท่าเงินสดเพิ่มขึ้น(ลดลง)สุทธิ</t>
  </si>
  <si>
    <t xml:space="preserve"> </t>
  </si>
  <si>
    <t>บริษัท พลังงานบริสุทธิ์ จำกัด (มหาชน) และบริษัทย่อย</t>
  </si>
  <si>
    <t>ณ วันที่ 31 มีนาคม 2557</t>
  </si>
  <si>
    <t>ลูกหนี้การค้าและลูกหนี้อื่น</t>
  </si>
  <si>
    <t>เงินชดเชยจากกองทุนน้ำมันเชื้อเพลิงค้างรับ</t>
  </si>
  <si>
    <t>เงินทดรองจ่ายค่าซื้อที่ดิน</t>
  </si>
  <si>
    <t>เงินฝากสถาบันการเงินที่ติดภาระค้ำประกัน</t>
  </si>
  <si>
    <t>อสังหาริมทรัพย์เพื่อการลงทุน</t>
  </si>
  <si>
    <t>สิทธิการใช้ระบบสายส่งกระแสไฟฟ้ารอตัดบัญชี</t>
  </si>
  <si>
    <t>เงินกู้ยืมระยะสั้นจากสถาบันการเงิน</t>
  </si>
  <si>
    <t>เจ้าหนี้การค้าและเจ้าหนี้อื่น</t>
  </si>
  <si>
    <t>เจ้าหนี้ค่าทรัพย์สิน</t>
  </si>
  <si>
    <t>ภาษีเงินได้ค้างจ่าย</t>
  </si>
  <si>
    <t>หนี้สินหมุนเวียนอื่น</t>
  </si>
  <si>
    <t>เงินกู้ยืมระยะยาวจากสถาบันการเงิน</t>
  </si>
  <si>
    <t>หนี้สินไม่หมุนเวียนอื่น</t>
  </si>
  <si>
    <t>กำไรสะสม</t>
  </si>
  <si>
    <t>องค์ประกอบอื่นของส่วนของผู้ถือหุ้น</t>
  </si>
  <si>
    <t>รวมส่วนของบริษัทใหญ่</t>
  </si>
  <si>
    <t>ส่วนได้เสียที่ไม่มีอำนาจควบคุม</t>
  </si>
  <si>
    <t>กำไรก่อนภาษีเงินได้</t>
  </si>
  <si>
    <t>การแบ่งปันกำไร(ขาดทุน) :-</t>
  </si>
  <si>
    <t>ส่วนที่เป็นของส่วนได้เสียที่ไม่มีอำนาจควบคุม</t>
  </si>
  <si>
    <t>การแบ่งปันกำไร(ขาดทุน)เบ็ดเสร็จรวม :-</t>
  </si>
  <si>
    <t>กำไรต่อหุ้น (บาท)</t>
  </si>
  <si>
    <t>รายได้เงินอุดหนุนส่วนเพิ่มราคารับซื้อไฟฟ้า</t>
  </si>
  <si>
    <t>รายได้ค่าปรับส่งมอบงานล่าช้า</t>
  </si>
  <si>
    <t>ต้นทุนขาย</t>
  </si>
  <si>
    <t>สำหรับงวดสามเดือนสิ้นสุดวันที่ 31 มีนาคม 2557 (ยังไม่ได้ตรวจสอบ)</t>
  </si>
  <si>
    <t>ยอดคงเหลือ ณ วันที่ 1 มกราคม 2557</t>
  </si>
  <si>
    <t>ยอดคงเหลือ ณ วันที่ 31 มีนาคม 2557</t>
  </si>
  <si>
    <t xml:space="preserve">งบการเงินรวม </t>
  </si>
  <si>
    <t>จัดสรรแล้ว</t>
  </si>
  <si>
    <t>ส่วนของส่วนได้เสีย</t>
  </si>
  <si>
    <t>ทุนที่ออก</t>
  </si>
  <si>
    <t>ทุนสำรองตาม</t>
  </si>
  <si>
    <t>ที่ไม่มีอำนาจ</t>
  </si>
  <si>
    <t>กฎหมาย</t>
  </si>
  <si>
    <t>ควบคุม</t>
  </si>
  <si>
    <t>ส่วนเกิน</t>
  </si>
  <si>
    <t>ยังไม่ได้จัดสรร</t>
  </si>
  <si>
    <t>จากการซื้อเงินลงทุน</t>
  </si>
  <si>
    <t>สำรองตามกฎหมาย</t>
  </si>
  <si>
    <t>ขาดทุนจากการตัดจำหน่ายทรัพย์สิน</t>
  </si>
  <si>
    <t>ซื้อเงินลงทุนในบริษัทย่อย</t>
  </si>
  <si>
    <t>ชำระคืนเงินกู้ยืมระยะยาวจากสถาบันการเงิน</t>
  </si>
  <si>
    <t xml:space="preserve">เงินลงทุนในบริษัทย่อย </t>
  </si>
  <si>
    <t xml:space="preserve">ที่ดิน อาคารและอุปกรณ์ </t>
  </si>
  <si>
    <t>ส่วนของเงินกู้ยืมระยะยาวที่ถึงกำหนดชำระภายในหนึ่งปี</t>
  </si>
  <si>
    <t>ทุนที่ออกและชำระแล้ว</t>
  </si>
  <si>
    <t>ส่วนเกินมูลค่าหุ้นสามัญ</t>
  </si>
  <si>
    <t xml:space="preserve">รายได้จากการขายสินค้า </t>
  </si>
  <si>
    <t>รายได้จากการขายผลิตภัณฑ์พลอยได้</t>
  </si>
  <si>
    <t>ค่าใช้จ่ายภาษีเงินได้</t>
  </si>
  <si>
    <t>มูลค่าหุ้นสามัญ</t>
  </si>
  <si>
    <t>เพิ่มทุนหุ้นสามัญ</t>
  </si>
  <si>
    <t>กำไรเบ็ดเสร็จรวมสำหรับงวด</t>
  </si>
  <si>
    <t>รวมส่วนของ</t>
  </si>
  <si>
    <t>หุ้นสามัญ</t>
  </si>
  <si>
    <t>ส่วนเกินมูลค่า</t>
  </si>
  <si>
    <t>ตามกฎหมาย</t>
  </si>
  <si>
    <t>กำไรสำหรับงวด</t>
  </si>
  <si>
    <t>ค่าใช้จ่ายผลประโยชน์พนักงาน</t>
  </si>
  <si>
    <t>ดอกเบี้ยรับ</t>
  </si>
  <si>
    <t>ดอกเบี้ยจ่าย</t>
  </si>
  <si>
    <t>จ่ายชำระดอกเบี้ย</t>
  </si>
  <si>
    <t>รับดอกเบี้ย</t>
  </si>
  <si>
    <t>ซื้อที่ดิน อาคารและอุปกรณ์</t>
  </si>
  <si>
    <t>ขายอุปกรณ์</t>
  </si>
  <si>
    <t>ชำระคืนเงินกู้ยืมระยะสั้นจากสถาบันการเงิน</t>
  </si>
  <si>
    <t xml:space="preserve">ซื้อสินทรัพย์โดยการก่อหนี้เจ้าหนี้ค่าทรัพย์สิน </t>
  </si>
  <si>
    <t>เจ้าหนี้การค้า</t>
  </si>
  <si>
    <t>เจ้าหนี้อื่น</t>
  </si>
  <si>
    <t>หนี้สินตามสัญญาเช่าการเงินที่ถึงกำหนดชำระภายในหนึ่งปี</t>
  </si>
  <si>
    <t>เงินประกันผลงานการก่อสร้าง</t>
  </si>
  <si>
    <t xml:space="preserve">หนี้สินตามสัญญาเช่าการเงิน </t>
  </si>
  <si>
    <t>ส่วนเกินมูลค่าหุ้น</t>
  </si>
  <si>
    <t>กำไร(ขาดทุน)เบ็ดเสร็จอื่นสำหรับงวด</t>
  </si>
  <si>
    <t>บริษัทใหญ่</t>
  </si>
  <si>
    <t>องค์ประกอบอื่นของ</t>
  </si>
  <si>
    <t>จัดสรรแล้วทุนสำรอง</t>
  </si>
  <si>
    <t>ลูกหนี้การค้า</t>
  </si>
  <si>
    <t>ลูกหนี้อื่น</t>
  </si>
  <si>
    <t>รวมลูกหนี้การค้าและลูกหนี้อื่น</t>
  </si>
  <si>
    <t>รวมเงินให้กู้ยืมระยะสั้น</t>
  </si>
  <si>
    <t>สินทรัพย์ภาษีเงินได้รอการตัดบัญชี</t>
  </si>
  <si>
    <t>รวมเจ้าหนี้การค้าและเจ้าหนี้อื่น</t>
  </si>
  <si>
    <t>หนี้สินภาษีเงินได้รอการตัดบัญชี</t>
  </si>
  <si>
    <t>กำไรจากอัตราแลกเปลี่ยนที่ยังไม่เกิดขึ้นจริง</t>
  </si>
  <si>
    <t>โอนไปสำรองตามกฏหมาย</t>
  </si>
  <si>
    <t>ซื้ออสังหาริมทรัพย์เพื่อการลงทุน</t>
  </si>
  <si>
    <t>เงินให้กู้ยืมระยะสั้นแก่กิจการที่เกี่ยวข้องกัน</t>
  </si>
  <si>
    <t>เงินให้กู้ยืมระยะสั้นแก่บุคคลหรือกิจการอื่น ๆ</t>
  </si>
  <si>
    <t>เงินให้กู้ยืมระยะยาวแก่กิจการที่เกี่ยวข้องกัน</t>
  </si>
  <si>
    <t>ส่วนเกิน(ต่ำ)กว่าทุน</t>
  </si>
  <si>
    <t>ในบริษัทย่อยเพิ่ม</t>
  </si>
  <si>
    <t>จ่ายชำระเงินให้กู้ยืมระยะสั้นแก่กิจการที่เกี่ยวข้องกัน</t>
  </si>
  <si>
    <t>เงินสดรับจากเงินกู้ยืมระยะสั้นจากสถาบันการเงิน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</si>
  <si>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</si>
  <si>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จ่ายภาษีเงินได้ถูกหัก ณ ที่จ่าย</t>
  </si>
  <si>
    <t>ซื้อสินทรัพย์ตามสัญญาเช่าการเงิน</t>
  </si>
  <si>
    <t>4, 6</t>
  </si>
  <si>
    <t>4, 7</t>
  </si>
  <si>
    <t>สินทรัพย์ไม่มีตัวตนอื่น</t>
  </si>
  <si>
    <t>4, 16</t>
  </si>
  <si>
    <t>ค่าตัดจำหน่ายสิทธิการใช้ระบบสายส่งกระแสไฟฟ้ารอตัดบัญชี</t>
  </si>
  <si>
    <t>ค่าตัดจำหน่ายสินทรัพย์ไม่มีตัวตนอื่น</t>
  </si>
  <si>
    <t>เงินสดได้มาจาก (ใช้ไปใน) กิจกรรมดำเนินงาน</t>
  </si>
  <si>
    <t>รับชำระเงินให้กู้ยืมระยะสั้น</t>
  </si>
  <si>
    <t>ซื้อสินทรัพย์ไม่มีตัวตนอื่น</t>
  </si>
  <si>
    <t>ชำระคืนหนี้สินตามสัญญาเช่าการเงิน</t>
  </si>
  <si>
    <t>เงินสดรับจากส่วนได้เสียที่ไม่มีอำนาจควบคุม</t>
  </si>
  <si>
    <t>เงินสดและรายการเทียบเท่าเงินสด ณ วันที่ 1 มกราคม</t>
  </si>
  <si>
    <t>เงินสดและรายการเทียบเท่าเงินสด ณ วันที่ 31 มีนาคม</t>
  </si>
  <si>
    <t>รายการที่ไม่ใช่เงินสด</t>
  </si>
  <si>
    <t>รายได้ค่าเช่าที่ดินรับล่วงหน้าตัดบัญชี</t>
  </si>
  <si>
    <t xml:space="preserve">เงินประกันผลงานการก่อสร้าง </t>
  </si>
  <si>
    <t>เงินมัดจำค่าสินค้ารับล่วงหน้า</t>
  </si>
  <si>
    <t>เงินสดรับจากการออกหุ้นเพิ่มทุน</t>
  </si>
  <si>
    <t>รายได้ค่าเช่าที่ดินรับล่วงหน้า</t>
  </si>
  <si>
    <t>ส่วนได้เสียที่ไม่มีอำนาจควบคุมเพิ่ม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</si>
</sst>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ﬂ&quot;#,##0_);\(&quot;ﬂ&quot;#,##0\)"/>
    <numFmt numFmtId="187" formatCode="&quot;ﬂ&quot;#,##0_);[Red]\(&quot;ﬂ&quot;#,##0\)"/>
    <numFmt numFmtId="188" formatCode="&quot;ﬂ&quot;#,##0.00_);\(&quot;ﬂ&quot;#,##0.00\)"/>
    <numFmt numFmtId="189" formatCode="&quot;ﬂ&quot;#,##0.00_);[Red]\(&quot;ﬂ&quot;#,##0.00\)"/>
    <numFmt numFmtId="190" formatCode="#,##0.00\ ;\(#,##0.00\)"/>
    <numFmt numFmtId="191" formatCode="#,##0\ ;\(#,##0\)"/>
    <numFmt numFmtId="192" formatCode="#,##0.0"/>
    <numFmt numFmtId="193" formatCode="#,##0.0_);\(#,##0.0\)"/>
    <numFmt numFmtId="194" formatCode="#,##0.0\ ;\(#,##0.0\)"/>
    <numFmt numFmtId="195" formatCode="_(* #,##0_);_(* \(#,##0\);_(* &quot;-&quot;??_);_(@_)"/>
    <numFmt numFmtId="196" formatCode="_(* #,##0_);_(* \(#,##0\);_(* &quot; -    &quot;_);_(@_)"/>
    <numFmt numFmtId="197" formatCode="_(* #,##0.0_);_(* \(#,##0.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_);_(* \(#,##0.000\);_(* &quot;-&quot;??_);_(@_)"/>
    <numFmt numFmtId="203" formatCode="#,##0.000\ ;\(#,##0.000\)"/>
    <numFmt numFmtId="204" formatCode="#,##0\ ;\(#,##0\);&quot;    -    &quot;"/>
    <numFmt numFmtId="205" formatCode="_-* #,##0_-;* \(#,##0\);_-* &quot;-&quot;_-;_-@_-"/>
    <numFmt numFmtId="206" formatCode="_-* #,##0.000_-;* \(#,##0.000\);_-* &quot;-&quot;_-;_-@_-"/>
    <numFmt numFmtId="207" formatCode="_-* #,##0_-;\-* #,##0_-;_-* &quot;-&quot;??_-;_-@_-"/>
    <numFmt numFmtId="208" formatCode="0.0"/>
    <numFmt numFmtId="209" formatCode="General_)"/>
    <numFmt numFmtId="210" formatCode="_(* #,##0_);_(* \(#,##0\);_(* \-??_);_(@_)"/>
  </numFmts>
  <fonts count="60">
    <font>
      <sz val="15"/>
      <name val="Angsana New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pFont"/>
      <family val="0"/>
    </font>
    <font>
      <sz val="15"/>
      <color indexed="10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i/>
      <sz val="15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sz val="14"/>
      <name val="Cordia New"/>
      <family val="2"/>
    </font>
    <font>
      <sz val="8"/>
      <name val="Angsana New"/>
      <family val="1"/>
    </font>
    <font>
      <i/>
      <sz val="15"/>
      <color indexed="8"/>
      <name val="Angsana New"/>
      <family val="1"/>
    </font>
    <font>
      <sz val="14"/>
      <name val="Angsana New"/>
      <family val="1"/>
    </font>
    <font>
      <sz val="15"/>
      <color indexed="8"/>
      <name val="Cordia New"/>
      <family val="2"/>
    </font>
    <font>
      <i/>
      <sz val="15"/>
      <color indexed="10"/>
      <name val="Angsana New"/>
      <family val="1"/>
    </font>
    <font>
      <sz val="15"/>
      <name val="Browall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17" fillId="0" borderId="0">
      <alignment/>
      <protection/>
    </xf>
  </cellStyleXfs>
  <cellXfs count="1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71" fontId="5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191" fontId="7" fillId="0" borderId="1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191" fontId="7" fillId="0" borderId="0" xfId="42" applyNumberFormat="1" applyFont="1" applyFill="1" applyBorder="1" applyAlignment="1">
      <alignment/>
    </xf>
    <xf numFmtId="191" fontId="7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1" fontId="7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91" fontId="7" fillId="0" borderId="11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5" fontId="15" fillId="0" borderId="0" xfId="42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5" fontId="0" fillId="0" borderId="0" xfId="42" applyNumberFormat="1" applyFont="1" applyFill="1" applyAlignment="1">
      <alignment/>
    </xf>
    <xf numFmtId="204" fontId="16" fillId="0" borderId="10" xfId="42" applyNumberFormat="1" applyFont="1" applyFill="1" applyBorder="1" applyAlignment="1">
      <alignment/>
    </xf>
    <xf numFmtId="204" fontId="7" fillId="0" borderId="11" xfId="0" applyNumberFormat="1" applyFont="1" applyFill="1" applyBorder="1" applyAlignment="1">
      <alignment/>
    </xf>
    <xf numFmtId="0" fontId="17" fillId="0" borderId="0" xfId="64" applyFont="1" applyFill="1">
      <alignment/>
      <protection/>
    </xf>
    <xf numFmtId="0" fontId="7" fillId="0" borderId="0" xfId="0" applyFont="1" applyFill="1" applyAlignment="1">
      <alignment/>
    </xf>
    <xf numFmtId="191" fontId="0" fillId="0" borderId="0" xfId="0" applyNumberFormat="1" applyFont="1" applyFill="1" applyBorder="1" applyAlignment="1">
      <alignment horizontal="right"/>
    </xf>
    <xf numFmtId="204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0" fillId="0" borderId="0" xfId="42" applyNumberFormat="1" applyFont="1" applyFill="1" applyBorder="1" applyAlignment="1">
      <alignment horizontal="center"/>
    </xf>
    <xf numFmtId="0" fontId="0" fillId="0" borderId="0" xfId="64" applyFont="1" applyFill="1" applyBorder="1" applyAlignment="1">
      <alignment vertical="center"/>
      <protection/>
    </xf>
    <xf numFmtId="195" fontId="0" fillId="0" borderId="0" xfId="42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0" fontId="10" fillId="0" borderId="0" xfId="64" applyFont="1" applyFill="1" applyBorder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7" fillId="0" borderId="0" xfId="64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64" applyFont="1" applyFill="1">
      <alignment/>
      <protection/>
    </xf>
    <xf numFmtId="0" fontId="14" fillId="0" borderId="0" xfId="64" applyFont="1" applyFill="1" applyAlignment="1">
      <alignment vertical="center"/>
      <protection/>
    </xf>
    <xf numFmtId="191" fontId="1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right"/>
    </xf>
    <xf numFmtId="204" fontId="0" fillId="0" borderId="0" xfId="42" applyNumberFormat="1" applyFont="1" applyFill="1" applyAlignment="1">
      <alignment/>
    </xf>
    <xf numFmtId="171" fontId="0" fillId="0" borderId="0" xfId="42" applyFont="1" applyFill="1" applyAlignment="1">
      <alignment/>
    </xf>
    <xf numFmtId="191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171" fontId="0" fillId="0" borderId="0" xfId="42" applyFont="1" applyFill="1" applyBorder="1" applyAlignment="1">
      <alignment/>
    </xf>
    <xf numFmtId="195" fontId="0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" fontId="0" fillId="0" borderId="0" xfId="42" applyNumberFormat="1" applyFont="1" applyFill="1" applyBorder="1" applyAlignment="1" quotePrefix="1">
      <alignment horizontal="center"/>
    </xf>
    <xf numFmtId="0" fontId="0" fillId="0" borderId="0" xfId="42" applyNumberFormat="1" applyFont="1" applyFill="1" applyBorder="1" applyAlignment="1">
      <alignment/>
    </xf>
    <xf numFmtId="191" fontId="0" fillId="0" borderId="0" xfId="42" applyNumberFormat="1" applyFont="1" applyFill="1" applyAlignment="1">
      <alignment/>
    </xf>
    <xf numFmtId="204" fontId="0" fillId="0" borderId="0" xfId="0" applyNumberFormat="1" applyFont="1" applyFill="1" applyBorder="1" applyAlignment="1">
      <alignment/>
    </xf>
    <xf numFmtId="191" fontId="0" fillId="0" borderId="12" xfId="42" applyNumberFormat="1" applyFont="1" applyFill="1" applyBorder="1" applyAlignment="1">
      <alignment/>
    </xf>
    <xf numFmtId="191" fontId="0" fillId="0" borderId="0" xfId="42" applyNumberFormat="1" applyFont="1" applyFill="1" applyBorder="1" applyAlignment="1">
      <alignment/>
    </xf>
    <xf numFmtId="20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05" fontId="0" fillId="0" borderId="0" xfId="64" applyNumberFormat="1" applyFont="1" applyFill="1" applyBorder="1" applyAlignment="1">
      <alignment horizontal="right" vertical="center"/>
      <protection/>
    </xf>
    <xf numFmtId="205" fontId="7" fillId="0" borderId="10" xfId="64" applyNumberFormat="1" applyFont="1" applyFill="1" applyBorder="1" applyAlignment="1">
      <alignment horizontal="right" vertical="center"/>
      <protection/>
    </xf>
    <xf numFmtId="0" fontId="14" fillId="0" borderId="0" xfId="64" applyFont="1" applyFill="1" applyBorder="1" applyAlignment="1">
      <alignment vertical="center"/>
      <protection/>
    </xf>
    <xf numFmtId="205" fontId="7" fillId="0" borderId="13" xfId="64" applyNumberFormat="1" applyFont="1" applyFill="1" applyBorder="1" applyAlignment="1">
      <alignment horizontal="right" vertical="center"/>
      <protection/>
    </xf>
    <xf numFmtId="195" fontId="0" fillId="0" borderId="0" xfId="42" applyNumberFormat="1" applyFont="1" applyFill="1" applyAlignment="1">
      <alignment/>
    </xf>
    <xf numFmtId="195" fontId="0" fillId="0" borderId="0" xfId="0" applyNumberFormat="1" applyFont="1" applyFill="1" applyAlignment="1">
      <alignment/>
    </xf>
    <xf numFmtId="195" fontId="0" fillId="0" borderId="0" xfId="42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195" fontId="10" fillId="0" borderId="0" xfId="42" applyNumberFormat="1" applyFont="1" applyFill="1" applyAlignment="1">
      <alignment/>
    </xf>
    <xf numFmtId="195" fontId="0" fillId="0" borderId="0" xfId="42" applyNumberFormat="1" applyFont="1" applyFill="1" applyAlignment="1">
      <alignment horizontal="center"/>
    </xf>
    <xf numFmtId="191" fontId="7" fillId="0" borderId="13" xfId="0" applyNumberFormat="1" applyFont="1" applyFill="1" applyBorder="1" applyAlignment="1">
      <alignment/>
    </xf>
    <xf numFmtId="191" fontId="10" fillId="0" borderId="0" xfId="0" applyNumberFormat="1" applyFont="1" applyFill="1" applyAlignment="1">
      <alignment horizontal="center"/>
    </xf>
    <xf numFmtId="205" fontId="0" fillId="0" borderId="0" xfId="64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7" fillId="0" borderId="13" xfId="0" applyNumberFormat="1" applyFont="1" applyFill="1" applyBorder="1" applyAlignment="1">
      <alignment/>
    </xf>
    <xf numFmtId="0" fontId="0" fillId="0" borderId="0" xfId="42" applyNumberFormat="1" applyFont="1" applyFill="1" applyBorder="1" applyAlignment="1">
      <alignment horizontal="center"/>
    </xf>
    <xf numFmtId="191" fontId="0" fillId="0" borderId="0" xfId="0" applyNumberFormat="1" applyFill="1" applyBorder="1" applyAlignment="1">
      <alignment horizontal="right"/>
    </xf>
    <xf numFmtId="0" fontId="0" fillId="0" borderId="0" xfId="64" applyFont="1" applyFill="1" applyBorder="1" applyAlignment="1">
      <alignment vertical="center"/>
      <protection/>
    </xf>
    <xf numFmtId="205" fontId="7" fillId="0" borderId="0" xfId="64" applyNumberFormat="1" applyFont="1" applyFill="1" applyBorder="1" applyAlignment="1">
      <alignment horizontal="right" vertical="center"/>
      <protection/>
    </xf>
    <xf numFmtId="205" fontId="0" fillId="0" borderId="12" xfId="64" applyNumberFormat="1" applyFont="1" applyFill="1" applyBorder="1" applyAlignment="1">
      <alignment horizontal="right" vertical="center"/>
      <protection/>
    </xf>
    <xf numFmtId="0" fontId="6" fillId="0" borderId="0" xfId="56" applyFont="1" applyFill="1" applyAlignment="1">
      <alignment horizontal="left"/>
      <protection/>
    </xf>
    <xf numFmtId="0" fontId="12" fillId="0" borderId="0" xfId="56" applyFont="1" applyFill="1" applyAlignment="1">
      <alignment/>
      <protection/>
    </xf>
    <xf numFmtId="0" fontId="11" fillId="0" borderId="0" xfId="56" applyFont="1" applyFill="1" applyAlignment="1">
      <alignment/>
      <protection/>
    </xf>
    <xf numFmtId="0" fontId="54" fillId="0" borderId="0" xfId="56" applyFill="1" applyAlignment="1">
      <alignment horizontal="center"/>
      <protection/>
    </xf>
    <xf numFmtId="0" fontId="54" fillId="0" borderId="0" xfId="56" applyFill="1" applyBorder="1" applyAlignment="1">
      <alignment horizontal="center"/>
      <protection/>
    </xf>
    <xf numFmtId="0" fontId="7" fillId="0" borderId="0" xfId="56" applyFont="1" applyFill="1" applyAlignment="1">
      <alignment horizontal="left"/>
      <protection/>
    </xf>
    <xf numFmtId="0" fontId="10" fillId="0" borderId="0" xfId="56" applyFont="1" applyFill="1" applyAlignment="1">
      <alignment/>
      <protection/>
    </xf>
    <xf numFmtId="0" fontId="15" fillId="0" borderId="0" xfId="56" applyFont="1" applyFill="1" applyAlignment="1">
      <alignment/>
      <protection/>
    </xf>
    <xf numFmtId="0" fontId="19" fillId="0" borderId="0" xfId="56" applyFont="1" applyFill="1" applyAlignment="1">
      <alignment horizontal="center" vertical="center"/>
      <protection/>
    </xf>
    <xf numFmtId="0" fontId="15" fillId="0" borderId="0" xfId="56" applyFont="1" applyFill="1" applyBorder="1" applyAlignment="1">
      <alignment horizontal="left"/>
      <protection/>
    </xf>
    <xf numFmtId="0" fontId="10" fillId="0" borderId="0" xfId="56" applyFont="1" applyFill="1" applyBorder="1" applyAlignment="1">
      <alignment/>
      <protection/>
    </xf>
    <xf numFmtId="0" fontId="15" fillId="0" borderId="0" xfId="56" applyFont="1" applyFill="1" applyBorder="1" applyAlignment="1">
      <alignment/>
      <protection/>
    </xf>
    <xf numFmtId="0" fontId="7" fillId="0" borderId="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left"/>
      <protection/>
    </xf>
    <xf numFmtId="0" fontId="1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59" fillId="0" borderId="0" xfId="56" applyFont="1" applyFill="1" applyAlignment="1">
      <alignment horizontal="center"/>
      <protection/>
    </xf>
    <xf numFmtId="0" fontId="59" fillId="0" borderId="0" xfId="56" applyFont="1" applyFill="1" applyAlignment="1">
      <alignment/>
      <protection/>
    </xf>
    <xf numFmtId="0" fontId="20" fillId="0" borderId="0" xfId="56" applyFont="1" applyFill="1" applyAlignment="1">
      <alignment horizontal="center"/>
      <protection/>
    </xf>
    <xf numFmtId="195" fontId="7" fillId="0" borderId="0" xfId="43" applyNumberFormat="1" applyFont="1" applyFill="1" applyBorder="1" applyAlignment="1">
      <alignment horizontal="right"/>
    </xf>
    <xf numFmtId="195" fontId="16" fillId="0" borderId="0" xfId="43" applyNumberFormat="1" applyFont="1" applyFill="1" applyBorder="1" applyAlignment="1">
      <alignment/>
    </xf>
    <xf numFmtId="195" fontId="7" fillId="0" borderId="0" xfId="43" applyNumberFormat="1" applyFont="1" applyFill="1" applyBorder="1" applyAlignment="1">
      <alignment/>
    </xf>
    <xf numFmtId="195" fontId="15" fillId="0" borderId="0" xfId="43" applyNumberFormat="1" applyFont="1" applyFill="1" applyBorder="1" applyAlignment="1">
      <alignment horizontal="right"/>
    </xf>
    <xf numFmtId="195" fontId="15" fillId="0" borderId="0" xfId="43" applyNumberFormat="1" applyFont="1" applyFill="1" applyAlignment="1">
      <alignment/>
    </xf>
    <xf numFmtId="195" fontId="15" fillId="0" borderId="0" xfId="43" applyNumberFormat="1" applyFont="1" applyFill="1" applyBorder="1" applyAlignment="1">
      <alignment/>
    </xf>
    <xf numFmtId="195" fontId="15" fillId="0" borderId="0" xfId="43" applyNumberFormat="1" applyFont="1" applyFill="1" applyAlignment="1">
      <alignment horizontal="right"/>
    </xf>
    <xf numFmtId="0" fontId="14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195" fontId="7" fillId="0" borderId="13" xfId="43" applyNumberFormat="1" applyFont="1" applyFill="1" applyBorder="1" applyAlignment="1">
      <alignment horizontal="right"/>
    </xf>
    <xf numFmtId="195" fontId="16" fillId="0" borderId="0" xfId="43" applyNumberFormat="1" applyFont="1" applyFill="1" applyAlignment="1">
      <alignment/>
    </xf>
    <xf numFmtId="195" fontId="7" fillId="0" borderId="0" xfId="43" applyNumberFormat="1" applyFont="1" applyFill="1" applyAlignment="1">
      <alignment horizontal="right"/>
    </xf>
    <xf numFmtId="0" fontId="16" fillId="0" borderId="0" xfId="56" applyFont="1" applyFill="1" applyAlignment="1">
      <alignment/>
      <protection/>
    </xf>
    <xf numFmtId="195" fontId="0" fillId="0" borderId="0" xfId="43" applyNumberFormat="1" applyFont="1" applyFill="1" applyBorder="1" applyAlignment="1">
      <alignment horizontal="right"/>
    </xf>
    <xf numFmtId="195" fontId="0" fillId="0" borderId="0" xfId="43" applyNumberFormat="1" applyFont="1" applyFill="1" applyAlignment="1">
      <alignment horizontal="right"/>
    </xf>
    <xf numFmtId="0" fontId="5" fillId="0" borderId="0" xfId="56" applyFont="1" applyFill="1" applyAlignment="1">
      <alignment/>
      <protection/>
    </xf>
    <xf numFmtId="171" fontId="22" fillId="0" borderId="0" xfId="56" applyNumberFormat="1" applyFont="1" applyFill="1" applyAlignment="1">
      <alignment/>
      <protection/>
    </xf>
    <xf numFmtId="195" fontId="15" fillId="0" borderId="0" xfId="56" applyNumberFormat="1" applyFont="1" applyFill="1" applyAlignment="1">
      <alignment/>
      <protection/>
    </xf>
    <xf numFmtId="171" fontId="15" fillId="0" borderId="0" xfId="43" applyFont="1" applyFill="1" applyAlignment="1">
      <alignment/>
    </xf>
    <xf numFmtId="195" fontId="0" fillId="0" borderId="0" xfId="43" applyNumberFormat="1" applyFont="1" applyFill="1" applyBorder="1" applyAlignment="1">
      <alignment/>
    </xf>
    <xf numFmtId="0" fontId="0" fillId="0" borderId="0" xfId="64" applyFont="1" applyFill="1" applyAlignment="1">
      <alignment vertical="center"/>
      <protection/>
    </xf>
    <xf numFmtId="204" fontId="16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91" fontId="7" fillId="0" borderId="14" xfId="0" applyNumberFormat="1" applyFont="1" applyFill="1" applyBorder="1" applyAlignment="1">
      <alignment horizontal="right"/>
    </xf>
    <xf numFmtId="205" fontId="0" fillId="0" borderId="12" xfId="64" applyNumberFormat="1" applyFont="1" applyFill="1" applyBorder="1" applyAlignment="1">
      <alignment horizontal="center" vertical="center"/>
      <protection/>
    </xf>
    <xf numFmtId="205" fontId="0" fillId="0" borderId="0" xfId="64" applyNumberFormat="1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left"/>
      <protection/>
    </xf>
    <xf numFmtId="195" fontId="0" fillId="0" borderId="12" xfId="42" applyNumberFormat="1" applyFont="1" applyFill="1" applyBorder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 quotePrefix="1">
      <alignment/>
    </xf>
    <xf numFmtId="210" fontId="23" fillId="0" borderId="0" xfId="63" applyNumberFormat="1" applyFont="1" applyFill="1" applyBorder="1" applyAlignment="1">
      <alignment/>
    </xf>
    <xf numFmtId="191" fontId="0" fillId="0" borderId="14" xfId="42" applyNumberFormat="1" applyFont="1" applyFill="1" applyBorder="1" applyAlignment="1">
      <alignment/>
    </xf>
    <xf numFmtId="204" fontId="0" fillId="0" borderId="14" xfId="42" applyNumberFormat="1" applyFont="1" applyFill="1" applyBorder="1" applyAlignment="1">
      <alignment/>
    </xf>
    <xf numFmtId="0" fontId="19" fillId="0" borderId="0" xfId="56" applyFont="1" applyFill="1" applyAlignment="1">
      <alignment horizontal="center"/>
      <protection/>
    </xf>
    <xf numFmtId="191" fontId="0" fillId="0" borderId="12" xfId="42" applyNumberFormat="1" applyFont="1" applyFill="1" applyBorder="1" applyAlignment="1">
      <alignment/>
    </xf>
    <xf numFmtId="204" fontId="0" fillId="0" borderId="12" xfId="42" applyNumberFormat="1" applyFont="1" applyFill="1" applyBorder="1" applyAlignment="1">
      <alignment/>
    </xf>
    <xf numFmtId="190" fontId="7" fillId="0" borderId="11" xfId="64" applyNumberFormat="1" applyFont="1" applyFill="1" applyBorder="1" applyAlignment="1">
      <alignment horizontal="right" vertical="center"/>
      <protection/>
    </xf>
    <xf numFmtId="190" fontId="7" fillId="0" borderId="0" xfId="0" applyNumberFormat="1" applyFont="1" applyFill="1" applyAlignment="1">
      <alignment/>
    </xf>
    <xf numFmtId="191" fontId="0" fillId="0" borderId="12" xfId="42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204" fontId="0" fillId="0" borderId="0" xfId="42" applyNumberFormat="1" applyFont="1" applyFill="1" applyAlignment="1">
      <alignment/>
    </xf>
    <xf numFmtId="204" fontId="0" fillId="0" borderId="12" xfId="42" applyNumberFormat="1" applyFont="1" applyFill="1" applyBorder="1" applyAlignment="1">
      <alignment/>
    </xf>
    <xf numFmtId="204" fontId="0" fillId="0" borderId="14" xfId="42" applyNumberFormat="1" applyFont="1" applyFill="1" applyBorder="1" applyAlignment="1">
      <alignment/>
    </xf>
    <xf numFmtId="171" fontId="0" fillId="0" borderId="0" xfId="42" applyFont="1" applyFill="1" applyBorder="1" applyAlignment="1">
      <alignment horizontal="right"/>
    </xf>
    <xf numFmtId="0" fontId="0" fillId="0" borderId="0" xfId="56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96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195" fontId="0" fillId="0" borderId="14" xfId="42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71" fontId="10" fillId="0" borderId="0" xfId="42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56" applyFont="1" applyFill="1" applyBorder="1" applyAlignment="1">
      <alignment horizontal="center"/>
      <protection/>
    </xf>
    <xf numFmtId="0" fontId="10" fillId="0" borderId="0" xfId="56" applyFont="1" applyFill="1" applyBorder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59" fillId="0" borderId="0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/>
      <protection/>
    </xf>
    <xf numFmtId="0" fontId="59" fillId="0" borderId="12" xfId="56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rrency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_งบกระแสเงินสด บจ. สิทธิผล (update)" xfId="63"/>
    <cellStyle name="ปกติ_USCT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54"/>
  <sheetViews>
    <sheetView showGridLines="0" tabSelected="1" view="pageBreakPreview" zoomScaleSheetLayoutView="100" zoomScalePageLayoutView="0" workbookViewId="0" topLeftCell="A1">
      <selection activeCell="D5" sqref="D5"/>
    </sheetView>
  </sheetViews>
  <sheetFormatPr defaultColWidth="10.8515625" defaultRowHeight="24" customHeight="1"/>
  <cols>
    <col min="1" max="3" width="1.8515625" style="1" customWidth="1"/>
    <col min="4" max="4" width="13.8515625" style="1" customWidth="1"/>
    <col min="5" max="5" width="27.00390625" style="1" customWidth="1"/>
    <col min="6" max="6" width="11.28125" style="8" customWidth="1"/>
    <col min="7" max="7" width="2.00390625" style="16" customWidth="1"/>
    <col min="8" max="8" width="12.8515625" style="16" customWidth="1"/>
    <col min="9" max="9" width="1.28515625" style="1" customWidth="1"/>
    <col min="10" max="10" width="13.00390625" style="1" customWidth="1"/>
    <col min="11" max="11" width="1.28515625" style="1" customWidth="1"/>
    <col min="12" max="12" width="12.8515625" style="1" customWidth="1"/>
    <col min="13" max="13" width="1.28515625" style="1" customWidth="1"/>
    <col min="14" max="14" width="12.8515625" style="1" customWidth="1"/>
    <col min="15" max="15" width="15.140625" style="1" bestFit="1" customWidth="1"/>
    <col min="16" max="16" width="14.57421875" style="1" bestFit="1" customWidth="1"/>
    <col min="17" max="16384" width="10.8515625" style="1" customWidth="1"/>
  </cols>
  <sheetData>
    <row r="1" spans="1:14" s="2" customFormat="1" ht="24" customHeight="1">
      <c r="A1" s="7" t="s">
        <v>59</v>
      </c>
      <c r="B1" s="7"/>
      <c r="C1" s="7"/>
      <c r="D1" s="7"/>
      <c r="E1" s="7"/>
      <c r="F1" s="23"/>
      <c r="G1" s="14"/>
      <c r="H1" s="14"/>
      <c r="I1" s="7"/>
      <c r="J1" s="7"/>
      <c r="K1" s="7"/>
      <c r="L1" s="7"/>
      <c r="M1" s="7"/>
      <c r="N1" s="7"/>
    </row>
    <row r="2" spans="1:14" s="2" customFormat="1" ht="24" customHeight="1">
      <c r="A2" s="7" t="s">
        <v>38</v>
      </c>
      <c r="B2" s="7"/>
      <c r="C2" s="7"/>
      <c r="D2" s="7"/>
      <c r="E2" s="7"/>
      <c r="F2" s="23"/>
      <c r="G2" s="14"/>
      <c r="H2" s="14"/>
      <c r="I2" s="7"/>
      <c r="J2" s="7"/>
      <c r="K2" s="7"/>
      <c r="L2" s="7"/>
      <c r="M2" s="7"/>
      <c r="N2" s="7"/>
    </row>
    <row r="3" spans="1:14" s="2" customFormat="1" ht="24" customHeight="1">
      <c r="A3" s="7" t="s">
        <v>60</v>
      </c>
      <c r="B3" s="7"/>
      <c r="C3" s="7"/>
      <c r="D3" s="7"/>
      <c r="E3" s="7"/>
      <c r="F3" s="23"/>
      <c r="G3" s="14"/>
      <c r="H3" s="14"/>
      <c r="I3" s="7"/>
      <c r="J3" s="7"/>
      <c r="K3" s="7"/>
      <c r="L3" s="7"/>
      <c r="M3" s="7"/>
      <c r="N3" s="7"/>
    </row>
    <row r="4" spans="2:14" s="47" customFormat="1" ht="19.5" customHeight="1">
      <c r="B4" s="43"/>
      <c r="C4" s="43"/>
      <c r="D4" s="43"/>
      <c r="E4" s="43"/>
      <c r="F4" s="74"/>
      <c r="G4" s="75"/>
      <c r="H4" s="75"/>
      <c r="I4" s="43"/>
      <c r="J4" s="43"/>
      <c r="K4" s="43"/>
      <c r="L4" s="43"/>
      <c r="M4" s="43"/>
      <c r="N4" s="43"/>
    </row>
    <row r="5" spans="6:14" s="47" customFormat="1" ht="24" customHeight="1">
      <c r="F5" s="61"/>
      <c r="G5" s="59"/>
      <c r="H5" s="186" t="s">
        <v>28</v>
      </c>
      <c r="I5" s="186"/>
      <c r="J5" s="186"/>
      <c r="K5" s="32"/>
      <c r="L5" s="20" t="s">
        <v>35</v>
      </c>
      <c r="M5" s="49"/>
      <c r="N5" s="49"/>
    </row>
    <row r="6" spans="1:14" s="36" customFormat="1" ht="24" customHeight="1">
      <c r="A6" s="43" t="s">
        <v>0</v>
      </c>
      <c r="F6" s="22" t="s">
        <v>16</v>
      </c>
      <c r="G6" s="48"/>
      <c r="H6" s="76" t="s">
        <v>33</v>
      </c>
      <c r="J6" s="76" t="s">
        <v>32</v>
      </c>
      <c r="K6" s="76"/>
      <c r="L6" s="76" t="s">
        <v>33</v>
      </c>
      <c r="M6" s="77"/>
      <c r="N6" s="76" t="s">
        <v>32</v>
      </c>
    </row>
    <row r="7" spans="1:14" s="36" customFormat="1" ht="24" customHeight="1">
      <c r="A7" s="43"/>
      <c r="F7" s="22"/>
      <c r="G7" s="48"/>
      <c r="H7" s="50">
        <v>2557</v>
      </c>
      <c r="J7" s="50">
        <v>2556</v>
      </c>
      <c r="K7" s="50"/>
      <c r="L7" s="50">
        <v>2557</v>
      </c>
      <c r="N7" s="50">
        <v>2556</v>
      </c>
    </row>
    <row r="8" spans="1:14" s="36" customFormat="1" ht="24" customHeight="1">
      <c r="A8" s="43"/>
      <c r="F8" s="22"/>
      <c r="G8" s="48"/>
      <c r="H8" s="57" t="s">
        <v>50</v>
      </c>
      <c r="I8" s="50"/>
      <c r="J8" s="50"/>
      <c r="K8" s="50"/>
      <c r="L8" s="57" t="s">
        <v>50</v>
      </c>
      <c r="M8" s="77"/>
      <c r="N8" s="50"/>
    </row>
    <row r="9" spans="6:14" s="36" customFormat="1" ht="24" customHeight="1">
      <c r="F9" s="22"/>
      <c r="G9" s="48"/>
      <c r="H9" s="188" t="s">
        <v>34</v>
      </c>
      <c r="I9" s="188"/>
      <c r="J9" s="188"/>
      <c r="K9" s="188"/>
      <c r="L9" s="188"/>
      <c r="M9" s="188"/>
      <c r="N9" s="188"/>
    </row>
    <row r="10" spans="1:6" s="36" customFormat="1" ht="24" customHeight="1">
      <c r="A10" s="29" t="s">
        <v>3</v>
      </c>
      <c r="F10" s="8"/>
    </row>
    <row r="11" spans="1:14" s="36" customFormat="1" ht="24" customHeight="1">
      <c r="A11" s="36" t="s">
        <v>23</v>
      </c>
      <c r="F11" s="8"/>
      <c r="H11" s="78">
        <v>2159515</v>
      </c>
      <c r="I11" s="78"/>
      <c r="J11" s="78">
        <v>1572110</v>
      </c>
      <c r="K11" s="78"/>
      <c r="L11" s="78">
        <v>122153</v>
      </c>
      <c r="M11" s="78"/>
      <c r="N11" s="78">
        <v>784713</v>
      </c>
    </row>
    <row r="12" spans="1:14" s="36" customFormat="1" ht="24" customHeight="1">
      <c r="A12" s="35" t="s">
        <v>139</v>
      </c>
      <c r="F12" s="25">
        <v>5</v>
      </c>
      <c r="H12" s="78">
        <v>580954</v>
      </c>
      <c r="I12" s="78"/>
      <c r="J12" s="78">
        <v>500338</v>
      </c>
      <c r="K12" s="78"/>
      <c r="L12" s="78">
        <v>212681</v>
      </c>
      <c r="M12" s="78"/>
      <c r="N12" s="78">
        <v>412304</v>
      </c>
    </row>
    <row r="13" spans="1:14" s="36" customFormat="1" ht="24" customHeight="1">
      <c r="A13" s="35" t="s">
        <v>140</v>
      </c>
      <c r="F13" s="25" t="s">
        <v>159</v>
      </c>
      <c r="H13" s="165">
        <v>24242</v>
      </c>
      <c r="I13" s="78"/>
      <c r="J13" s="78">
        <v>25886</v>
      </c>
      <c r="K13" s="78"/>
      <c r="L13" s="165">
        <v>47334</v>
      </c>
      <c r="M13" s="78"/>
      <c r="N13" s="78">
        <v>49152</v>
      </c>
    </row>
    <row r="14" spans="1:14" s="36" customFormat="1" ht="24" customHeight="1">
      <c r="A14" s="35" t="s">
        <v>141</v>
      </c>
      <c r="F14" s="8"/>
      <c r="H14" s="78">
        <f>SUM(H12:H13)</f>
        <v>605196</v>
      </c>
      <c r="I14" s="78"/>
      <c r="J14" s="162">
        <f>SUM(J12:J13)</f>
        <v>526224</v>
      </c>
      <c r="K14" s="78"/>
      <c r="L14" s="78">
        <f>SUM(L12:L13)</f>
        <v>260015</v>
      </c>
      <c r="M14" s="78"/>
      <c r="N14" s="162">
        <f>SUM(N12:N13)</f>
        <v>461456</v>
      </c>
    </row>
    <row r="15" spans="1:14" s="36" customFormat="1" ht="24" customHeight="1">
      <c r="A15" s="35" t="s">
        <v>149</v>
      </c>
      <c r="F15" s="25" t="s">
        <v>160</v>
      </c>
      <c r="H15" s="78">
        <v>550</v>
      </c>
      <c r="I15" s="78"/>
      <c r="J15" s="78">
        <v>550</v>
      </c>
      <c r="K15" s="78"/>
      <c r="L15" s="78">
        <v>629350</v>
      </c>
      <c r="M15" s="78"/>
      <c r="N15" s="78">
        <v>668350</v>
      </c>
    </row>
    <row r="16" spans="1:14" s="36" customFormat="1" ht="24" customHeight="1">
      <c r="A16" s="35" t="s">
        <v>150</v>
      </c>
      <c r="F16" s="25" t="s">
        <v>160</v>
      </c>
      <c r="H16" s="165">
        <v>20393</v>
      </c>
      <c r="I16" s="78"/>
      <c r="J16" s="78">
        <v>20393</v>
      </c>
      <c r="K16" s="78"/>
      <c r="L16" s="165">
        <v>393</v>
      </c>
      <c r="M16" s="78"/>
      <c r="N16" s="78">
        <v>393</v>
      </c>
    </row>
    <row r="17" spans="1:14" s="36" customFormat="1" ht="24" customHeight="1">
      <c r="A17" s="35" t="s">
        <v>142</v>
      </c>
      <c r="F17" s="25"/>
      <c r="H17" s="162">
        <f>SUM(H15:H16)</f>
        <v>20943</v>
      </c>
      <c r="I17" s="78"/>
      <c r="J17" s="162">
        <f>SUM(J15:J16)</f>
        <v>20943</v>
      </c>
      <c r="K17" s="78"/>
      <c r="L17" s="162">
        <f>SUM(L15:L16)</f>
        <v>629743</v>
      </c>
      <c r="M17" s="78"/>
      <c r="N17" s="162">
        <f>SUM(N15:N16)</f>
        <v>668743</v>
      </c>
    </row>
    <row r="18" spans="1:14" s="36" customFormat="1" ht="24" customHeight="1">
      <c r="A18" s="36" t="s">
        <v>26</v>
      </c>
      <c r="F18" s="25"/>
      <c r="G18" s="57"/>
      <c r="H18" s="78">
        <f>157302+7079</f>
        <v>164381</v>
      </c>
      <c r="I18" s="78"/>
      <c r="J18" s="78">
        <v>220376</v>
      </c>
      <c r="K18" s="78"/>
      <c r="L18" s="78">
        <v>157302</v>
      </c>
      <c r="M18" s="78"/>
      <c r="N18" s="78">
        <v>218616</v>
      </c>
    </row>
    <row r="19" spans="1:14" s="36" customFormat="1" ht="24" customHeight="1">
      <c r="A19" s="35" t="s">
        <v>62</v>
      </c>
      <c r="F19" s="25"/>
      <c r="G19" s="57"/>
      <c r="H19" s="78">
        <v>224</v>
      </c>
      <c r="J19" s="78">
        <v>224</v>
      </c>
      <c r="K19" s="39"/>
      <c r="L19" s="68">
        <v>224</v>
      </c>
      <c r="M19" s="68"/>
      <c r="N19" s="68">
        <v>224</v>
      </c>
    </row>
    <row r="20" spans="1:14" s="36" customFormat="1" ht="24" customHeight="1">
      <c r="A20" s="35" t="s">
        <v>63</v>
      </c>
      <c r="F20" s="25"/>
      <c r="G20" s="57"/>
      <c r="H20" s="78">
        <v>111</v>
      </c>
      <c r="J20" s="78">
        <v>1445</v>
      </c>
      <c r="K20" s="39"/>
      <c r="L20" s="78">
        <v>111</v>
      </c>
      <c r="M20" s="38"/>
      <c r="N20" s="78">
        <v>1445</v>
      </c>
    </row>
    <row r="21" spans="1:14" s="36" customFormat="1" ht="24" customHeight="1">
      <c r="A21" s="35" t="s">
        <v>4</v>
      </c>
      <c r="D21" s="4"/>
      <c r="E21" s="4"/>
      <c r="F21" s="25"/>
      <c r="G21" s="57"/>
      <c r="H21" s="169">
        <v>42294</v>
      </c>
      <c r="I21" s="5"/>
      <c r="J21" s="80">
        <v>60846</v>
      </c>
      <c r="K21" s="37"/>
      <c r="L21" s="169">
        <v>15357</v>
      </c>
      <c r="M21" s="38"/>
      <c r="N21" s="80">
        <v>2206</v>
      </c>
    </row>
    <row r="22" spans="1:14" s="36" customFormat="1" ht="24" customHeight="1">
      <c r="A22" s="3" t="s">
        <v>5</v>
      </c>
      <c r="F22" s="8"/>
      <c r="H22" s="40">
        <f>SUM(H17:H21)+H14+H11</f>
        <v>2992664</v>
      </c>
      <c r="J22" s="40">
        <f>SUM(J17:J21)+J14+J11</f>
        <v>2402168</v>
      </c>
      <c r="K22" s="37"/>
      <c r="L22" s="40">
        <f>SUM(L17:L21)+L14+L11</f>
        <v>1184905</v>
      </c>
      <c r="M22" s="12"/>
      <c r="N22" s="40">
        <f>SUM(N17:N21)+N14+N11</f>
        <v>2137403</v>
      </c>
    </row>
    <row r="23" spans="1:14" s="36" customFormat="1" ht="14.25" customHeight="1">
      <c r="A23" s="3"/>
      <c r="F23" s="8"/>
      <c r="H23" s="81"/>
      <c r="J23" s="82"/>
      <c r="L23" s="81"/>
      <c r="M23" s="81"/>
      <c r="N23" s="81"/>
    </row>
    <row r="24" spans="1:14" s="36" customFormat="1" ht="24" customHeight="1">
      <c r="A24" s="29" t="s">
        <v>6</v>
      </c>
      <c r="F24" s="8"/>
      <c r="H24" s="53"/>
      <c r="J24" s="82"/>
      <c r="L24" s="53"/>
      <c r="M24" s="38"/>
      <c r="N24" s="53"/>
    </row>
    <row r="25" spans="1:14" s="36" customFormat="1" ht="24" customHeight="1">
      <c r="A25" s="35" t="s">
        <v>104</v>
      </c>
      <c r="F25" s="25">
        <v>8</v>
      </c>
      <c r="H25" s="82">
        <v>0</v>
      </c>
      <c r="J25" s="82">
        <v>0</v>
      </c>
      <c r="L25" s="82">
        <v>2396079</v>
      </c>
      <c r="M25" s="82"/>
      <c r="N25" s="82">
        <v>1896580</v>
      </c>
    </row>
    <row r="26" spans="1:14" s="36" customFormat="1" ht="24" customHeight="1">
      <c r="A26" s="35" t="s">
        <v>151</v>
      </c>
      <c r="F26" s="25">
        <v>4</v>
      </c>
      <c r="H26" s="82">
        <v>0</v>
      </c>
      <c r="J26" s="82">
        <v>0</v>
      </c>
      <c r="L26" s="82">
        <v>71400</v>
      </c>
      <c r="M26" s="82"/>
      <c r="N26" s="82">
        <v>71400</v>
      </c>
    </row>
    <row r="27" spans="1:14" s="36" customFormat="1" ht="24" customHeight="1">
      <c r="A27" s="36" t="s">
        <v>65</v>
      </c>
      <c r="F27" s="25">
        <v>9</v>
      </c>
      <c r="H27" s="82">
        <v>0</v>
      </c>
      <c r="J27" s="82">
        <v>0</v>
      </c>
      <c r="L27" s="82">
        <v>473123</v>
      </c>
      <c r="M27" s="82"/>
      <c r="N27" s="82">
        <v>392108</v>
      </c>
    </row>
    <row r="28" spans="1:14" s="36" customFormat="1" ht="24" customHeight="1">
      <c r="A28" s="35" t="s">
        <v>105</v>
      </c>
      <c r="F28" s="25">
        <v>10</v>
      </c>
      <c r="G28" s="57"/>
      <c r="H28" s="82">
        <v>8162334</v>
      </c>
      <c r="J28" s="79">
        <v>8092560</v>
      </c>
      <c r="L28" s="53">
        <v>842832</v>
      </c>
      <c r="M28" s="38"/>
      <c r="N28" s="53">
        <v>786941</v>
      </c>
    </row>
    <row r="29" spans="1:14" s="36" customFormat="1" ht="24" customHeight="1">
      <c r="A29" s="35" t="s">
        <v>66</v>
      </c>
      <c r="F29" s="25">
        <v>11</v>
      </c>
      <c r="G29" s="57"/>
      <c r="H29" s="82">
        <v>206362</v>
      </c>
      <c r="J29" s="53">
        <v>208427</v>
      </c>
      <c r="L29" s="82">
        <v>0</v>
      </c>
      <c r="M29" s="38"/>
      <c r="N29" s="82">
        <v>0</v>
      </c>
    </row>
    <row r="30" spans="1:14" s="36" customFormat="1" ht="24" customHeight="1">
      <c r="A30" s="35" t="s">
        <v>161</v>
      </c>
      <c r="F30" s="25">
        <v>12</v>
      </c>
      <c r="G30" s="57"/>
      <c r="H30" s="170">
        <v>40955</v>
      </c>
      <c r="J30" s="53">
        <v>40410</v>
      </c>
      <c r="L30" s="82">
        <v>0</v>
      </c>
      <c r="M30" s="38"/>
      <c r="N30" s="82">
        <v>0</v>
      </c>
    </row>
    <row r="31" spans="1:14" s="36" customFormat="1" ht="24" customHeight="1">
      <c r="A31" s="35" t="s">
        <v>143</v>
      </c>
      <c r="F31" s="25">
        <v>13</v>
      </c>
      <c r="G31" s="57"/>
      <c r="H31" s="170">
        <v>3595</v>
      </c>
      <c r="J31" s="53">
        <v>3396</v>
      </c>
      <c r="L31" s="82">
        <v>174</v>
      </c>
      <c r="M31" s="38"/>
      <c r="N31" s="82">
        <v>0</v>
      </c>
    </row>
    <row r="32" spans="1:14" s="36" customFormat="1" ht="24" customHeight="1">
      <c r="A32" s="36" t="s">
        <v>64</v>
      </c>
      <c r="F32" s="8"/>
      <c r="H32" s="82">
        <v>307336</v>
      </c>
      <c r="J32" s="82">
        <v>701968</v>
      </c>
      <c r="L32" s="82">
        <v>305964</v>
      </c>
      <c r="M32" s="82"/>
      <c r="N32" s="82">
        <v>84478</v>
      </c>
    </row>
    <row r="33" spans="1:14" s="36" customFormat="1" ht="24" customHeight="1">
      <c r="A33" s="35" t="s">
        <v>25</v>
      </c>
      <c r="F33" s="25"/>
      <c r="G33" s="57"/>
      <c r="H33" s="38">
        <v>4000</v>
      </c>
      <c r="I33" s="83"/>
      <c r="J33" s="38">
        <v>16643</v>
      </c>
      <c r="K33" s="83"/>
      <c r="L33" s="38">
        <v>998</v>
      </c>
      <c r="M33" s="38"/>
      <c r="N33" s="38">
        <v>14353</v>
      </c>
    </row>
    <row r="34" spans="1:14" s="36" customFormat="1" ht="24" customHeight="1">
      <c r="A34" s="3" t="s">
        <v>8</v>
      </c>
      <c r="F34" s="8"/>
      <c r="H34" s="40">
        <f>SUM(H25:H33)</f>
        <v>8724582</v>
      </c>
      <c r="J34" s="40">
        <f>SUM(J25:J33)</f>
        <v>9063404</v>
      </c>
      <c r="L34" s="40">
        <f>SUM(L25:L33)</f>
        <v>4090570</v>
      </c>
      <c r="M34" s="9"/>
      <c r="N34" s="40">
        <f>SUM(N25:N33)</f>
        <v>3245860</v>
      </c>
    </row>
    <row r="35" spans="1:14" s="36" customFormat="1" ht="13.5" customHeight="1">
      <c r="A35" s="3"/>
      <c r="F35" s="8"/>
      <c r="H35" s="11"/>
      <c r="J35" s="152"/>
      <c r="L35" s="11"/>
      <c r="M35" s="9"/>
      <c r="N35" s="11"/>
    </row>
    <row r="36" spans="1:14" s="36" customFormat="1" ht="24.75" customHeight="1" thickBot="1">
      <c r="A36" s="3" t="s">
        <v>7</v>
      </c>
      <c r="F36" s="8"/>
      <c r="H36" s="33">
        <f>+H34+H22</f>
        <v>11717246</v>
      </c>
      <c r="J36" s="41">
        <f>+J34+J22</f>
        <v>11465572</v>
      </c>
      <c r="L36" s="33">
        <f>+L34+L22</f>
        <v>5275475</v>
      </c>
      <c r="M36" s="11"/>
      <c r="N36" s="33">
        <f>+N34+N22</f>
        <v>5383263</v>
      </c>
    </row>
    <row r="37" spans="1:14" s="2" customFormat="1" ht="24" customHeight="1" thickTop="1">
      <c r="A37" s="7" t="s">
        <v>59</v>
      </c>
      <c r="B37" s="7"/>
      <c r="C37" s="7"/>
      <c r="D37" s="7"/>
      <c r="E37" s="7"/>
      <c r="F37" s="23"/>
      <c r="G37" s="14"/>
      <c r="H37" s="14"/>
      <c r="I37" s="7"/>
      <c r="J37" s="7"/>
      <c r="K37" s="7"/>
      <c r="L37" s="7"/>
      <c r="M37" s="7"/>
      <c r="N37" s="7"/>
    </row>
    <row r="38" spans="1:14" s="2" customFormat="1" ht="24" customHeight="1">
      <c r="A38" s="7" t="s">
        <v>38</v>
      </c>
      <c r="B38" s="7"/>
      <c r="C38" s="7"/>
      <c r="D38" s="7"/>
      <c r="E38" s="7"/>
      <c r="F38" s="26"/>
      <c r="G38" s="7"/>
      <c r="H38" s="7"/>
      <c r="I38" s="7"/>
      <c r="J38" s="7"/>
      <c r="K38" s="7"/>
      <c r="L38" s="7"/>
      <c r="M38" s="7"/>
      <c r="N38" s="7"/>
    </row>
    <row r="39" spans="1:14" s="2" customFormat="1" ht="24" customHeight="1">
      <c r="A39" s="7" t="s">
        <v>60</v>
      </c>
      <c r="B39" s="7"/>
      <c r="C39" s="7"/>
      <c r="D39" s="7"/>
      <c r="E39" s="7"/>
      <c r="F39" s="26"/>
      <c r="G39" s="7"/>
      <c r="H39" s="7"/>
      <c r="I39" s="7"/>
      <c r="J39" s="7"/>
      <c r="K39" s="7"/>
      <c r="L39" s="7"/>
      <c r="M39" s="7"/>
      <c r="N39" s="7"/>
    </row>
    <row r="40" spans="6:8" s="2" customFormat="1" ht="7.5" customHeight="1">
      <c r="F40" s="24"/>
      <c r="G40" s="15"/>
      <c r="H40" s="15"/>
    </row>
    <row r="41" spans="6:14" s="47" customFormat="1" ht="21.75">
      <c r="F41" s="61"/>
      <c r="G41" s="59"/>
      <c r="H41" s="186" t="s">
        <v>28</v>
      </c>
      <c r="I41" s="186"/>
      <c r="J41" s="186"/>
      <c r="L41" s="20" t="s">
        <v>35</v>
      </c>
      <c r="M41" s="49"/>
      <c r="N41" s="49"/>
    </row>
    <row r="42" spans="1:14" s="36" customFormat="1" ht="21.75">
      <c r="A42" s="43" t="s">
        <v>1</v>
      </c>
      <c r="F42" s="22" t="s">
        <v>16</v>
      </c>
      <c r="G42" s="48"/>
      <c r="H42" s="76" t="s">
        <v>33</v>
      </c>
      <c r="J42" s="76" t="s">
        <v>32</v>
      </c>
      <c r="K42" s="76"/>
      <c r="L42" s="76" t="s">
        <v>33</v>
      </c>
      <c r="M42" s="77"/>
      <c r="N42" s="76" t="s">
        <v>32</v>
      </c>
    </row>
    <row r="43" spans="1:14" s="36" customFormat="1" ht="21.75">
      <c r="A43" s="43"/>
      <c r="F43" s="22"/>
      <c r="G43" s="48"/>
      <c r="H43" s="50">
        <v>2557</v>
      </c>
      <c r="J43" s="50">
        <v>2556</v>
      </c>
      <c r="K43" s="50"/>
      <c r="L43" s="50">
        <v>2557</v>
      </c>
      <c r="N43" s="50">
        <v>2556</v>
      </c>
    </row>
    <row r="44" spans="1:14" s="36" customFormat="1" ht="21.75">
      <c r="A44" s="43"/>
      <c r="F44" s="22"/>
      <c r="G44" s="48"/>
      <c r="H44" s="50" t="s">
        <v>50</v>
      </c>
      <c r="I44" s="50"/>
      <c r="J44" s="50"/>
      <c r="K44" s="50"/>
      <c r="L44" s="50" t="s">
        <v>50</v>
      </c>
      <c r="M44" s="77"/>
      <c r="N44" s="50"/>
    </row>
    <row r="45" spans="6:14" s="36" customFormat="1" ht="21.75">
      <c r="F45" s="22"/>
      <c r="G45" s="48"/>
      <c r="H45" s="188" t="s">
        <v>34</v>
      </c>
      <c r="I45" s="188"/>
      <c r="J45" s="188"/>
      <c r="K45" s="188"/>
      <c r="L45" s="188"/>
      <c r="M45" s="188"/>
      <c r="N45" s="188"/>
    </row>
    <row r="46" spans="1:14" s="36" customFormat="1" ht="21.75">
      <c r="A46" s="29" t="s">
        <v>9</v>
      </c>
      <c r="F46" s="27"/>
      <c r="G46" s="65"/>
      <c r="H46" s="65"/>
      <c r="I46" s="65"/>
      <c r="J46" s="65"/>
      <c r="K46" s="65"/>
      <c r="L46" s="53"/>
      <c r="M46" s="53"/>
      <c r="N46" s="53"/>
    </row>
    <row r="47" spans="1:14" s="36" customFormat="1" ht="21.75">
      <c r="A47" s="36" t="s">
        <v>67</v>
      </c>
      <c r="F47" s="22">
        <v>14</v>
      </c>
      <c r="G47" s="48"/>
      <c r="H47" s="68">
        <v>455206</v>
      </c>
      <c r="I47" s="68"/>
      <c r="J47" s="68">
        <v>580224</v>
      </c>
      <c r="K47" s="68"/>
      <c r="L47" s="68">
        <v>455206</v>
      </c>
      <c r="M47" s="68"/>
      <c r="N47" s="68">
        <v>580224</v>
      </c>
    </row>
    <row r="48" spans="1:14" s="36" customFormat="1" ht="21.75">
      <c r="A48" s="35" t="s">
        <v>129</v>
      </c>
      <c r="F48" s="22">
        <v>15</v>
      </c>
      <c r="G48" s="48"/>
      <c r="H48" s="171">
        <v>74910</v>
      </c>
      <c r="I48" s="68"/>
      <c r="J48" s="68">
        <v>116717</v>
      </c>
      <c r="K48" s="68"/>
      <c r="L48" s="68">
        <v>67035</v>
      </c>
      <c r="M48" s="68"/>
      <c r="N48" s="68">
        <v>116717</v>
      </c>
    </row>
    <row r="49" spans="1:14" s="36" customFormat="1" ht="21.75">
      <c r="A49" s="35" t="s">
        <v>130</v>
      </c>
      <c r="F49" s="22" t="s">
        <v>162</v>
      </c>
      <c r="G49" s="48"/>
      <c r="H49" s="172">
        <v>34895</v>
      </c>
      <c r="I49" s="68"/>
      <c r="J49" s="68">
        <v>34644</v>
      </c>
      <c r="K49" s="68"/>
      <c r="L49" s="166">
        <v>19880</v>
      </c>
      <c r="M49" s="68"/>
      <c r="N49" s="68">
        <v>19939</v>
      </c>
    </row>
    <row r="50" spans="1:14" s="36" customFormat="1" ht="21.75">
      <c r="A50" s="35" t="s">
        <v>144</v>
      </c>
      <c r="F50" s="27"/>
      <c r="G50" s="65"/>
      <c r="H50" s="173">
        <f>SUM(H48:H49)</f>
        <v>109805</v>
      </c>
      <c r="I50" s="68"/>
      <c r="J50" s="163">
        <f>SUM(J48:J49)</f>
        <v>151361</v>
      </c>
      <c r="K50" s="68"/>
      <c r="L50" s="163">
        <f>SUM(L48:L49)</f>
        <v>86915</v>
      </c>
      <c r="M50" s="68"/>
      <c r="N50" s="163">
        <f>SUM(N48:N49)</f>
        <v>136656</v>
      </c>
    </row>
    <row r="51" spans="1:14" s="36" customFormat="1" ht="21.75">
      <c r="A51" s="35" t="s">
        <v>69</v>
      </c>
      <c r="B51" s="35"/>
      <c r="F51" s="66"/>
      <c r="G51" s="66"/>
      <c r="H51" s="68">
        <v>50990</v>
      </c>
      <c r="I51" s="68"/>
      <c r="J51" s="68">
        <v>187957</v>
      </c>
      <c r="K51" s="68"/>
      <c r="L51" s="68">
        <v>11320</v>
      </c>
      <c r="M51" s="68"/>
      <c r="N51" s="68">
        <v>8941</v>
      </c>
    </row>
    <row r="52" spans="1:14" s="36" customFormat="1" ht="21.75">
      <c r="A52" s="35" t="s">
        <v>106</v>
      </c>
      <c r="F52" s="22">
        <v>17</v>
      </c>
      <c r="G52" s="65"/>
      <c r="H52" s="68">
        <v>319885</v>
      </c>
      <c r="I52" s="68"/>
      <c r="J52" s="68">
        <v>266735</v>
      </c>
      <c r="K52" s="68"/>
      <c r="L52" s="68">
        <v>65040</v>
      </c>
      <c r="M52" s="68"/>
      <c r="N52" s="68">
        <v>65040</v>
      </c>
    </row>
    <row r="53" spans="1:14" s="36" customFormat="1" ht="21.75">
      <c r="A53" s="35" t="s">
        <v>131</v>
      </c>
      <c r="F53" s="27"/>
      <c r="G53" s="65"/>
      <c r="H53" s="68">
        <v>3787</v>
      </c>
      <c r="I53" s="68"/>
      <c r="J53" s="68">
        <v>4503</v>
      </c>
      <c r="K53" s="68"/>
      <c r="L53" s="68">
        <v>3131</v>
      </c>
      <c r="M53" s="68"/>
      <c r="N53" s="68">
        <v>3871</v>
      </c>
    </row>
    <row r="54" spans="1:14" s="36" customFormat="1" ht="21.75">
      <c r="A54" s="35" t="s">
        <v>70</v>
      </c>
      <c r="F54" s="25"/>
      <c r="G54" s="57"/>
      <c r="H54" s="67">
        <v>12539</v>
      </c>
      <c r="J54" s="68">
        <v>8542</v>
      </c>
      <c r="L54" s="171">
        <v>2881</v>
      </c>
      <c r="M54" s="38"/>
      <c r="N54" s="68">
        <v>0</v>
      </c>
    </row>
    <row r="55" spans="1:14" s="36" customFormat="1" ht="21.75">
      <c r="A55" s="35" t="s">
        <v>47</v>
      </c>
      <c r="F55" s="22">
        <v>18</v>
      </c>
      <c r="G55" s="65"/>
      <c r="H55" s="68">
        <v>817</v>
      </c>
      <c r="I55" s="68"/>
      <c r="J55" s="68">
        <v>817</v>
      </c>
      <c r="K55" s="68"/>
      <c r="L55" s="68">
        <v>176</v>
      </c>
      <c r="M55" s="68"/>
      <c r="N55" s="68">
        <v>176</v>
      </c>
    </row>
    <row r="56" spans="1:14" s="36" customFormat="1" ht="21.75">
      <c r="A56" s="35" t="s">
        <v>177</v>
      </c>
      <c r="F56" s="22">
        <v>4</v>
      </c>
      <c r="G56" s="65"/>
      <c r="H56" s="68">
        <v>0</v>
      </c>
      <c r="I56" s="68"/>
      <c r="J56" s="68">
        <v>0</v>
      </c>
      <c r="K56" s="68"/>
      <c r="L56" s="68">
        <v>5666</v>
      </c>
      <c r="M56" s="68"/>
      <c r="N56" s="68">
        <v>5666</v>
      </c>
    </row>
    <row r="57" spans="1:14" s="36" customFormat="1" ht="21.75">
      <c r="A57" s="35" t="s">
        <v>175</v>
      </c>
      <c r="F57" s="25"/>
      <c r="G57" s="57"/>
      <c r="H57" s="67">
        <v>5539</v>
      </c>
      <c r="J57" s="68">
        <v>26442</v>
      </c>
      <c r="L57" s="67">
        <v>65</v>
      </c>
      <c r="M57" s="38"/>
      <c r="N57" s="67">
        <v>141</v>
      </c>
    </row>
    <row r="58" spans="1:14" s="36" customFormat="1" ht="21.75">
      <c r="A58" s="35" t="s">
        <v>132</v>
      </c>
      <c r="F58" s="96"/>
      <c r="G58" s="66"/>
      <c r="H58" s="73">
        <v>609944</v>
      </c>
      <c r="I58" s="66"/>
      <c r="J58" s="68">
        <v>611044</v>
      </c>
      <c r="K58" s="66"/>
      <c r="L58" s="68">
        <v>0</v>
      </c>
      <c r="M58" s="69"/>
      <c r="N58" s="68">
        <v>0</v>
      </c>
    </row>
    <row r="59" spans="1:14" s="36" customFormat="1" ht="21.75">
      <c r="A59" s="36" t="s">
        <v>71</v>
      </c>
      <c r="F59" s="96"/>
      <c r="G59" s="66"/>
      <c r="H59" s="73">
        <v>58456</v>
      </c>
      <c r="I59" s="66"/>
      <c r="J59" s="68">
        <v>39037</v>
      </c>
      <c r="K59" s="66"/>
      <c r="L59" s="68">
        <v>21510</v>
      </c>
      <c r="N59" s="68">
        <v>27578</v>
      </c>
    </row>
    <row r="60" spans="1:14" s="36" customFormat="1" ht="21.75">
      <c r="A60" s="3" t="s">
        <v>39</v>
      </c>
      <c r="F60" s="25"/>
      <c r="H60" s="13">
        <f>SUM(H50:H59)+H47</f>
        <v>1626968</v>
      </c>
      <c r="J60" s="13">
        <f>SUM(J50:J59)+J47</f>
        <v>1876662</v>
      </c>
      <c r="L60" s="13">
        <f>SUM(L50:L59)+L47</f>
        <v>651910</v>
      </c>
      <c r="M60" s="9"/>
      <c r="N60" s="13">
        <f>SUM(N50:N59)+N47</f>
        <v>828293</v>
      </c>
    </row>
    <row r="61" spans="1:14" s="36" customFormat="1" ht="12.75" customHeight="1">
      <c r="A61" s="3"/>
      <c r="F61" s="25"/>
      <c r="H61" s="18"/>
      <c r="J61" s="18"/>
      <c r="L61" s="18"/>
      <c r="M61" s="9"/>
      <c r="N61" s="18"/>
    </row>
    <row r="62" spans="1:14" s="36" customFormat="1" ht="21.75">
      <c r="A62" s="86" t="s">
        <v>40</v>
      </c>
      <c r="F62" s="25"/>
      <c r="H62" s="18"/>
      <c r="J62" s="18"/>
      <c r="L62" s="18"/>
      <c r="M62" s="9"/>
      <c r="N62" s="18"/>
    </row>
    <row r="63" spans="1:14" s="36" customFormat="1" ht="21.75">
      <c r="A63" s="51" t="s">
        <v>72</v>
      </c>
      <c r="F63" s="25">
        <v>17</v>
      </c>
      <c r="H63" s="44">
        <v>5252873</v>
      </c>
      <c r="J63" s="44">
        <v>5211902</v>
      </c>
      <c r="L63" s="44">
        <v>52101</v>
      </c>
      <c r="M63" s="38"/>
      <c r="N63" s="44">
        <v>68361</v>
      </c>
    </row>
    <row r="64" spans="1:14" s="36" customFormat="1" ht="21.75">
      <c r="A64" s="51" t="s">
        <v>133</v>
      </c>
      <c r="F64" s="25"/>
      <c r="H64" s="44">
        <v>12657</v>
      </c>
      <c r="J64" s="44">
        <v>12811</v>
      </c>
      <c r="L64" s="44">
        <v>6940</v>
      </c>
      <c r="M64" s="38"/>
      <c r="N64" s="44">
        <v>6921</v>
      </c>
    </row>
    <row r="65" spans="1:14" s="36" customFormat="1" ht="21.75">
      <c r="A65" s="51" t="s">
        <v>145</v>
      </c>
      <c r="F65" s="25">
        <v>13</v>
      </c>
      <c r="H65" s="68">
        <v>0</v>
      </c>
      <c r="J65" s="68">
        <v>0</v>
      </c>
      <c r="L65" s="174">
        <v>0</v>
      </c>
      <c r="M65" s="9"/>
      <c r="N65" s="44">
        <v>50</v>
      </c>
    </row>
    <row r="66" spans="1:14" s="36" customFormat="1" ht="21.75">
      <c r="A66" s="107" t="s">
        <v>47</v>
      </c>
      <c r="F66" s="25">
        <v>18</v>
      </c>
      <c r="H66" s="68">
        <v>2039</v>
      </c>
      <c r="J66" s="68">
        <v>1688</v>
      </c>
      <c r="L66" s="68">
        <v>1695</v>
      </c>
      <c r="M66" s="9"/>
      <c r="N66" s="68">
        <v>1549</v>
      </c>
    </row>
    <row r="67" spans="1:14" s="36" customFormat="1" ht="21.75">
      <c r="A67" s="51" t="s">
        <v>177</v>
      </c>
      <c r="F67" s="25">
        <v>4</v>
      </c>
      <c r="H67" s="68">
        <v>0</v>
      </c>
      <c r="J67" s="68">
        <v>0</v>
      </c>
      <c r="L67" s="44">
        <v>131777</v>
      </c>
      <c r="M67" s="38"/>
      <c r="N67" s="44">
        <v>133174</v>
      </c>
    </row>
    <row r="68" spans="1:14" s="36" customFormat="1" ht="21.75">
      <c r="A68" s="58" t="s">
        <v>41</v>
      </c>
      <c r="F68" s="25"/>
      <c r="H68" s="13">
        <f>SUM(H63:H67)</f>
        <v>5267569</v>
      </c>
      <c r="J68" s="13">
        <f>SUM(J63:J67)</f>
        <v>5226401</v>
      </c>
      <c r="L68" s="13">
        <f>SUM(L63:L67)</f>
        <v>192513</v>
      </c>
      <c r="M68" s="9"/>
      <c r="N68" s="13">
        <f>SUM(N63:N67)</f>
        <v>210055</v>
      </c>
    </row>
    <row r="69" spans="1:14" s="36" customFormat="1" ht="21.75">
      <c r="A69" s="58" t="s">
        <v>36</v>
      </c>
      <c r="F69" s="25"/>
      <c r="H69" s="13">
        <f>+H60+H68</f>
        <v>6894537</v>
      </c>
      <c r="J69" s="13">
        <f>+J60+J68</f>
        <v>7103063</v>
      </c>
      <c r="L69" s="13">
        <f>+L60+L68</f>
        <v>844423</v>
      </c>
      <c r="M69" s="9"/>
      <c r="N69" s="13">
        <f>+N60+N68</f>
        <v>1038348</v>
      </c>
    </row>
    <row r="70" spans="1:14" s="36" customFormat="1" ht="5.25" customHeight="1">
      <c r="A70" s="3"/>
      <c r="F70" s="8"/>
      <c r="H70" s="18"/>
      <c r="L70" s="18"/>
      <c r="M70" s="9"/>
      <c r="N70" s="18"/>
    </row>
    <row r="71" spans="1:14" s="2" customFormat="1" ht="24" customHeight="1">
      <c r="A71" s="7" t="s">
        <v>59</v>
      </c>
      <c r="B71" s="7"/>
      <c r="C71" s="7"/>
      <c r="D71" s="7"/>
      <c r="E71" s="7"/>
      <c r="F71" s="23"/>
      <c r="G71" s="14"/>
      <c r="H71" s="14"/>
      <c r="I71" s="7"/>
      <c r="J71" s="7"/>
      <c r="K71" s="7"/>
      <c r="L71" s="7"/>
      <c r="M71" s="7"/>
      <c r="N71" s="7"/>
    </row>
    <row r="72" spans="1:14" s="2" customFormat="1" ht="24" customHeight="1">
      <c r="A72" s="7" t="s">
        <v>38</v>
      </c>
      <c r="B72" s="7"/>
      <c r="C72" s="7"/>
      <c r="D72" s="7"/>
      <c r="E72" s="7"/>
      <c r="F72" s="26"/>
      <c r="G72" s="7"/>
      <c r="H72" s="7"/>
      <c r="I72" s="7"/>
      <c r="J72" s="7"/>
      <c r="K72" s="7"/>
      <c r="L72" s="7"/>
      <c r="M72" s="7"/>
      <c r="N72" s="7"/>
    </row>
    <row r="73" spans="1:14" s="2" customFormat="1" ht="24" customHeight="1">
      <c r="A73" s="7" t="s">
        <v>60</v>
      </c>
      <c r="B73" s="7"/>
      <c r="C73" s="7"/>
      <c r="D73" s="7"/>
      <c r="E73" s="7"/>
      <c r="F73" s="26"/>
      <c r="G73" s="7"/>
      <c r="H73" s="7"/>
      <c r="I73" s="7"/>
      <c r="J73" s="7"/>
      <c r="K73" s="7"/>
      <c r="L73" s="7"/>
      <c r="M73" s="7"/>
      <c r="N73" s="7"/>
    </row>
    <row r="74" spans="6:8" s="2" customFormat="1" ht="7.5" customHeight="1">
      <c r="F74" s="24"/>
      <c r="G74" s="15"/>
      <c r="H74" s="15"/>
    </row>
    <row r="75" spans="6:14" s="47" customFormat="1" ht="21.75">
      <c r="F75" s="61"/>
      <c r="G75" s="59"/>
      <c r="H75" s="186" t="s">
        <v>28</v>
      </c>
      <c r="I75" s="186"/>
      <c r="J75" s="186"/>
      <c r="L75" s="20" t="s">
        <v>35</v>
      </c>
      <c r="M75" s="49"/>
      <c r="N75" s="49"/>
    </row>
    <row r="76" spans="1:14" s="36" customFormat="1" ht="21.75">
      <c r="A76" s="43" t="s">
        <v>1</v>
      </c>
      <c r="F76" s="22" t="s">
        <v>16</v>
      </c>
      <c r="G76" s="48"/>
      <c r="H76" s="76" t="s">
        <v>33</v>
      </c>
      <c r="J76" s="76" t="s">
        <v>32</v>
      </c>
      <c r="K76" s="76"/>
      <c r="L76" s="76" t="s">
        <v>33</v>
      </c>
      <c r="M76" s="77"/>
      <c r="N76" s="76" t="s">
        <v>32</v>
      </c>
    </row>
    <row r="77" spans="1:14" s="36" customFormat="1" ht="21.75">
      <c r="A77" s="43"/>
      <c r="F77" s="22"/>
      <c r="G77" s="48"/>
      <c r="H77" s="50">
        <v>2557</v>
      </c>
      <c r="J77" s="50">
        <v>2556</v>
      </c>
      <c r="K77" s="50"/>
      <c r="L77" s="50">
        <v>2557</v>
      </c>
      <c r="N77" s="50">
        <v>2556</v>
      </c>
    </row>
    <row r="78" spans="1:14" s="36" customFormat="1" ht="21.75">
      <c r="A78" s="43"/>
      <c r="F78" s="22"/>
      <c r="G78" s="48"/>
      <c r="H78" s="50" t="s">
        <v>50</v>
      </c>
      <c r="I78" s="50"/>
      <c r="J78" s="50"/>
      <c r="K78" s="50"/>
      <c r="L78" s="50" t="s">
        <v>50</v>
      </c>
      <c r="M78" s="77"/>
      <c r="N78" s="50"/>
    </row>
    <row r="79" spans="6:14" s="36" customFormat="1" ht="21.75">
      <c r="F79" s="22"/>
      <c r="G79" s="48"/>
      <c r="H79" s="188" t="s">
        <v>34</v>
      </c>
      <c r="I79" s="188"/>
      <c r="J79" s="188"/>
      <c r="K79" s="188"/>
      <c r="L79" s="188"/>
      <c r="M79" s="188"/>
      <c r="N79" s="188"/>
    </row>
    <row r="80" spans="1:14" s="36" customFormat="1" ht="21.75">
      <c r="A80" s="29" t="s">
        <v>10</v>
      </c>
      <c r="F80" s="8"/>
      <c r="H80" s="38"/>
      <c r="L80" s="38"/>
      <c r="M80" s="38"/>
      <c r="N80" s="38"/>
    </row>
    <row r="81" spans="1:7" s="36" customFormat="1" ht="21.75">
      <c r="A81" s="36" t="s">
        <v>11</v>
      </c>
      <c r="F81" s="25"/>
      <c r="G81" s="57"/>
    </row>
    <row r="82" spans="2:14" s="36" customFormat="1" ht="22.5" thickBot="1">
      <c r="B82" s="35" t="s">
        <v>17</v>
      </c>
      <c r="F82" s="25">
        <v>19</v>
      </c>
      <c r="G82" s="57"/>
      <c r="H82" s="70">
        <v>373000</v>
      </c>
      <c r="J82" s="70">
        <v>373000</v>
      </c>
      <c r="L82" s="70">
        <v>373000</v>
      </c>
      <c r="M82" s="38"/>
      <c r="N82" s="70">
        <v>373000</v>
      </c>
    </row>
    <row r="83" spans="2:14" s="36" customFormat="1" ht="22.5" thickTop="1">
      <c r="B83" s="34" t="s">
        <v>107</v>
      </c>
      <c r="C83" s="71"/>
      <c r="F83" s="25">
        <v>19</v>
      </c>
      <c r="G83" s="57"/>
      <c r="H83" s="53">
        <v>373000</v>
      </c>
      <c r="J83" s="53">
        <v>373000</v>
      </c>
      <c r="L83" s="53">
        <v>373000</v>
      </c>
      <c r="M83" s="53"/>
      <c r="N83" s="53">
        <v>373000</v>
      </c>
    </row>
    <row r="84" spans="1:14" s="36" customFormat="1" ht="21.75">
      <c r="A84" s="34" t="s">
        <v>134</v>
      </c>
      <c r="B84" s="59"/>
      <c r="C84" s="71"/>
      <c r="F84" s="25"/>
      <c r="G84" s="57"/>
      <c r="H84" s="53"/>
      <c r="J84" s="53"/>
      <c r="L84" s="53"/>
      <c r="M84" s="53"/>
      <c r="N84" s="53"/>
    </row>
    <row r="85" spans="2:14" s="36" customFormat="1" ht="21.75">
      <c r="B85" s="34" t="s">
        <v>108</v>
      </c>
      <c r="C85" s="71"/>
      <c r="F85" s="25">
        <v>19</v>
      </c>
      <c r="G85" s="57"/>
      <c r="H85" s="53">
        <v>3680616</v>
      </c>
      <c r="J85" s="53">
        <v>3680616</v>
      </c>
      <c r="L85" s="53">
        <v>3680616</v>
      </c>
      <c r="M85" s="53"/>
      <c r="N85" s="53">
        <v>3680616</v>
      </c>
    </row>
    <row r="86" spans="1:14" s="36" customFormat="1" ht="21.75">
      <c r="A86" s="36" t="s">
        <v>74</v>
      </c>
      <c r="B86" s="59"/>
      <c r="C86" s="71"/>
      <c r="F86" s="25"/>
      <c r="H86" s="38"/>
      <c r="J86" s="38"/>
      <c r="L86" s="38"/>
      <c r="M86" s="38"/>
      <c r="N86" s="38"/>
    </row>
    <row r="87" spans="2:6" s="36" customFormat="1" ht="21.75">
      <c r="B87" s="35" t="s">
        <v>90</v>
      </c>
      <c r="C87" s="71"/>
      <c r="F87" s="25"/>
    </row>
    <row r="88" spans="2:14" s="36" customFormat="1" ht="21.75">
      <c r="B88" s="59"/>
      <c r="C88" s="35" t="s">
        <v>100</v>
      </c>
      <c r="F88" s="25">
        <v>20</v>
      </c>
      <c r="H88" s="38">
        <v>37300</v>
      </c>
      <c r="J88" s="38">
        <v>17700</v>
      </c>
      <c r="L88" s="38">
        <v>37300</v>
      </c>
      <c r="M88" s="38"/>
      <c r="N88" s="38">
        <v>17700</v>
      </c>
    </row>
    <row r="89" spans="2:14" s="36" customFormat="1" ht="21.75">
      <c r="B89" s="35" t="s">
        <v>98</v>
      </c>
      <c r="C89" s="71"/>
      <c r="F89" s="25"/>
      <c r="H89" s="38">
        <v>775532</v>
      </c>
      <c r="J89" s="38">
        <v>335174</v>
      </c>
      <c r="L89" s="38">
        <v>340136</v>
      </c>
      <c r="M89" s="38"/>
      <c r="N89" s="38">
        <v>273599</v>
      </c>
    </row>
    <row r="90" spans="1:14" s="36" customFormat="1" ht="21.75">
      <c r="A90" s="36" t="s">
        <v>75</v>
      </c>
      <c r="F90" s="22">
        <v>22</v>
      </c>
      <c r="G90" s="48"/>
      <c r="H90" s="44">
        <v>-46945</v>
      </c>
      <c r="J90" s="106">
        <v>-46945</v>
      </c>
      <c r="L90" s="68">
        <v>0</v>
      </c>
      <c r="M90" s="38"/>
      <c r="N90" s="68">
        <v>0</v>
      </c>
    </row>
    <row r="91" spans="1:14" s="3" customFormat="1" ht="21.75">
      <c r="A91" s="3" t="s">
        <v>76</v>
      </c>
      <c r="F91" s="30"/>
      <c r="G91" s="153"/>
      <c r="H91" s="154">
        <f>SUM(H83:H90)</f>
        <v>4819503</v>
      </c>
      <c r="J91" s="154">
        <f>SUM(J83:J90)</f>
        <v>4359545</v>
      </c>
      <c r="L91" s="154">
        <f>SUM(L83:L90)</f>
        <v>4431052</v>
      </c>
      <c r="M91" s="9"/>
      <c r="N91" s="154">
        <f>SUM(N83:N90)</f>
        <v>4344915</v>
      </c>
    </row>
    <row r="92" spans="1:14" s="36" customFormat="1" ht="21.75">
      <c r="A92" s="36" t="s">
        <v>77</v>
      </c>
      <c r="F92" s="22"/>
      <c r="G92" s="48"/>
      <c r="H92" s="44">
        <v>3206</v>
      </c>
      <c r="J92" s="106">
        <v>2964</v>
      </c>
      <c r="L92" s="68">
        <v>0</v>
      </c>
      <c r="M92" s="38"/>
      <c r="N92" s="68">
        <v>0</v>
      </c>
    </row>
    <row r="93" spans="1:16" s="36" customFormat="1" ht="21.75">
      <c r="A93" s="21" t="s">
        <v>12</v>
      </c>
      <c r="F93" s="22"/>
      <c r="G93" s="48"/>
      <c r="H93" s="10">
        <f>SUM(H91:H92)</f>
        <v>4822709</v>
      </c>
      <c r="J93" s="10">
        <f>SUM(J91:J92)</f>
        <v>4362509</v>
      </c>
      <c r="L93" s="10">
        <f>SUM(L91:L92)</f>
        <v>4431052</v>
      </c>
      <c r="M93" s="38"/>
      <c r="N93" s="10">
        <f>SUM(N91:N92)</f>
        <v>4344915</v>
      </c>
      <c r="O93" s="38"/>
      <c r="P93" s="38"/>
    </row>
    <row r="94" spans="1:16" s="36" customFormat="1" ht="12" customHeight="1">
      <c r="A94" s="21"/>
      <c r="F94" s="22"/>
      <c r="G94" s="48"/>
      <c r="H94" s="11"/>
      <c r="J94" s="11"/>
      <c r="L94" s="11"/>
      <c r="M94" s="38"/>
      <c r="N94" s="11"/>
      <c r="O94" s="38"/>
      <c r="P94" s="38"/>
    </row>
    <row r="95" spans="1:18" s="65" customFormat="1" ht="22.5" thickBot="1">
      <c r="A95" s="3" t="s">
        <v>13</v>
      </c>
      <c r="F95" s="27"/>
      <c r="H95" s="33">
        <f>+H69+H93</f>
        <v>11717246</v>
      </c>
      <c r="J95" s="33">
        <f>+J69+J93</f>
        <v>11465572</v>
      </c>
      <c r="L95" s="33">
        <f>+L69+L93</f>
        <v>5275475</v>
      </c>
      <c r="M95" s="11"/>
      <c r="N95" s="33">
        <f>+N69+N93</f>
        <v>5383263</v>
      </c>
      <c r="O95" s="72"/>
      <c r="P95" s="72"/>
      <c r="Q95" s="72"/>
      <c r="R95" s="53"/>
    </row>
    <row r="96" spans="1:14" s="2" customFormat="1" ht="24" customHeight="1" thickTop="1">
      <c r="A96" s="7" t="s">
        <v>59</v>
      </c>
      <c r="B96" s="7"/>
      <c r="C96" s="7"/>
      <c r="D96" s="7"/>
      <c r="E96" s="7"/>
      <c r="F96" s="23"/>
      <c r="G96" s="14"/>
      <c r="H96" s="14"/>
      <c r="I96" s="7"/>
      <c r="J96" s="7"/>
      <c r="K96" s="7"/>
      <c r="L96" s="7"/>
      <c r="M96" s="7"/>
      <c r="N96" s="19"/>
    </row>
    <row r="97" spans="1:14" s="2" customFormat="1" ht="24" customHeight="1">
      <c r="A97" s="7" t="s">
        <v>51</v>
      </c>
      <c r="B97" s="7"/>
      <c r="C97" s="7"/>
      <c r="D97" s="7"/>
      <c r="E97" s="7"/>
      <c r="F97" s="23"/>
      <c r="G97" s="14"/>
      <c r="H97" s="14"/>
      <c r="I97" s="7"/>
      <c r="J97" s="7"/>
      <c r="K97" s="7"/>
      <c r="L97" s="7"/>
      <c r="M97" s="7"/>
      <c r="N97" s="19"/>
    </row>
    <row r="98" spans="1:14" s="2" customFormat="1" ht="24" customHeight="1">
      <c r="A98" s="7" t="s">
        <v>86</v>
      </c>
      <c r="B98" s="7"/>
      <c r="C98" s="7"/>
      <c r="D98" s="7"/>
      <c r="E98" s="7"/>
      <c r="F98" s="23"/>
      <c r="G98" s="14"/>
      <c r="H98" s="14"/>
      <c r="I98" s="7"/>
      <c r="J98" s="7"/>
      <c r="K98" s="7"/>
      <c r="L98" s="7"/>
      <c r="M98" s="7"/>
      <c r="N98" s="7"/>
    </row>
    <row r="99" spans="6:8" s="2" customFormat="1" ht="7.5" customHeight="1">
      <c r="F99" s="24"/>
      <c r="G99" s="15"/>
      <c r="H99" s="15"/>
    </row>
    <row r="100" spans="6:14" s="36" customFormat="1" ht="24" customHeight="1">
      <c r="F100" s="25"/>
      <c r="G100" s="57"/>
      <c r="H100" s="186" t="s">
        <v>28</v>
      </c>
      <c r="I100" s="186"/>
      <c r="J100" s="186"/>
      <c r="K100" s="47"/>
      <c r="L100" s="20" t="s">
        <v>35</v>
      </c>
      <c r="M100" s="49"/>
      <c r="N100" s="49"/>
    </row>
    <row r="101" spans="6:14" s="36" customFormat="1" ht="24" customHeight="1">
      <c r="F101" s="22" t="s">
        <v>16</v>
      </c>
      <c r="G101" s="48"/>
      <c r="H101" s="50">
        <v>2557</v>
      </c>
      <c r="J101" s="50">
        <v>2556</v>
      </c>
      <c r="K101" s="50"/>
      <c r="L101" s="50">
        <v>2557</v>
      </c>
      <c r="N101" s="50">
        <v>2556</v>
      </c>
    </row>
    <row r="102" spans="6:14" s="36" customFormat="1" ht="24" customHeight="1">
      <c r="F102" s="22"/>
      <c r="G102" s="48"/>
      <c r="H102" s="187" t="s">
        <v>34</v>
      </c>
      <c r="I102" s="187"/>
      <c r="J102" s="187"/>
      <c r="K102" s="187"/>
      <c r="L102" s="187"/>
      <c r="M102" s="187"/>
      <c r="N102" s="187"/>
    </row>
    <row r="103" spans="1:14" s="36" customFormat="1" ht="24" customHeight="1">
      <c r="A103" s="28" t="s">
        <v>18</v>
      </c>
      <c r="F103" s="25"/>
      <c r="G103" s="57"/>
      <c r="H103" s="57"/>
      <c r="J103" s="57"/>
      <c r="L103" s="38"/>
      <c r="M103" s="38"/>
      <c r="N103" s="38"/>
    </row>
    <row r="104" spans="1:14" s="36" customFormat="1" ht="24" customHeight="1">
      <c r="A104" s="34" t="s">
        <v>109</v>
      </c>
      <c r="F104" s="25"/>
      <c r="G104" s="57"/>
      <c r="H104" s="84">
        <v>1663488</v>
      </c>
      <c r="I104" s="84"/>
      <c r="J104" s="84">
        <v>930996</v>
      </c>
      <c r="K104" s="84"/>
      <c r="L104" s="84">
        <v>1470417</v>
      </c>
      <c r="M104" s="84"/>
      <c r="N104" s="84">
        <v>917400</v>
      </c>
    </row>
    <row r="105" spans="1:14" s="36" customFormat="1" ht="24" customHeight="1">
      <c r="A105" s="59" t="s">
        <v>83</v>
      </c>
      <c r="F105" s="25"/>
      <c r="G105" s="57"/>
      <c r="H105" s="84">
        <v>345559</v>
      </c>
      <c r="I105" s="84"/>
      <c r="J105" s="84">
        <v>29979</v>
      </c>
      <c r="K105" s="84"/>
      <c r="L105" s="84">
        <v>0</v>
      </c>
      <c r="M105" s="84"/>
      <c r="N105" s="84">
        <v>0</v>
      </c>
    </row>
    <row r="106" spans="1:14" s="36" customFormat="1" ht="24" customHeight="1">
      <c r="A106" s="34" t="s">
        <v>110</v>
      </c>
      <c r="F106" s="25"/>
      <c r="G106" s="57"/>
      <c r="H106" s="84">
        <v>79338</v>
      </c>
      <c r="I106" s="84"/>
      <c r="J106" s="84">
        <v>24474</v>
      </c>
      <c r="K106" s="84"/>
      <c r="L106" s="84">
        <v>79338</v>
      </c>
      <c r="M106" s="84"/>
      <c r="N106" s="84">
        <v>24474</v>
      </c>
    </row>
    <row r="107" spans="1:14" s="36" customFormat="1" ht="24" customHeight="1">
      <c r="A107" s="36" t="s">
        <v>84</v>
      </c>
      <c r="F107" s="25"/>
      <c r="G107" s="57"/>
      <c r="H107" s="84">
        <v>0</v>
      </c>
      <c r="I107" s="84"/>
      <c r="J107" s="84">
        <v>35880</v>
      </c>
      <c r="K107" s="84"/>
      <c r="L107" s="84">
        <v>0</v>
      </c>
      <c r="M107" s="84"/>
      <c r="N107" s="84">
        <v>0</v>
      </c>
    </row>
    <row r="108" spans="1:14" s="36" customFormat="1" ht="24" customHeight="1">
      <c r="A108" s="59" t="s">
        <v>14</v>
      </c>
      <c r="F108" s="25">
        <v>4</v>
      </c>
      <c r="G108" s="57"/>
      <c r="H108" s="97">
        <v>1720</v>
      </c>
      <c r="I108" s="84"/>
      <c r="J108" s="84">
        <v>1235</v>
      </c>
      <c r="K108" s="84"/>
      <c r="L108" s="84">
        <v>13510</v>
      </c>
      <c r="M108" s="84"/>
      <c r="N108" s="84">
        <v>4001</v>
      </c>
    </row>
    <row r="109" spans="1:14" s="3" customFormat="1" ht="24" customHeight="1">
      <c r="A109" s="58" t="s">
        <v>48</v>
      </c>
      <c r="F109" s="60"/>
      <c r="H109" s="85">
        <f>SUM(H104:H108)</f>
        <v>2090105</v>
      </c>
      <c r="J109" s="85">
        <f>SUM(J104:J108)</f>
        <v>1022564</v>
      </c>
      <c r="L109" s="85">
        <f>SUM(L104:L108)</f>
        <v>1563265</v>
      </c>
      <c r="M109" s="9"/>
      <c r="N109" s="85">
        <f>SUM(N104:N108)</f>
        <v>945875</v>
      </c>
    </row>
    <row r="110" spans="1:14" s="36" customFormat="1" ht="24" customHeight="1">
      <c r="A110" s="86" t="s">
        <v>49</v>
      </c>
      <c r="F110" s="25"/>
      <c r="H110" s="84"/>
      <c r="I110" s="65"/>
      <c r="J110" s="84"/>
      <c r="K110" s="65"/>
      <c r="L110" s="84"/>
      <c r="M110" s="53"/>
      <c r="N110" s="84"/>
    </row>
    <row r="111" spans="1:14" s="36" customFormat="1" ht="24" customHeight="1">
      <c r="A111" s="51" t="s">
        <v>85</v>
      </c>
      <c r="F111" s="25">
        <v>4</v>
      </c>
      <c r="H111" s="84">
        <v>1509458</v>
      </c>
      <c r="I111" s="65"/>
      <c r="J111" s="84">
        <v>880223</v>
      </c>
      <c r="K111" s="65"/>
      <c r="L111" s="84">
        <v>1424284</v>
      </c>
      <c r="M111" s="53"/>
      <c r="N111" s="84">
        <v>870570</v>
      </c>
    </row>
    <row r="112" spans="1:14" s="36" customFormat="1" ht="24" customHeight="1">
      <c r="A112" s="51" t="s">
        <v>42</v>
      </c>
      <c r="F112" s="25"/>
      <c r="H112" s="84">
        <v>16046</v>
      </c>
      <c r="J112" s="84">
        <v>14675</v>
      </c>
      <c r="L112" s="84">
        <v>16046</v>
      </c>
      <c r="M112" s="38"/>
      <c r="N112" s="84">
        <v>14675</v>
      </c>
    </row>
    <row r="113" spans="1:14" s="36" customFormat="1" ht="24" customHeight="1">
      <c r="A113" s="51" t="s">
        <v>43</v>
      </c>
      <c r="F113" s="25">
        <v>4</v>
      </c>
      <c r="H113" s="97">
        <v>32204</v>
      </c>
      <c r="J113" s="84">
        <v>23700</v>
      </c>
      <c r="L113" s="84">
        <v>26520</v>
      </c>
      <c r="M113" s="38"/>
      <c r="N113" s="84">
        <v>15648</v>
      </c>
    </row>
    <row r="114" spans="1:14" s="36" customFormat="1" ht="24" customHeight="1">
      <c r="A114" s="51" t="s">
        <v>44</v>
      </c>
      <c r="F114" s="25">
        <v>10</v>
      </c>
      <c r="H114" s="97">
        <v>68135</v>
      </c>
      <c r="I114" s="65"/>
      <c r="J114" s="97">
        <v>13117</v>
      </c>
      <c r="K114" s="65"/>
      <c r="L114" s="84">
        <v>7564</v>
      </c>
      <c r="M114" s="53"/>
      <c r="N114" s="84">
        <v>4899</v>
      </c>
    </row>
    <row r="115" spans="1:14" s="3" customFormat="1" ht="24" customHeight="1">
      <c r="A115" s="58" t="s">
        <v>15</v>
      </c>
      <c r="F115" s="60"/>
      <c r="G115" s="32"/>
      <c r="H115" s="85">
        <f>SUM(H111:H114)</f>
        <v>1625843</v>
      </c>
      <c r="J115" s="85">
        <f>SUM(J111:J114)</f>
        <v>931715</v>
      </c>
      <c r="L115" s="85">
        <f>SUM(L111:L114)</f>
        <v>1474414</v>
      </c>
      <c r="M115" s="9"/>
      <c r="N115" s="85">
        <f>SUM(N111:N114)</f>
        <v>905792</v>
      </c>
    </row>
    <row r="116" spans="1:14" s="3" customFormat="1" ht="24" customHeight="1">
      <c r="A116" s="58" t="s">
        <v>78</v>
      </c>
      <c r="F116" s="60"/>
      <c r="G116" s="32"/>
      <c r="H116" s="108">
        <f>H109-H115</f>
        <v>464262</v>
      </c>
      <c r="I116" s="17"/>
      <c r="J116" s="108">
        <f>J109-J115</f>
        <v>90849</v>
      </c>
      <c r="K116" s="17"/>
      <c r="L116" s="108">
        <f>L109-L115</f>
        <v>88851</v>
      </c>
      <c r="M116" s="11"/>
      <c r="N116" s="108">
        <f>N109-N115</f>
        <v>40083</v>
      </c>
    </row>
    <row r="117" spans="1:14" s="3" customFormat="1" ht="24" customHeight="1">
      <c r="A117" s="51" t="s">
        <v>111</v>
      </c>
      <c r="F117" s="25">
        <v>13</v>
      </c>
      <c r="G117" s="32"/>
      <c r="H117" s="109">
        <v>4063</v>
      </c>
      <c r="I117" s="36"/>
      <c r="J117" s="109">
        <v>7120</v>
      </c>
      <c r="K117" s="36"/>
      <c r="L117" s="109">
        <v>2714</v>
      </c>
      <c r="M117" s="38"/>
      <c r="N117" s="155">
        <v>0</v>
      </c>
    </row>
    <row r="118" spans="1:14" s="3" customFormat="1" ht="24" customHeight="1">
      <c r="A118" s="58" t="s">
        <v>119</v>
      </c>
      <c r="F118" s="60"/>
      <c r="G118" s="32"/>
      <c r="H118" s="85">
        <f>+H116-H117</f>
        <v>460199</v>
      </c>
      <c r="J118" s="85">
        <f>J116-J117</f>
        <v>83729</v>
      </c>
      <c r="L118" s="85">
        <f>+L116-L117</f>
        <v>86137</v>
      </c>
      <c r="M118" s="9"/>
      <c r="N118" s="85">
        <f>+N116-N117</f>
        <v>40083</v>
      </c>
    </row>
    <row r="119" spans="1:14" s="36" customFormat="1" ht="24" customHeight="1">
      <c r="A119" s="51" t="s">
        <v>135</v>
      </c>
      <c r="F119" s="25"/>
      <c r="G119" s="57"/>
      <c r="H119" s="69">
        <v>0</v>
      </c>
      <c r="J119" s="69">
        <v>0</v>
      </c>
      <c r="L119" s="69">
        <v>0</v>
      </c>
      <c r="M119" s="38"/>
      <c r="N119" s="69">
        <v>0</v>
      </c>
    </row>
    <row r="120" spans="1:14" s="3" customFormat="1" ht="24" customHeight="1" thickBot="1">
      <c r="A120" s="58" t="s">
        <v>114</v>
      </c>
      <c r="F120" s="60"/>
      <c r="G120" s="32"/>
      <c r="H120" s="87">
        <f>SUM(H118:H119)</f>
        <v>460199</v>
      </c>
      <c r="J120" s="87">
        <f>SUM(J118:J119)</f>
        <v>83729</v>
      </c>
      <c r="L120" s="87">
        <f>SUM(L118:L119)</f>
        <v>86137</v>
      </c>
      <c r="M120" s="9"/>
      <c r="N120" s="87">
        <f>SUM(N118:N119)</f>
        <v>40083</v>
      </c>
    </row>
    <row r="121" spans="6:10" s="47" customFormat="1" ht="7.5" customHeight="1" thickTop="1">
      <c r="F121" s="61"/>
      <c r="G121" s="59"/>
      <c r="H121" s="59"/>
      <c r="J121" s="59"/>
    </row>
    <row r="122" spans="1:14" s="36" customFormat="1" ht="24" customHeight="1">
      <c r="A122" s="58" t="s">
        <v>79</v>
      </c>
      <c r="F122" s="8"/>
      <c r="H122" s="84"/>
      <c r="J122" s="84"/>
      <c r="L122" s="84"/>
      <c r="M122" s="9"/>
      <c r="N122" s="84"/>
    </row>
    <row r="123" spans="1:14" s="36" customFormat="1" ht="24" customHeight="1">
      <c r="A123" s="58"/>
      <c r="B123" s="34" t="s">
        <v>52</v>
      </c>
      <c r="F123" s="25"/>
      <c r="G123" s="57"/>
      <c r="H123" s="97">
        <v>459958</v>
      </c>
      <c r="I123" s="65"/>
      <c r="J123" s="84">
        <v>83253</v>
      </c>
      <c r="K123" s="65"/>
      <c r="L123" s="97">
        <f>L118</f>
        <v>86137</v>
      </c>
      <c r="M123" s="11"/>
      <c r="N123" s="84">
        <v>40083</v>
      </c>
    </row>
    <row r="124" spans="1:14" s="36" customFormat="1" ht="24" customHeight="1">
      <c r="A124" s="58"/>
      <c r="B124" s="34" t="s">
        <v>80</v>
      </c>
      <c r="F124" s="25"/>
      <c r="G124" s="57"/>
      <c r="H124" s="84">
        <v>241</v>
      </c>
      <c r="I124" s="65"/>
      <c r="J124" s="84">
        <v>476</v>
      </c>
      <c r="K124" s="65"/>
      <c r="L124" s="84">
        <v>0</v>
      </c>
      <c r="M124" s="11"/>
      <c r="N124" s="156">
        <v>0</v>
      </c>
    </row>
    <row r="125" spans="1:14" s="3" customFormat="1" ht="24" customHeight="1" thickBot="1">
      <c r="A125" s="47" t="s">
        <v>119</v>
      </c>
      <c r="F125" s="60"/>
      <c r="G125" s="32"/>
      <c r="H125" s="87">
        <f>H118</f>
        <v>460199</v>
      </c>
      <c r="J125" s="87">
        <f>J118</f>
        <v>83729</v>
      </c>
      <c r="L125" s="87">
        <f>L118</f>
        <v>86137</v>
      </c>
      <c r="M125" s="11"/>
      <c r="N125" s="87">
        <f>SUM(N123:N124)</f>
        <v>40083</v>
      </c>
    </row>
    <row r="126" spans="6:10" s="47" customFormat="1" ht="7.5" customHeight="1" thickTop="1">
      <c r="F126" s="61"/>
      <c r="G126" s="59"/>
      <c r="H126" s="59"/>
      <c r="J126" s="59"/>
    </row>
    <row r="127" spans="1:14" s="36" customFormat="1" ht="24" customHeight="1">
      <c r="A127" s="58" t="s">
        <v>81</v>
      </c>
      <c r="F127" s="8"/>
      <c r="H127" s="84"/>
      <c r="J127" s="84"/>
      <c r="L127" s="84"/>
      <c r="M127" s="9"/>
      <c r="N127" s="84"/>
    </row>
    <row r="128" spans="1:14" s="36" customFormat="1" ht="24" customHeight="1">
      <c r="A128" s="58"/>
      <c r="B128" s="34" t="s">
        <v>52</v>
      </c>
      <c r="F128" s="25"/>
      <c r="G128" s="57"/>
      <c r="H128" s="97">
        <v>459958</v>
      </c>
      <c r="I128" s="65"/>
      <c r="J128" s="84">
        <v>83253</v>
      </c>
      <c r="K128" s="65"/>
      <c r="L128" s="97">
        <f>L120</f>
        <v>86137</v>
      </c>
      <c r="M128" s="11"/>
      <c r="N128" s="84">
        <f>N123</f>
        <v>40083</v>
      </c>
    </row>
    <row r="129" spans="1:14" s="36" customFormat="1" ht="24" customHeight="1">
      <c r="A129" s="58"/>
      <c r="B129" s="34" t="s">
        <v>80</v>
      </c>
      <c r="F129" s="25"/>
      <c r="G129" s="57"/>
      <c r="H129" s="84">
        <v>241</v>
      </c>
      <c r="I129" s="65"/>
      <c r="J129" s="84">
        <v>476</v>
      </c>
      <c r="K129" s="65"/>
      <c r="L129" s="84">
        <f>L122</f>
        <v>0</v>
      </c>
      <c r="M129" s="11"/>
      <c r="N129" s="84">
        <v>0</v>
      </c>
    </row>
    <row r="130" spans="1:14" s="3" customFormat="1" ht="24" customHeight="1" thickBot="1">
      <c r="A130" s="47" t="s">
        <v>114</v>
      </c>
      <c r="F130" s="60"/>
      <c r="G130" s="32"/>
      <c r="H130" s="87">
        <f>SUM(H128:H129)</f>
        <v>460199</v>
      </c>
      <c r="J130" s="87">
        <f>SUM(J128:J129)</f>
        <v>83729</v>
      </c>
      <c r="L130" s="87">
        <f>L123</f>
        <v>86137</v>
      </c>
      <c r="M130" s="11"/>
      <c r="N130" s="87">
        <f>SUM(N128:N129)</f>
        <v>40083</v>
      </c>
    </row>
    <row r="131" spans="1:7" s="36" customFormat="1" ht="24" customHeight="1" thickTop="1">
      <c r="A131" s="3" t="s">
        <v>82</v>
      </c>
      <c r="F131" s="25"/>
      <c r="G131" s="57"/>
    </row>
    <row r="132" spans="1:14" s="36" customFormat="1" ht="24" customHeight="1" thickBot="1">
      <c r="A132" s="59" t="s">
        <v>37</v>
      </c>
      <c r="F132" s="25">
        <v>23</v>
      </c>
      <c r="G132" s="57"/>
      <c r="H132" s="167">
        <v>0.124</v>
      </c>
      <c r="I132" s="168"/>
      <c r="J132" s="167">
        <v>0.023</v>
      </c>
      <c r="K132" s="168"/>
      <c r="L132" s="167">
        <v>0.024</v>
      </c>
      <c r="M132" s="168"/>
      <c r="N132" s="167">
        <v>0.011</v>
      </c>
    </row>
    <row r="133" spans="6:12" s="6" customFormat="1" ht="24" customHeight="1" thickTop="1">
      <c r="F133" s="8"/>
      <c r="G133" s="16"/>
      <c r="H133" s="16"/>
      <c r="L133" s="46"/>
    </row>
    <row r="134" spans="6:8" s="6" customFormat="1" ht="24" customHeight="1">
      <c r="F134" s="8"/>
      <c r="G134" s="16"/>
      <c r="H134" s="16"/>
    </row>
    <row r="135" spans="6:8" s="6" customFormat="1" ht="24" customHeight="1">
      <c r="F135" s="8"/>
      <c r="G135" s="16"/>
      <c r="H135" s="16"/>
    </row>
    <row r="136" spans="6:8" s="6" customFormat="1" ht="24" customHeight="1">
      <c r="F136" s="8"/>
      <c r="G136" s="16"/>
      <c r="H136" s="16"/>
    </row>
    <row r="137" spans="6:8" s="6" customFormat="1" ht="24" customHeight="1">
      <c r="F137" s="8"/>
      <c r="G137" s="16"/>
      <c r="H137" s="16"/>
    </row>
    <row r="138" spans="6:8" s="6" customFormat="1" ht="24" customHeight="1">
      <c r="F138" s="8"/>
      <c r="G138" s="16"/>
      <c r="H138" s="16"/>
    </row>
    <row r="139" spans="6:8" s="6" customFormat="1" ht="24" customHeight="1">
      <c r="F139" s="8"/>
      <c r="G139" s="16"/>
      <c r="H139" s="16"/>
    </row>
    <row r="140" spans="6:8" s="6" customFormat="1" ht="24" customHeight="1">
      <c r="F140" s="8"/>
      <c r="G140" s="16"/>
      <c r="H140" s="16"/>
    </row>
    <row r="141" spans="6:8" s="6" customFormat="1" ht="24" customHeight="1">
      <c r="F141" s="8"/>
      <c r="G141" s="16"/>
      <c r="H141" s="16"/>
    </row>
    <row r="142" spans="6:8" s="6" customFormat="1" ht="24" customHeight="1">
      <c r="F142" s="8"/>
      <c r="G142" s="16"/>
      <c r="H142" s="16"/>
    </row>
    <row r="143" spans="6:8" s="6" customFormat="1" ht="24" customHeight="1">
      <c r="F143" s="8"/>
      <c r="G143" s="16"/>
      <c r="H143" s="16"/>
    </row>
    <row r="144" spans="6:8" s="6" customFormat="1" ht="24" customHeight="1">
      <c r="F144" s="8"/>
      <c r="G144" s="16"/>
      <c r="H144" s="16"/>
    </row>
    <row r="145" spans="6:8" s="6" customFormat="1" ht="24" customHeight="1">
      <c r="F145" s="8"/>
      <c r="G145" s="16"/>
      <c r="H145" s="16"/>
    </row>
    <row r="146" spans="6:8" s="6" customFormat="1" ht="24" customHeight="1">
      <c r="F146" s="8"/>
      <c r="G146" s="16"/>
      <c r="H146" s="16"/>
    </row>
    <row r="147" spans="6:8" s="6" customFormat="1" ht="24" customHeight="1">
      <c r="F147" s="8"/>
      <c r="G147" s="16"/>
      <c r="H147" s="16"/>
    </row>
    <row r="148" spans="6:8" s="6" customFormat="1" ht="24" customHeight="1">
      <c r="F148" s="8"/>
      <c r="G148" s="16"/>
      <c r="H148" s="16"/>
    </row>
    <row r="149" spans="6:8" s="6" customFormat="1" ht="24" customHeight="1">
      <c r="F149" s="8"/>
      <c r="G149" s="16"/>
      <c r="H149" s="16"/>
    </row>
    <row r="150" spans="6:8" s="6" customFormat="1" ht="24" customHeight="1">
      <c r="F150" s="8"/>
      <c r="G150" s="16"/>
      <c r="H150" s="16"/>
    </row>
    <row r="151" spans="6:8" s="6" customFormat="1" ht="24" customHeight="1">
      <c r="F151" s="8"/>
      <c r="G151" s="16"/>
      <c r="H151" s="16"/>
    </row>
    <row r="152" spans="6:8" s="6" customFormat="1" ht="24" customHeight="1">
      <c r="F152" s="8"/>
      <c r="G152" s="16"/>
      <c r="H152" s="16"/>
    </row>
    <row r="153" spans="6:8" s="6" customFormat="1" ht="24" customHeight="1">
      <c r="F153" s="8"/>
      <c r="G153" s="16"/>
      <c r="H153" s="16"/>
    </row>
    <row r="154" spans="6:8" s="6" customFormat="1" ht="24" customHeight="1">
      <c r="F154" s="8"/>
      <c r="G154" s="16"/>
      <c r="H154" s="16"/>
    </row>
  </sheetData>
  <sheetProtection password="F7ED" sheet="1"/>
  <mergeCells count="8">
    <mergeCell ref="H100:J100"/>
    <mergeCell ref="H102:N102"/>
    <mergeCell ref="H5:J5"/>
    <mergeCell ref="H9:N9"/>
    <mergeCell ref="H41:J41"/>
    <mergeCell ref="H45:N45"/>
    <mergeCell ref="H75:J75"/>
    <mergeCell ref="H79:N79"/>
  </mergeCells>
  <printOptions/>
  <pageMargins left="0.8661417322834646" right="0.1968503937007874" top="0.4724409448818898" bottom="0.3937007874015748" header="0.5118110236220472" footer="0.3937007874015748"/>
  <pageSetup firstPageNumber="3" useFirstPageNumber="1" horizontalDpi="600" verticalDpi="600" orientation="portrait" paperSize="9" scale="86" r:id="rId1"/>
  <headerFooter alignWithMargins="0">
    <oddFooter>&amp;L&amp;14   &amp;15หมายเหตุประกอบงบการเงินเป็นส่วนหนึ่งของงบการเงินนี้&amp;14
&amp;R&amp;P</oddFooter>
  </headerFooter>
  <rowBreaks count="3" manualBreakCount="3">
    <brk id="36" max="255" man="1"/>
    <brk id="70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T25"/>
  <sheetViews>
    <sheetView showGridLines="0" zoomScale="90" zoomScaleNormal="90" zoomScaleSheetLayoutView="100" zoomScalePageLayoutView="0" workbookViewId="0" topLeftCell="A1">
      <selection activeCell="A12" sqref="A12"/>
    </sheetView>
  </sheetViews>
  <sheetFormatPr defaultColWidth="9.140625" defaultRowHeight="23.25" customHeight="1"/>
  <cols>
    <col min="1" max="1" width="43.00390625" style="124" customWidth="1"/>
    <col min="2" max="2" width="8.421875" style="116" customWidth="1"/>
    <col min="3" max="3" width="3.57421875" style="117" customWidth="1"/>
    <col min="4" max="4" width="13.7109375" style="117" customWidth="1"/>
    <col min="5" max="5" width="1.7109375" style="117" customWidth="1"/>
    <col min="6" max="6" width="13.7109375" style="117" customWidth="1"/>
    <col min="7" max="7" width="1.8515625" style="117" customWidth="1"/>
    <col min="8" max="8" width="12.8515625" style="117" customWidth="1"/>
    <col min="9" max="9" width="2.00390625" style="117" customWidth="1"/>
    <col min="10" max="10" width="13.7109375" style="117" customWidth="1"/>
    <col min="11" max="11" width="2.00390625" style="117" customWidth="1"/>
    <col min="12" max="12" width="15.57421875" style="117" customWidth="1"/>
    <col min="13" max="13" width="2.28125" style="117" customWidth="1"/>
    <col min="14" max="14" width="13.8515625" style="117" customWidth="1"/>
    <col min="15" max="15" width="1.7109375" style="117" customWidth="1"/>
    <col min="16" max="16" width="13.00390625" style="117" customWidth="1"/>
    <col min="17" max="17" width="1.7109375" style="117" customWidth="1"/>
    <col min="18" max="18" width="14.421875" style="117" customWidth="1"/>
    <col min="19" max="19" width="0.9921875" style="117" customWidth="1"/>
    <col min="20" max="20" width="18.7109375" style="117" bestFit="1" customWidth="1"/>
    <col min="21" max="16384" width="9.140625" style="117" customWidth="1"/>
  </cols>
  <sheetData>
    <row r="1" spans="1:2" s="112" customFormat="1" ht="23.25" customHeight="1">
      <c r="A1" s="110" t="s">
        <v>59</v>
      </c>
      <c r="B1" s="111"/>
    </row>
    <row r="2" spans="1:20" s="112" customFormat="1" ht="23.25" customHeight="1">
      <c r="A2" s="110" t="s">
        <v>2</v>
      </c>
      <c r="B2" s="111"/>
      <c r="T2" s="113"/>
    </row>
    <row r="3" spans="1:20" s="112" customFormat="1" ht="23.25" customHeight="1">
      <c r="A3" s="7" t="s">
        <v>86</v>
      </c>
      <c r="T3" s="114"/>
    </row>
    <row r="4" spans="1:20" ht="3" customHeight="1">
      <c r="A4" s="115"/>
      <c r="R4" s="118"/>
      <c r="T4" s="114"/>
    </row>
    <row r="5" spans="1:20" s="121" customFormat="1" ht="20.25" customHeight="1">
      <c r="A5" s="119"/>
      <c r="B5" s="120"/>
      <c r="D5" s="189" t="s">
        <v>89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T5" s="114"/>
    </row>
    <row r="6" spans="4:20" ht="26.25" customHeight="1">
      <c r="D6" s="123"/>
      <c r="E6" s="123"/>
      <c r="F6" s="123"/>
      <c r="G6" s="123"/>
      <c r="H6" s="190"/>
      <c r="I6" s="190"/>
      <c r="J6" s="190"/>
      <c r="K6" s="125"/>
      <c r="L6" s="192" t="s">
        <v>137</v>
      </c>
      <c r="M6" s="192"/>
      <c r="N6" s="123"/>
      <c r="O6" s="122"/>
      <c r="P6" s="122"/>
      <c r="Q6" s="122"/>
      <c r="R6" s="122"/>
      <c r="T6" s="113"/>
    </row>
    <row r="7" spans="4:20" ht="26.25" customHeight="1">
      <c r="D7" s="123"/>
      <c r="E7" s="123"/>
      <c r="F7" s="123"/>
      <c r="G7" s="123"/>
      <c r="H7" s="193" t="s">
        <v>74</v>
      </c>
      <c r="I7" s="193"/>
      <c r="J7" s="193"/>
      <c r="K7" s="125"/>
      <c r="L7" s="194" t="s">
        <v>10</v>
      </c>
      <c r="M7" s="194"/>
      <c r="N7" s="123"/>
      <c r="O7" s="122"/>
      <c r="P7" s="122"/>
      <c r="Q7" s="122"/>
      <c r="R7" s="122"/>
      <c r="T7" s="113"/>
    </row>
    <row r="8" spans="2:19" ht="21.75">
      <c r="B8" s="126"/>
      <c r="C8" s="127"/>
      <c r="D8" s="126"/>
      <c r="G8" s="126"/>
      <c r="H8" s="128" t="s">
        <v>90</v>
      </c>
      <c r="I8" s="128"/>
      <c r="J8" s="129"/>
      <c r="K8" s="129"/>
      <c r="L8" s="126" t="s">
        <v>152</v>
      </c>
      <c r="M8" s="126"/>
      <c r="N8" s="126"/>
      <c r="P8" s="128" t="s">
        <v>91</v>
      </c>
      <c r="Q8" s="129"/>
      <c r="R8" s="129"/>
      <c r="S8" s="130"/>
    </row>
    <row r="9" spans="2:19" ht="21.75">
      <c r="B9" s="127"/>
      <c r="C9" s="127"/>
      <c r="D9" s="128" t="s">
        <v>92</v>
      </c>
      <c r="E9" s="129"/>
      <c r="F9" s="128" t="s">
        <v>97</v>
      </c>
      <c r="G9" s="126"/>
      <c r="H9" s="128" t="s">
        <v>93</v>
      </c>
      <c r="I9" s="128"/>
      <c r="L9" s="126" t="s">
        <v>99</v>
      </c>
      <c r="M9" s="126"/>
      <c r="N9" s="128" t="s">
        <v>115</v>
      </c>
      <c r="P9" s="128" t="s">
        <v>94</v>
      </c>
      <c r="Q9" s="129"/>
      <c r="R9" s="128" t="s">
        <v>29</v>
      </c>
      <c r="S9" s="130"/>
    </row>
    <row r="10" spans="2:19" ht="21.75">
      <c r="B10" s="127" t="s">
        <v>16</v>
      </c>
      <c r="C10" s="127"/>
      <c r="D10" s="128" t="s">
        <v>27</v>
      </c>
      <c r="E10" s="129"/>
      <c r="F10" s="128" t="s">
        <v>112</v>
      </c>
      <c r="G10" s="126"/>
      <c r="H10" s="128" t="s">
        <v>95</v>
      </c>
      <c r="I10" s="128"/>
      <c r="J10" s="128" t="s">
        <v>98</v>
      </c>
      <c r="K10" s="128"/>
      <c r="L10" s="128" t="s">
        <v>153</v>
      </c>
      <c r="M10" s="128"/>
      <c r="N10" s="128" t="s">
        <v>136</v>
      </c>
      <c r="P10" s="128" t="s">
        <v>96</v>
      </c>
      <c r="Q10" s="129"/>
      <c r="R10" s="128" t="s">
        <v>30</v>
      </c>
      <c r="S10" s="130"/>
    </row>
    <row r="11" spans="2:19" ht="21.75">
      <c r="B11" s="127"/>
      <c r="C11" s="127"/>
      <c r="D11" s="191" t="s">
        <v>34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30"/>
    </row>
    <row r="12" spans="1:18" ht="21.75">
      <c r="A12" s="115" t="s">
        <v>55</v>
      </c>
      <c r="B12" s="124"/>
      <c r="C12" s="116"/>
      <c r="D12" s="131">
        <v>317000</v>
      </c>
      <c r="E12" s="132"/>
      <c r="F12" s="131">
        <v>746100</v>
      </c>
      <c r="G12" s="131"/>
      <c r="H12" s="131">
        <v>17700</v>
      </c>
      <c r="I12" s="133"/>
      <c r="J12" s="131">
        <v>105721</v>
      </c>
      <c r="K12" s="131"/>
      <c r="L12" s="131">
        <v>-46945</v>
      </c>
      <c r="M12" s="131"/>
      <c r="N12" s="131">
        <f>SUM(D12:M12)</f>
        <v>1139576</v>
      </c>
      <c r="O12" s="131"/>
      <c r="P12" s="131">
        <v>2246</v>
      </c>
      <c r="Q12" s="131"/>
      <c r="R12" s="131">
        <f>SUM(N12:P12)</f>
        <v>1141822</v>
      </c>
    </row>
    <row r="13" spans="1:18" ht="21.75">
      <c r="A13" s="157" t="s">
        <v>77</v>
      </c>
      <c r="B13" s="124"/>
      <c r="C13" s="116"/>
      <c r="D13" s="144">
        <v>0</v>
      </c>
      <c r="E13" s="136"/>
      <c r="F13" s="144">
        <v>0</v>
      </c>
      <c r="G13" s="144"/>
      <c r="H13" s="144">
        <v>0</v>
      </c>
      <c r="I13" s="150"/>
      <c r="J13" s="144">
        <v>0</v>
      </c>
      <c r="K13" s="144"/>
      <c r="L13" s="144">
        <v>0</v>
      </c>
      <c r="M13" s="144"/>
      <c r="N13" s="144">
        <f>SUM(D13:M13)</f>
        <v>0</v>
      </c>
      <c r="O13" s="144"/>
      <c r="P13" s="144">
        <v>6280</v>
      </c>
      <c r="Q13" s="144"/>
      <c r="R13" s="137">
        <f>SUM(N13:P13)</f>
        <v>6280</v>
      </c>
    </row>
    <row r="14" spans="1:18" ht="21.75">
      <c r="A14" s="157" t="s">
        <v>113</v>
      </c>
      <c r="B14" s="164">
        <v>19</v>
      </c>
      <c r="C14" s="116"/>
      <c r="D14" s="144">
        <v>56000</v>
      </c>
      <c r="E14" s="132"/>
      <c r="F14" s="144">
        <v>2934516</v>
      </c>
      <c r="G14" s="144"/>
      <c r="H14" s="144">
        <v>0</v>
      </c>
      <c r="I14" s="150"/>
      <c r="J14" s="144">
        <v>0</v>
      </c>
      <c r="K14" s="144"/>
      <c r="L14" s="144">
        <v>0</v>
      </c>
      <c r="M14" s="144"/>
      <c r="N14" s="144">
        <f>SUM(D14:M14)</f>
        <v>2990516</v>
      </c>
      <c r="O14" s="144"/>
      <c r="P14" s="144">
        <v>0</v>
      </c>
      <c r="Q14" s="144"/>
      <c r="R14" s="137">
        <f>SUM(N14:P14)</f>
        <v>2990516</v>
      </c>
    </row>
    <row r="15" spans="1:18" ht="21.75">
      <c r="A15" s="157" t="s">
        <v>114</v>
      </c>
      <c r="B15" s="127"/>
      <c r="C15" s="116"/>
      <c r="D15" s="134">
        <v>0</v>
      </c>
      <c r="E15" s="135"/>
      <c r="F15" s="134">
        <v>0</v>
      </c>
      <c r="G15" s="135"/>
      <c r="H15" s="136">
        <v>0</v>
      </c>
      <c r="I15" s="135"/>
      <c r="J15" s="135">
        <v>83253</v>
      </c>
      <c r="K15" s="135"/>
      <c r="L15" s="135">
        <v>0</v>
      </c>
      <c r="M15" s="135"/>
      <c r="N15" s="144">
        <f>SUM(D15:M15)</f>
        <v>83253</v>
      </c>
      <c r="O15" s="137"/>
      <c r="P15" s="137">
        <v>476</v>
      </c>
      <c r="Q15" s="137"/>
      <c r="R15" s="137">
        <f>SUM(N15:P15)</f>
        <v>83729</v>
      </c>
    </row>
    <row r="16" spans="1:18" s="143" customFormat="1" ht="22.5" thickBot="1">
      <c r="A16" s="115" t="s">
        <v>56</v>
      </c>
      <c r="B16" s="138"/>
      <c r="C16" s="139"/>
      <c r="D16" s="140">
        <f>SUM(D12:D15)</f>
        <v>373000</v>
      </c>
      <c r="E16" s="141"/>
      <c r="F16" s="140">
        <f>SUM(F12:F15)</f>
        <v>3680616</v>
      </c>
      <c r="G16" s="142"/>
      <c r="H16" s="140">
        <f>SUM(H12:H15)</f>
        <v>17700</v>
      </c>
      <c r="I16" s="131"/>
      <c r="J16" s="140">
        <f>SUM(J12:J15)</f>
        <v>188974</v>
      </c>
      <c r="K16" s="131"/>
      <c r="L16" s="140">
        <f>SUM(L12:L15)</f>
        <v>-46945</v>
      </c>
      <c r="M16" s="131"/>
      <c r="N16" s="140">
        <f>SUM(N12:N15)</f>
        <v>4213345</v>
      </c>
      <c r="O16" s="131"/>
      <c r="P16" s="140">
        <f>SUM(P12:P15)</f>
        <v>9002</v>
      </c>
      <c r="Q16" s="131"/>
      <c r="R16" s="140">
        <f>SUM(R12:R15)</f>
        <v>4222347</v>
      </c>
    </row>
    <row r="17" spans="1:18" ht="21.75" customHeight="1" thickTop="1">
      <c r="A17" s="115"/>
      <c r="B17" s="138"/>
      <c r="C17" s="139"/>
      <c r="D17" s="144"/>
      <c r="E17" s="135"/>
      <c r="F17" s="144"/>
      <c r="G17" s="145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1.75">
      <c r="A18" s="115" t="s">
        <v>87</v>
      </c>
      <c r="B18" s="124"/>
      <c r="C18" s="116"/>
      <c r="D18" s="131">
        <v>373000</v>
      </c>
      <c r="E18" s="132"/>
      <c r="F18" s="131">
        <v>3680616</v>
      </c>
      <c r="G18" s="131"/>
      <c r="H18" s="131">
        <v>17700</v>
      </c>
      <c r="I18" s="133"/>
      <c r="J18" s="131">
        <v>335174</v>
      </c>
      <c r="K18" s="131"/>
      <c r="L18" s="131">
        <v>-46945</v>
      </c>
      <c r="M18" s="131"/>
      <c r="N18" s="131">
        <f>SUM(D18:M18)</f>
        <v>4359545</v>
      </c>
      <c r="O18" s="131"/>
      <c r="P18" s="131">
        <v>2964</v>
      </c>
      <c r="Q18" s="131"/>
      <c r="R18" s="131">
        <f>SUM(N18:P18)</f>
        <v>4362509</v>
      </c>
    </row>
    <row r="19" spans="1:18" ht="21.75">
      <c r="A19" s="157" t="s">
        <v>178</v>
      </c>
      <c r="B19" s="124"/>
      <c r="C19" s="116"/>
      <c r="D19" s="144">
        <v>0</v>
      </c>
      <c r="E19" s="136"/>
      <c r="F19" s="144">
        <v>0</v>
      </c>
      <c r="G19" s="144"/>
      <c r="H19" s="144">
        <v>0</v>
      </c>
      <c r="I19" s="150"/>
      <c r="J19" s="144">
        <v>0</v>
      </c>
      <c r="K19" s="144"/>
      <c r="L19" s="144">
        <v>0</v>
      </c>
      <c r="M19" s="144"/>
      <c r="N19" s="144">
        <f>SUM(D19:M19)</f>
        <v>0</v>
      </c>
      <c r="O19" s="144"/>
      <c r="P19" s="144">
        <v>1</v>
      </c>
      <c r="Q19" s="144"/>
      <c r="R19" s="137">
        <f>SUM(N19:P19)</f>
        <v>1</v>
      </c>
    </row>
    <row r="20" spans="1:18" ht="21.75">
      <c r="A20" s="175" t="s">
        <v>147</v>
      </c>
      <c r="B20" s="164">
        <v>20</v>
      </c>
      <c r="C20" s="116"/>
      <c r="D20" s="144">
        <v>0</v>
      </c>
      <c r="E20" s="136"/>
      <c r="F20" s="144">
        <v>0</v>
      </c>
      <c r="G20" s="144"/>
      <c r="H20" s="144">
        <v>19600</v>
      </c>
      <c r="I20" s="150"/>
      <c r="J20" s="144">
        <f>-H20</f>
        <v>-19600</v>
      </c>
      <c r="K20" s="144"/>
      <c r="L20" s="144">
        <v>0</v>
      </c>
      <c r="M20" s="144"/>
      <c r="N20" s="144">
        <f>SUM(D20:M20)</f>
        <v>0</v>
      </c>
      <c r="O20" s="144"/>
      <c r="P20" s="144">
        <v>0</v>
      </c>
      <c r="Q20" s="144"/>
      <c r="R20" s="137">
        <f>SUM(N20:P20)</f>
        <v>0</v>
      </c>
    </row>
    <row r="21" spans="1:18" ht="21.75">
      <c r="A21" s="157" t="s">
        <v>114</v>
      </c>
      <c r="B21" s="127"/>
      <c r="C21" s="116"/>
      <c r="D21" s="134">
        <v>0</v>
      </c>
      <c r="E21" s="136"/>
      <c r="F21" s="134">
        <v>0</v>
      </c>
      <c r="G21" s="135"/>
      <c r="H21" s="136">
        <v>0</v>
      </c>
      <c r="I21" s="135"/>
      <c r="J21" s="135">
        <f>'FS,PL'!H123</f>
        <v>459958</v>
      </c>
      <c r="K21" s="135"/>
      <c r="L21" s="135">
        <v>0</v>
      </c>
      <c r="M21" s="135"/>
      <c r="N21" s="144">
        <f>SUM(D21:M21)</f>
        <v>459958</v>
      </c>
      <c r="O21" s="137"/>
      <c r="P21" s="137">
        <v>241</v>
      </c>
      <c r="Q21" s="137"/>
      <c r="R21" s="144">
        <f>SUM(N21:P21)</f>
        <v>460199</v>
      </c>
    </row>
    <row r="22" spans="1:18" s="143" customFormat="1" ht="23.25" customHeight="1" thickBot="1">
      <c r="A22" s="115" t="s">
        <v>88</v>
      </c>
      <c r="B22" s="138"/>
      <c r="C22" s="139"/>
      <c r="D22" s="140">
        <f>SUM(D18:D21)</f>
        <v>373000</v>
      </c>
      <c r="E22" s="141"/>
      <c r="F22" s="140">
        <f>SUM(F18:F21)</f>
        <v>3680616</v>
      </c>
      <c r="G22" s="142"/>
      <c r="H22" s="140">
        <f>SUM(H18:H21)</f>
        <v>37300</v>
      </c>
      <c r="I22" s="131"/>
      <c r="J22" s="140">
        <f>SUM(J18:J21)</f>
        <v>775532</v>
      </c>
      <c r="K22" s="131"/>
      <c r="L22" s="140">
        <f>SUM(L18:L21)</f>
        <v>-46945</v>
      </c>
      <c r="M22" s="131"/>
      <c r="N22" s="140">
        <f>SUM(N18:N21)</f>
        <v>4819503</v>
      </c>
      <c r="O22" s="131"/>
      <c r="P22" s="140">
        <f>SUM(P18:P21)</f>
        <v>3206</v>
      </c>
      <c r="Q22" s="131"/>
      <c r="R22" s="140">
        <f>SUM(R18:R21)</f>
        <v>4822709</v>
      </c>
    </row>
    <row r="23" spans="8:13" ht="23.25" customHeight="1" thickTop="1">
      <c r="H23" s="146"/>
      <c r="I23" s="146"/>
      <c r="J23" s="147"/>
      <c r="K23" s="147"/>
      <c r="L23" s="147"/>
      <c r="M23" s="147"/>
    </row>
    <row r="24" ht="23.25" customHeight="1">
      <c r="R24" s="148"/>
    </row>
    <row r="25" spans="4:18" ht="23.25" customHeight="1"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</row>
  </sheetData>
  <sheetProtection password="F7ED" sheet="1"/>
  <mergeCells count="6">
    <mergeCell ref="D5:R5"/>
    <mergeCell ref="H6:J6"/>
    <mergeCell ref="D11:R11"/>
    <mergeCell ref="L6:M6"/>
    <mergeCell ref="H7:J7"/>
    <mergeCell ref="L7:M7"/>
  </mergeCells>
  <printOptions/>
  <pageMargins left="0.708661417322835" right="0.236220472440945" top="0.669291338582677" bottom="0.354330708661417" header="0.31496062992126" footer="0.31496062992126"/>
  <pageSetup firstPageNumber="7" useFirstPageNumber="1" horizontalDpi="600" verticalDpi="600" orientation="landscape" paperSize="9" scale="85" r:id="rId1"/>
  <headerFooter alignWithMargins="0">
    <oddFooter>&amp;L&amp;"Angsana New,Regular"หมายเหตุประกอบงบการเงินเป็นส่วนหนึ่งของงบการเงินนี้&amp;"Cordia New,Regular"
&amp;R&amp;"Angsana New,Regular"&amp;P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53"/>
  <sheetViews>
    <sheetView showGridLines="0" zoomScale="90" zoomScaleNormal="90" zoomScaleSheetLayoutView="100" zoomScalePageLayoutView="0" workbookViewId="0" topLeftCell="A1">
      <selection activeCell="D9" sqref="D9"/>
    </sheetView>
  </sheetViews>
  <sheetFormatPr defaultColWidth="9.140625" defaultRowHeight="24.75" customHeight="1"/>
  <cols>
    <col min="1" max="3" width="2.7109375" style="99" customWidth="1"/>
    <col min="4" max="4" width="55.57421875" style="99" customWidth="1"/>
    <col min="5" max="5" width="11.7109375" style="27" customWidth="1"/>
    <col min="6" max="6" width="2.28125" style="99" customWidth="1"/>
    <col min="7" max="7" width="14.8515625" style="99" customWidth="1"/>
    <col min="8" max="8" width="2.28125" style="99" customWidth="1"/>
    <col min="9" max="9" width="14.8515625" style="99" customWidth="1"/>
    <col min="10" max="10" width="2.28125" style="99" customWidth="1"/>
    <col min="11" max="11" width="14.8515625" style="99" customWidth="1"/>
    <col min="12" max="12" width="2.28125" style="99" customWidth="1"/>
    <col min="13" max="13" width="14.8515625" style="99" customWidth="1"/>
    <col min="14" max="14" width="2.28125" style="99" customWidth="1"/>
    <col min="15" max="15" width="14.8515625" style="99" customWidth="1"/>
    <col min="16" max="16" width="1.57421875" style="99" customWidth="1"/>
    <col min="17" max="16384" width="9.140625" style="99" customWidth="1"/>
  </cols>
  <sheetData>
    <row r="1" spans="1:15" s="98" customFormat="1" ht="24.75" customHeight="1">
      <c r="A1" s="7" t="s">
        <v>59</v>
      </c>
      <c r="B1" s="47"/>
      <c r="C1" s="47"/>
      <c r="D1" s="47"/>
      <c r="E1" s="28"/>
      <c r="F1" s="47"/>
      <c r="G1" s="47"/>
      <c r="H1" s="47"/>
      <c r="I1" s="47"/>
      <c r="J1" s="47"/>
      <c r="K1" s="47"/>
      <c r="L1" s="47"/>
      <c r="M1" s="176"/>
      <c r="N1" s="1"/>
      <c r="O1" s="19"/>
    </row>
    <row r="2" spans="1:15" s="98" customFormat="1" ht="24.75" customHeight="1">
      <c r="A2" s="7" t="s">
        <v>2</v>
      </c>
      <c r="B2" s="47"/>
      <c r="C2" s="47"/>
      <c r="D2" s="47"/>
      <c r="E2" s="28"/>
      <c r="F2" s="47"/>
      <c r="G2" s="47"/>
      <c r="H2" s="47"/>
      <c r="I2" s="47"/>
      <c r="J2" s="47"/>
      <c r="K2" s="47"/>
      <c r="L2" s="47"/>
      <c r="M2" s="176"/>
      <c r="N2" s="176"/>
      <c r="O2" s="19"/>
    </row>
    <row r="3" spans="1:15" s="98" customFormat="1" ht="24.75" customHeight="1">
      <c r="A3" s="7" t="s">
        <v>86</v>
      </c>
      <c r="B3" s="43"/>
      <c r="C3" s="43"/>
      <c r="D3" s="43"/>
      <c r="E3" s="177"/>
      <c r="F3" s="43"/>
      <c r="G3" s="43"/>
      <c r="H3" s="43"/>
      <c r="I3" s="43"/>
      <c r="J3" s="43"/>
      <c r="K3" s="43"/>
      <c r="L3" s="43"/>
      <c r="M3" s="1"/>
      <c r="N3" s="1"/>
      <c r="O3" s="1"/>
    </row>
    <row r="4" spans="1:15" s="17" customFormat="1" ht="24.75" customHeight="1">
      <c r="A4" s="47"/>
      <c r="B4" s="47"/>
      <c r="C4" s="47"/>
      <c r="D4" s="47"/>
      <c r="E4" s="29"/>
      <c r="F4" s="153"/>
      <c r="G4" s="29"/>
      <c r="H4" s="153"/>
      <c r="I4" s="195" t="s">
        <v>35</v>
      </c>
      <c r="J4" s="195"/>
      <c r="K4" s="195"/>
      <c r="L4" s="195"/>
      <c r="M4" s="195"/>
      <c r="N4" s="195"/>
      <c r="O4" s="195"/>
    </row>
    <row r="5" spans="1:14" s="17" customFormat="1" ht="24.75" customHeight="1">
      <c r="A5" s="47"/>
      <c r="B5" s="47"/>
      <c r="C5" s="47"/>
      <c r="D5" s="47"/>
      <c r="E5" s="27"/>
      <c r="F5" s="178"/>
      <c r="G5" s="179"/>
      <c r="H5" s="178"/>
      <c r="I5" s="179"/>
      <c r="J5" s="178"/>
      <c r="K5" s="197" t="s">
        <v>74</v>
      </c>
      <c r="L5" s="197"/>
      <c r="M5" s="197"/>
      <c r="N5" s="178"/>
    </row>
    <row r="6" spans="1:15" s="17" customFormat="1" ht="24.75" customHeight="1">
      <c r="A6" s="47"/>
      <c r="B6" s="47"/>
      <c r="C6" s="47"/>
      <c r="D6" s="47"/>
      <c r="E6" s="22"/>
      <c r="F6" s="178"/>
      <c r="G6" s="179" t="s">
        <v>92</v>
      </c>
      <c r="H6" s="178"/>
      <c r="I6" s="179" t="s">
        <v>117</v>
      </c>
      <c r="J6" s="178"/>
      <c r="K6" s="179" t="s">
        <v>138</v>
      </c>
      <c r="L6" s="178"/>
      <c r="N6" s="178"/>
      <c r="O6" s="180" t="s">
        <v>29</v>
      </c>
    </row>
    <row r="7" spans="1:15" s="17" customFormat="1" ht="24.75" customHeight="1">
      <c r="A7" s="47"/>
      <c r="B7" s="47"/>
      <c r="C7" s="47"/>
      <c r="D7" s="47"/>
      <c r="E7" s="22" t="s">
        <v>16</v>
      </c>
      <c r="F7" s="178"/>
      <c r="G7" s="178" t="s">
        <v>27</v>
      </c>
      <c r="H7" s="178"/>
      <c r="I7" s="179" t="s">
        <v>116</v>
      </c>
      <c r="J7" s="178"/>
      <c r="K7" s="179" t="s">
        <v>118</v>
      </c>
      <c r="L7" s="178"/>
      <c r="M7" s="179" t="s">
        <v>98</v>
      </c>
      <c r="N7" s="178"/>
      <c r="O7" s="178" t="s">
        <v>30</v>
      </c>
    </row>
    <row r="8" spans="1:15" s="17" customFormat="1" ht="24.75" customHeight="1">
      <c r="A8" s="47"/>
      <c r="B8" s="47"/>
      <c r="C8" s="47"/>
      <c r="D8" s="47"/>
      <c r="E8" s="30"/>
      <c r="F8" s="153"/>
      <c r="G8" s="30"/>
      <c r="H8" s="153"/>
      <c r="I8" s="196" t="s">
        <v>34</v>
      </c>
      <c r="J8" s="196"/>
      <c r="K8" s="196"/>
      <c r="L8" s="196"/>
      <c r="M8" s="196"/>
      <c r="N8" s="196"/>
      <c r="O8" s="196"/>
    </row>
    <row r="9" spans="1:15" ht="24.75" customHeight="1">
      <c r="A9" s="47" t="s">
        <v>55</v>
      </c>
      <c r="G9" s="101">
        <v>317000</v>
      </c>
      <c r="I9" s="101">
        <v>746100</v>
      </c>
      <c r="J9" s="102"/>
      <c r="K9" s="102">
        <v>17700</v>
      </c>
      <c r="L9" s="102"/>
      <c r="M9" s="101">
        <v>107869</v>
      </c>
      <c r="O9" s="101">
        <f>SUM(G9:M9)</f>
        <v>1188669</v>
      </c>
    </row>
    <row r="10" spans="1:15" ht="24.75" customHeight="1">
      <c r="A10" s="157" t="s">
        <v>113</v>
      </c>
      <c r="E10" s="22">
        <v>19</v>
      </c>
      <c r="G10" s="100">
        <v>56000</v>
      </c>
      <c r="I10" s="100">
        <v>2934516</v>
      </c>
      <c r="J10" s="100"/>
      <c r="K10" s="100">
        <v>0</v>
      </c>
      <c r="L10" s="100"/>
      <c r="M10" s="100">
        <v>0</v>
      </c>
      <c r="O10" s="103">
        <f>SUM(G10:M10)</f>
        <v>2990516</v>
      </c>
    </row>
    <row r="11" spans="1:15" ht="24.75" customHeight="1">
      <c r="A11" s="34" t="s">
        <v>114</v>
      </c>
      <c r="G11" s="100">
        <v>0</v>
      </c>
      <c r="I11" s="100">
        <v>0</v>
      </c>
      <c r="J11" s="100"/>
      <c r="K11" s="100">
        <v>0</v>
      </c>
      <c r="L11" s="100"/>
      <c r="M11" s="100">
        <v>40083</v>
      </c>
      <c r="O11" s="103">
        <f>SUM(G11:M11)</f>
        <v>40083</v>
      </c>
    </row>
    <row r="12" spans="1:15" ht="24.75" customHeight="1" thickBot="1">
      <c r="A12" s="47" t="s">
        <v>56</v>
      </c>
      <c r="G12" s="104">
        <f>SUM(G9:G11)</f>
        <v>373000</v>
      </c>
      <c r="I12" s="104">
        <f>SUM(I9:I11)</f>
        <v>3680616</v>
      </c>
      <c r="J12" s="17"/>
      <c r="K12" s="104">
        <f>SUM(K9:K11)</f>
        <v>17700</v>
      </c>
      <c r="L12" s="17"/>
      <c r="M12" s="104">
        <f>SUM(M9:M11)</f>
        <v>147952</v>
      </c>
      <c r="N12" s="17"/>
      <c r="O12" s="104">
        <f>SUM(O9:O11)</f>
        <v>4219268</v>
      </c>
    </row>
    <row r="13" spans="1:15" s="17" customFormat="1" ht="19.5" customHeight="1" thickTop="1">
      <c r="A13" s="3"/>
      <c r="E13" s="31"/>
      <c r="F13" s="101"/>
      <c r="G13" s="101"/>
      <c r="H13" s="101"/>
      <c r="I13" s="101"/>
      <c r="J13" s="102"/>
      <c r="K13" s="101"/>
      <c r="L13" s="102"/>
      <c r="M13" s="101"/>
      <c r="N13" s="102"/>
      <c r="O13" s="101"/>
    </row>
    <row r="14" spans="1:15" ht="24.75" customHeight="1">
      <c r="A14" s="17" t="s">
        <v>87</v>
      </c>
      <c r="B14" s="98"/>
      <c r="C14" s="98"/>
      <c r="D14" s="98"/>
      <c r="F14" s="100"/>
      <c r="G14" s="101">
        <v>373000</v>
      </c>
      <c r="H14" s="100"/>
      <c r="I14" s="101">
        <v>3680616</v>
      </c>
      <c r="J14" s="102"/>
      <c r="K14" s="102">
        <v>17700</v>
      </c>
      <c r="L14" s="102"/>
      <c r="M14" s="101">
        <v>273599</v>
      </c>
      <c r="N14" s="102"/>
      <c r="O14" s="101">
        <f>SUM(G14:M14)</f>
        <v>4344915</v>
      </c>
    </row>
    <row r="15" spans="1:15" ht="24.75" customHeight="1">
      <c r="A15" s="175" t="s">
        <v>147</v>
      </c>
      <c r="C15" s="98"/>
      <c r="D15" s="98"/>
      <c r="E15" s="22">
        <v>20</v>
      </c>
      <c r="F15" s="100"/>
      <c r="G15" s="100">
        <v>0</v>
      </c>
      <c r="I15" s="100">
        <v>0</v>
      </c>
      <c r="J15" s="102"/>
      <c r="K15" s="181">
        <v>19600</v>
      </c>
      <c r="L15" s="181"/>
      <c r="M15" s="182">
        <v>-19600</v>
      </c>
      <c r="N15" s="102"/>
      <c r="O15" s="101">
        <f>SUM(G15:N15)</f>
        <v>0</v>
      </c>
    </row>
    <row r="16" spans="1:15" ht="24.75" customHeight="1">
      <c r="A16" s="34" t="s">
        <v>114</v>
      </c>
      <c r="G16" s="100">
        <v>0</v>
      </c>
      <c r="I16" s="100">
        <v>0</v>
      </c>
      <c r="J16" s="100"/>
      <c r="K16" s="100">
        <v>0</v>
      </c>
      <c r="L16" s="100"/>
      <c r="M16" s="100">
        <f>'FS,PL'!L125</f>
        <v>86137</v>
      </c>
      <c r="O16" s="103">
        <f>SUM(G16:M16)</f>
        <v>86137</v>
      </c>
    </row>
    <row r="17" spans="1:15" ht="24.75" customHeight="1" thickBot="1">
      <c r="A17" s="47" t="s">
        <v>88</v>
      </c>
      <c r="G17" s="104">
        <f>SUM(G14:G16)</f>
        <v>373000</v>
      </c>
      <c r="I17" s="104">
        <f>SUM(I14:I16)</f>
        <v>3680616</v>
      </c>
      <c r="J17" s="17"/>
      <c r="K17" s="104">
        <f>SUM(K14:K16)</f>
        <v>37300</v>
      </c>
      <c r="L17" s="17"/>
      <c r="M17" s="104">
        <f>SUM(M14:M16)</f>
        <v>340136</v>
      </c>
      <c r="N17" s="17"/>
      <c r="O17" s="104">
        <f>SUM(O14:O16)</f>
        <v>4431052</v>
      </c>
    </row>
    <row r="18" ht="24.75" customHeight="1" thickTop="1"/>
    <row r="26" ht="7.5" customHeight="1"/>
    <row r="27" ht="21.75"/>
    <row r="28" ht="21.75"/>
    <row r="29" ht="21.75"/>
    <row r="30" ht="21.75"/>
    <row r="31" ht="21.75"/>
    <row r="32" ht="21.75"/>
    <row r="33" ht="21.75"/>
    <row r="34" spans="6:10" ht="21.75">
      <c r="F34" s="183"/>
      <c r="G34" s="183"/>
      <c r="H34" s="183"/>
      <c r="I34" s="183"/>
      <c r="J34" s="183"/>
    </row>
    <row r="35" ht="21.75"/>
    <row r="36" spans="6:14" ht="21.75">
      <c r="F36" s="183"/>
      <c r="G36" s="183"/>
      <c r="H36" s="183"/>
      <c r="I36" s="183"/>
      <c r="J36" s="183"/>
      <c r="K36" s="183"/>
      <c r="L36" s="183"/>
      <c r="N36" s="183"/>
    </row>
    <row r="37" ht="21.75"/>
    <row r="38" ht="21.75"/>
    <row r="39" ht="21.75"/>
    <row r="40" ht="21.75"/>
    <row r="41" ht="21.75"/>
    <row r="42" ht="21.75"/>
    <row r="43" ht="22.5">
      <c r="A43" s="42"/>
    </row>
    <row r="44" spans="1:12" ht="22.5">
      <c r="A44" s="42"/>
      <c r="L44" s="65"/>
    </row>
    <row r="45" ht="21.75"/>
    <row r="46" ht="21.75"/>
    <row r="47" ht="21.75"/>
    <row r="48" ht="21.75">
      <c r="A48" s="65"/>
    </row>
    <row r="49" ht="21.75">
      <c r="A49" s="65"/>
    </row>
    <row r="50" ht="21.75">
      <c r="A50" s="65"/>
    </row>
    <row r="51" ht="21.75"/>
    <row r="52" ht="21.75"/>
    <row r="53" spans="12:14" ht="21.75">
      <c r="L53" s="184"/>
      <c r="N53" s="184"/>
    </row>
    <row r="54" ht="21.75"/>
    <row r="55" ht="21.75"/>
    <row r="56" ht="21.75"/>
  </sheetData>
  <sheetProtection password="F7ED" sheet="1"/>
  <mergeCells count="3">
    <mergeCell ref="I4:O4"/>
    <mergeCell ref="I8:O8"/>
    <mergeCell ref="K5:M5"/>
  </mergeCells>
  <printOptions/>
  <pageMargins left="0.984251968503937" right="0.511811023622047" top="0.47244094488189" bottom="0.393700787401575" header="0.511811023622047" footer="0.393700787401575"/>
  <pageSetup firstPageNumber="8" useFirstPageNumber="1" horizontalDpi="600" verticalDpi="600" orientation="landscape" paperSize="9" scale="90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77"/>
  <sheetViews>
    <sheetView showGridLines="0" view="pageBreakPreview" zoomScaleNormal="80" zoomScaleSheetLayoutView="100" zoomScalePageLayoutView="0" workbookViewId="0" topLeftCell="A1">
      <selection activeCell="D5" sqref="D5"/>
    </sheetView>
  </sheetViews>
  <sheetFormatPr defaultColWidth="10.8515625" defaultRowHeight="24" customHeight="1"/>
  <cols>
    <col min="1" max="3" width="1.8515625" style="36" customWidth="1"/>
    <col min="4" max="4" width="36.7109375" style="36" customWidth="1"/>
    <col min="5" max="5" width="10.28125" style="36" customWidth="1"/>
    <col min="6" max="6" width="13.57421875" style="8" customWidth="1"/>
    <col min="7" max="7" width="1.8515625" style="36" customWidth="1"/>
    <col min="8" max="8" width="14.57421875" style="36" customWidth="1"/>
    <col min="9" max="9" width="2.00390625" style="36" customWidth="1"/>
    <col min="10" max="10" width="13.140625" style="36" customWidth="1"/>
    <col min="11" max="11" width="1.57421875" style="36" customWidth="1"/>
    <col min="12" max="12" width="12.8515625" style="36" customWidth="1"/>
    <col min="13" max="13" width="15.7109375" style="36" customWidth="1"/>
    <col min="14" max="14" width="3.28125" style="36" customWidth="1"/>
    <col min="15" max="15" width="15.28125" style="36" customWidth="1"/>
    <col min="16" max="16384" width="10.8515625" style="36" customWidth="1"/>
  </cols>
  <sheetData>
    <row r="1" spans="1:12" s="2" customFormat="1" ht="24" customHeight="1">
      <c r="A1" s="7" t="s">
        <v>59</v>
      </c>
      <c r="B1" s="7"/>
      <c r="C1" s="7"/>
      <c r="D1" s="7"/>
      <c r="E1" s="7"/>
      <c r="F1" s="26"/>
      <c r="G1" s="7"/>
      <c r="H1" s="7"/>
      <c r="I1" s="7"/>
      <c r="J1" s="7"/>
      <c r="K1" s="7"/>
      <c r="L1" s="19"/>
    </row>
    <row r="2" spans="1:12" s="2" customFormat="1" ht="24" customHeight="1">
      <c r="A2" s="7" t="s">
        <v>19</v>
      </c>
      <c r="B2" s="7"/>
      <c r="C2" s="7"/>
      <c r="D2" s="7"/>
      <c r="E2" s="7"/>
      <c r="F2" s="26"/>
      <c r="G2" s="7"/>
      <c r="H2" s="7"/>
      <c r="I2" s="7"/>
      <c r="J2" s="7"/>
      <c r="K2" s="7"/>
      <c r="L2" s="19"/>
    </row>
    <row r="3" spans="1:12" s="2" customFormat="1" ht="24" customHeight="1">
      <c r="A3" s="7" t="s">
        <v>86</v>
      </c>
      <c r="B3" s="7"/>
      <c r="C3" s="7"/>
      <c r="D3" s="7"/>
      <c r="E3" s="7"/>
      <c r="F3" s="26"/>
      <c r="G3" s="7"/>
      <c r="H3" s="7"/>
      <c r="I3" s="7"/>
      <c r="J3" s="7"/>
      <c r="K3" s="7"/>
      <c r="L3" s="7"/>
    </row>
    <row r="4" spans="6:8" ht="11.25" customHeight="1">
      <c r="F4" s="22"/>
      <c r="G4" s="48"/>
      <c r="H4" s="48"/>
    </row>
    <row r="5" spans="6:12" ht="21.75">
      <c r="F5" s="186" t="s">
        <v>28</v>
      </c>
      <c r="G5" s="186"/>
      <c r="H5" s="186"/>
      <c r="I5" s="47"/>
      <c r="J5" s="20" t="s">
        <v>35</v>
      </c>
      <c r="K5" s="49"/>
      <c r="L5" s="49"/>
    </row>
    <row r="6" spans="5:12" ht="21.75">
      <c r="E6" s="22" t="s">
        <v>16</v>
      </c>
      <c r="F6" s="105">
        <v>2557</v>
      </c>
      <c r="G6" s="48"/>
      <c r="H6" s="50">
        <v>2556</v>
      </c>
      <c r="J6" s="50">
        <v>2557</v>
      </c>
      <c r="K6" s="48"/>
      <c r="L6" s="50">
        <v>2556</v>
      </c>
    </row>
    <row r="7" spans="6:12" ht="21.75">
      <c r="F7" s="187" t="s">
        <v>34</v>
      </c>
      <c r="G7" s="187"/>
      <c r="H7" s="187"/>
      <c r="I7" s="187"/>
      <c r="J7" s="187"/>
      <c r="K7" s="187"/>
      <c r="L7" s="187"/>
    </row>
    <row r="8" spans="1:12" ht="21.75">
      <c r="A8" s="29" t="s">
        <v>20</v>
      </c>
      <c r="J8" s="38"/>
      <c r="K8" s="38"/>
      <c r="L8" s="38"/>
    </row>
    <row r="9" spans="1:12" ht="21.75">
      <c r="A9" s="35" t="s">
        <v>119</v>
      </c>
      <c r="F9" s="88">
        <f>'FS,PL'!H120</f>
        <v>460199</v>
      </c>
      <c r="H9" s="88">
        <v>83729</v>
      </c>
      <c r="J9" s="38">
        <f>'FS,PL'!L120</f>
        <v>86137</v>
      </c>
      <c r="K9" s="38"/>
      <c r="L9" s="38">
        <v>40083</v>
      </c>
    </row>
    <row r="10" spans="6:8" s="47" customFormat="1" ht="7.5" customHeight="1">
      <c r="F10" s="61"/>
      <c r="G10" s="59"/>
      <c r="H10" s="61"/>
    </row>
    <row r="11" spans="1:12" ht="21.75">
      <c r="A11" s="8" t="s">
        <v>24</v>
      </c>
      <c r="H11" s="8"/>
      <c r="J11" s="38"/>
      <c r="K11" s="38"/>
      <c r="L11" s="38"/>
    </row>
    <row r="12" spans="1:12" ht="21.75">
      <c r="A12" s="51" t="s">
        <v>53</v>
      </c>
      <c r="F12" s="88">
        <v>97644</v>
      </c>
      <c r="H12" s="88">
        <v>25110</v>
      </c>
      <c r="J12" s="38">
        <v>22560</v>
      </c>
      <c r="K12" s="38"/>
      <c r="L12" s="38">
        <v>16763</v>
      </c>
    </row>
    <row r="13" spans="1:12" ht="21.75">
      <c r="A13" s="51" t="s">
        <v>163</v>
      </c>
      <c r="F13" s="88">
        <v>2065</v>
      </c>
      <c r="H13" s="88">
        <v>147</v>
      </c>
      <c r="J13" s="69">
        <v>0</v>
      </c>
      <c r="K13" s="38"/>
      <c r="L13" s="69">
        <v>0</v>
      </c>
    </row>
    <row r="14" spans="1:12" ht="21.75">
      <c r="A14" s="51" t="s">
        <v>164</v>
      </c>
      <c r="F14" s="88">
        <v>472</v>
      </c>
      <c r="H14" s="88">
        <v>425</v>
      </c>
      <c r="I14" s="89"/>
      <c r="J14" s="88">
        <v>0</v>
      </c>
      <c r="K14" s="38"/>
      <c r="L14" s="88">
        <v>0</v>
      </c>
    </row>
    <row r="15" spans="1:12" ht="21.75">
      <c r="A15" s="51" t="s">
        <v>121</v>
      </c>
      <c r="F15" s="88">
        <v>-401</v>
      </c>
      <c r="H15" s="88">
        <v>0</v>
      </c>
      <c r="I15" s="89"/>
      <c r="J15" s="88">
        <v>-10538</v>
      </c>
      <c r="K15" s="38"/>
      <c r="L15" s="88">
        <v>0</v>
      </c>
    </row>
    <row r="16" spans="1:12" ht="21.75">
      <c r="A16" s="51" t="s">
        <v>122</v>
      </c>
      <c r="F16" s="88">
        <v>58842</v>
      </c>
      <c r="H16" s="88">
        <v>13117</v>
      </c>
      <c r="J16" s="38">
        <v>6920</v>
      </c>
      <c r="K16" s="38"/>
      <c r="L16" s="38">
        <v>4899</v>
      </c>
    </row>
    <row r="17" spans="1:12" ht="21.75">
      <c r="A17" s="51" t="s">
        <v>120</v>
      </c>
      <c r="F17" s="88">
        <v>351</v>
      </c>
      <c r="H17" s="88">
        <v>55</v>
      </c>
      <c r="J17" s="88">
        <v>145</v>
      </c>
      <c r="K17" s="38"/>
      <c r="L17" s="88">
        <v>50</v>
      </c>
    </row>
    <row r="18" spans="1:12" ht="21.75">
      <c r="A18" s="51" t="s">
        <v>101</v>
      </c>
      <c r="F18" s="88">
        <v>97</v>
      </c>
      <c r="H18" s="88">
        <v>1919</v>
      </c>
      <c r="J18" s="88">
        <v>97</v>
      </c>
      <c r="K18" s="38"/>
      <c r="L18" s="88">
        <v>1919</v>
      </c>
    </row>
    <row r="19" spans="1:12" ht="21.75">
      <c r="A19" s="51" t="s">
        <v>146</v>
      </c>
      <c r="F19" s="88">
        <v>-1099</v>
      </c>
      <c r="H19" s="88">
        <v>0</v>
      </c>
      <c r="J19" s="88">
        <v>0</v>
      </c>
      <c r="K19" s="38"/>
      <c r="L19" s="88">
        <v>0</v>
      </c>
    </row>
    <row r="20" spans="1:12" ht="21.75">
      <c r="A20" s="51" t="s">
        <v>173</v>
      </c>
      <c r="F20" s="88">
        <v>0</v>
      </c>
      <c r="H20" s="88">
        <v>0</v>
      </c>
      <c r="I20" s="89"/>
      <c r="J20" s="88">
        <v>-1397</v>
      </c>
      <c r="K20" s="38"/>
      <c r="L20" s="88">
        <v>0</v>
      </c>
    </row>
    <row r="21" spans="1:12" ht="24" customHeight="1">
      <c r="A21" s="51" t="s">
        <v>111</v>
      </c>
      <c r="F21" s="88">
        <v>4063</v>
      </c>
      <c r="H21" s="158">
        <v>7120</v>
      </c>
      <c r="J21" s="158">
        <v>2714</v>
      </c>
      <c r="L21" s="158">
        <v>0</v>
      </c>
    </row>
    <row r="22" spans="6:12" ht="21.75">
      <c r="F22" s="185">
        <f>SUM(F9:F21)</f>
        <v>622233</v>
      </c>
      <c r="H22" s="90">
        <f>SUM(H9:H21)</f>
        <v>131622</v>
      </c>
      <c r="J22" s="90">
        <f>SUM(J9:J21)</f>
        <v>106638</v>
      </c>
      <c r="K22" s="38"/>
      <c r="L22" s="90">
        <f>SUM(L9:L21)</f>
        <v>63714</v>
      </c>
    </row>
    <row r="23" spans="6:12" ht="11.25" customHeight="1">
      <c r="F23" s="90"/>
      <c r="H23" s="90"/>
      <c r="J23" s="90"/>
      <c r="K23" s="38"/>
      <c r="L23" s="90"/>
    </row>
    <row r="24" spans="1:12" ht="21.75">
      <c r="A24" s="54" t="s">
        <v>45</v>
      </c>
      <c r="B24" s="3"/>
      <c r="F24" s="90"/>
      <c r="H24" s="90"/>
      <c r="J24" s="90"/>
      <c r="K24" s="38"/>
      <c r="L24" s="90"/>
    </row>
    <row r="25" spans="1:12" ht="21.75">
      <c r="A25" s="107" t="s">
        <v>61</v>
      </c>
      <c r="B25" s="3"/>
      <c r="F25" s="90">
        <v>-78590</v>
      </c>
      <c r="H25" s="90">
        <v>-176788</v>
      </c>
      <c r="J25" s="90">
        <v>210940</v>
      </c>
      <c r="K25" s="38"/>
      <c r="L25" s="90">
        <v>-141403</v>
      </c>
    </row>
    <row r="26" spans="1:12" ht="21.75">
      <c r="A26" s="107" t="s">
        <v>26</v>
      </c>
      <c r="B26" s="3"/>
      <c r="F26" s="90">
        <v>55995</v>
      </c>
      <c r="H26" s="90">
        <v>19574</v>
      </c>
      <c r="J26" s="90">
        <v>61313</v>
      </c>
      <c r="K26" s="38"/>
      <c r="L26" s="90">
        <v>19574</v>
      </c>
    </row>
    <row r="27" spans="1:12" ht="21.75">
      <c r="A27" s="107" t="s">
        <v>4</v>
      </c>
      <c r="B27" s="3"/>
      <c r="F27" s="90">
        <v>31970</v>
      </c>
      <c r="H27" s="90">
        <v>23770</v>
      </c>
      <c r="J27" s="90">
        <v>268</v>
      </c>
      <c r="K27" s="38"/>
      <c r="L27" s="90">
        <v>-620</v>
      </c>
    </row>
    <row r="28" spans="1:12" ht="21.75">
      <c r="A28" s="51" t="s">
        <v>25</v>
      </c>
      <c r="B28" s="55"/>
      <c r="F28" s="90">
        <v>12642</v>
      </c>
      <c r="H28" s="90">
        <v>9388</v>
      </c>
      <c r="J28" s="90">
        <v>13355</v>
      </c>
      <c r="K28" s="38"/>
      <c r="L28" s="90">
        <v>9388</v>
      </c>
    </row>
    <row r="29" spans="1:12" ht="21.75">
      <c r="A29" s="51" t="s">
        <v>68</v>
      </c>
      <c r="B29" s="55"/>
      <c r="F29" s="90">
        <v>-43592</v>
      </c>
      <c r="H29" s="90">
        <v>25201</v>
      </c>
      <c r="J29" s="90">
        <v>-49351</v>
      </c>
      <c r="K29" s="38"/>
      <c r="L29" s="90">
        <v>24232</v>
      </c>
    </row>
    <row r="30" spans="1:12" ht="21.75">
      <c r="A30" s="51" t="s">
        <v>69</v>
      </c>
      <c r="B30" s="55"/>
      <c r="F30" s="90">
        <v>-149514</v>
      </c>
      <c r="H30" s="90">
        <v>-9099</v>
      </c>
      <c r="J30" s="90">
        <v>-8780</v>
      </c>
      <c r="K30" s="38"/>
      <c r="L30" s="90">
        <v>-4210</v>
      </c>
    </row>
    <row r="31" spans="1:12" ht="21.75">
      <c r="A31" s="51" t="s">
        <v>175</v>
      </c>
      <c r="B31" s="55"/>
      <c r="F31" s="90">
        <v>-20903</v>
      </c>
      <c r="H31" s="90">
        <v>4913</v>
      </c>
      <c r="J31" s="90">
        <v>-76</v>
      </c>
      <c r="K31" s="38"/>
      <c r="L31" s="90">
        <v>4913</v>
      </c>
    </row>
    <row r="32" spans="1:12" ht="21.75">
      <c r="A32" s="51" t="s">
        <v>174</v>
      </c>
      <c r="B32" s="55"/>
      <c r="F32" s="90">
        <v>0</v>
      </c>
      <c r="H32" s="90">
        <v>4889</v>
      </c>
      <c r="J32" s="90">
        <v>0</v>
      </c>
      <c r="K32" s="38"/>
      <c r="L32" s="90">
        <v>0</v>
      </c>
    </row>
    <row r="33" spans="1:12" ht="21.75">
      <c r="A33" s="51" t="s">
        <v>71</v>
      </c>
      <c r="B33" s="55"/>
      <c r="F33" s="38">
        <v>19420</v>
      </c>
      <c r="H33" s="38">
        <v>7394</v>
      </c>
      <c r="J33" s="38">
        <v>-6068</v>
      </c>
      <c r="K33" s="38"/>
      <c r="L33" s="38">
        <v>6437</v>
      </c>
    </row>
    <row r="34" spans="1:12" ht="21.75">
      <c r="A34" s="51" t="s">
        <v>73</v>
      </c>
      <c r="B34" s="55"/>
      <c r="F34" s="90">
        <v>0</v>
      </c>
      <c r="H34" s="38">
        <v>5053</v>
      </c>
      <c r="J34" s="90">
        <v>0</v>
      </c>
      <c r="K34" s="38"/>
      <c r="L34" s="38">
        <v>5053</v>
      </c>
    </row>
    <row r="35" spans="1:12" ht="21.75">
      <c r="A35" s="51" t="s">
        <v>165</v>
      </c>
      <c r="B35" s="55"/>
      <c r="F35" s="185">
        <f>SUM(F25:F34)+F22</f>
        <v>449661</v>
      </c>
      <c r="H35" s="185">
        <f>SUM(H25:H34)+H22</f>
        <v>45917</v>
      </c>
      <c r="J35" s="185">
        <f>SUM(J25:J34)+J22</f>
        <v>328239</v>
      </c>
      <c r="K35" s="38"/>
      <c r="L35" s="185">
        <f>SUM(L25:L34)+L22</f>
        <v>-12922</v>
      </c>
    </row>
    <row r="36" spans="1:12" ht="21.75">
      <c r="A36" s="51" t="s">
        <v>157</v>
      </c>
      <c r="B36" s="55"/>
      <c r="F36" s="90">
        <v>-13684</v>
      </c>
      <c r="H36" s="38">
        <v>-76</v>
      </c>
      <c r="J36" s="90">
        <v>-13475</v>
      </c>
      <c r="K36" s="38"/>
      <c r="L36" s="38">
        <v>-76</v>
      </c>
    </row>
    <row r="37" spans="1:12" ht="21.75">
      <c r="A37" s="58" t="s">
        <v>46</v>
      </c>
      <c r="B37" s="3"/>
      <c r="C37" s="3"/>
      <c r="D37" s="3"/>
      <c r="E37" s="3"/>
      <c r="F37" s="91">
        <f>SUM(F35:F36)</f>
        <v>435977</v>
      </c>
      <c r="G37" s="3"/>
      <c r="H37" s="91">
        <f>SUM(H35:H36)</f>
        <v>45841</v>
      </c>
      <c r="I37" s="3"/>
      <c r="J37" s="91">
        <f>SUM(J35:J36)</f>
        <v>314764</v>
      </c>
      <c r="K37" s="3"/>
      <c r="L37" s="91">
        <f>SUM(L35:L36)</f>
        <v>-12998</v>
      </c>
    </row>
    <row r="38" spans="1:12" s="2" customFormat="1" ht="23.25">
      <c r="A38" s="7" t="s">
        <v>59</v>
      </c>
      <c r="B38" s="7"/>
      <c r="C38" s="7"/>
      <c r="D38" s="7"/>
      <c r="E38" s="7"/>
      <c r="F38" s="26"/>
      <c r="G38" s="7"/>
      <c r="H38" s="7"/>
      <c r="I38" s="7"/>
      <c r="J38" s="7"/>
      <c r="K38" s="7"/>
      <c r="L38" s="19"/>
    </row>
    <row r="39" spans="1:12" s="2" customFormat="1" ht="23.25">
      <c r="A39" s="7" t="s">
        <v>19</v>
      </c>
      <c r="B39" s="7"/>
      <c r="C39" s="7"/>
      <c r="D39" s="7"/>
      <c r="E39" s="7"/>
      <c r="F39" s="26"/>
      <c r="G39" s="7"/>
      <c r="H39" s="7"/>
      <c r="I39" s="7"/>
      <c r="J39" s="7"/>
      <c r="K39" s="7"/>
      <c r="L39" s="19"/>
    </row>
    <row r="40" spans="1:12" s="2" customFormat="1" ht="24" customHeight="1">
      <c r="A40" s="7" t="s">
        <v>86</v>
      </c>
      <c r="B40" s="7"/>
      <c r="C40" s="7"/>
      <c r="D40" s="7"/>
      <c r="E40" s="7"/>
      <c r="F40" s="26"/>
      <c r="G40" s="7"/>
      <c r="H40" s="7"/>
      <c r="I40" s="7"/>
      <c r="J40" s="7"/>
      <c r="K40" s="7"/>
      <c r="L40" s="7"/>
    </row>
    <row r="41" spans="6:8" ht="21.75">
      <c r="F41" s="22"/>
      <c r="G41" s="48"/>
      <c r="H41" s="48"/>
    </row>
    <row r="42" spans="6:12" ht="21.75">
      <c r="F42" s="186" t="s">
        <v>28</v>
      </c>
      <c r="G42" s="186"/>
      <c r="H42" s="186"/>
      <c r="I42" s="47"/>
      <c r="J42" s="20" t="s">
        <v>35</v>
      </c>
      <c r="K42" s="49"/>
      <c r="L42" s="49"/>
    </row>
    <row r="43" spans="5:12" ht="21.75">
      <c r="E43" s="22" t="s">
        <v>58</v>
      </c>
      <c r="F43" s="105">
        <v>2557</v>
      </c>
      <c r="G43" s="48"/>
      <c r="H43" s="50">
        <v>2556</v>
      </c>
      <c r="J43" s="50">
        <v>2557</v>
      </c>
      <c r="K43" s="48"/>
      <c r="L43" s="50">
        <v>2556</v>
      </c>
    </row>
    <row r="44" spans="6:12" ht="21.75">
      <c r="F44" s="187" t="s">
        <v>34</v>
      </c>
      <c r="G44" s="187"/>
      <c r="H44" s="187"/>
      <c r="I44" s="187"/>
      <c r="J44" s="187"/>
      <c r="K44" s="187"/>
      <c r="L44" s="187"/>
    </row>
    <row r="45" spans="1:12" ht="10.5" customHeight="1">
      <c r="A45" s="58"/>
      <c r="B45" s="3"/>
      <c r="C45" s="3"/>
      <c r="D45" s="3"/>
      <c r="E45" s="3"/>
      <c r="F45" s="3"/>
      <c r="G45" s="3"/>
      <c r="H45" s="92"/>
      <c r="I45" s="3"/>
      <c r="J45" s="3"/>
      <c r="K45" s="3"/>
      <c r="L45" s="92"/>
    </row>
    <row r="46" spans="1:14" s="8" customFormat="1" ht="21.75">
      <c r="A46" s="63" t="s">
        <v>21</v>
      </c>
      <c r="F46" s="93"/>
      <c r="H46" s="93"/>
      <c r="J46" s="93"/>
      <c r="K46" s="64"/>
      <c r="L46" s="64"/>
      <c r="N46" s="64"/>
    </row>
    <row r="47" spans="1:14" s="8" customFormat="1" ht="21.75">
      <c r="A47" s="55" t="s">
        <v>124</v>
      </c>
      <c r="F47" s="88">
        <v>19</v>
      </c>
      <c r="G47" s="36"/>
      <c r="H47" s="88">
        <v>0</v>
      </c>
      <c r="I47" s="36"/>
      <c r="J47" s="88">
        <v>1038</v>
      </c>
      <c r="K47" s="38"/>
      <c r="L47" s="88">
        <v>0</v>
      </c>
      <c r="N47" s="64"/>
    </row>
    <row r="48" spans="1:14" s="8" customFormat="1" ht="21.75">
      <c r="A48" s="55" t="s">
        <v>64</v>
      </c>
      <c r="F48" s="88">
        <v>394633</v>
      </c>
      <c r="H48" s="88">
        <v>-127379</v>
      </c>
      <c r="J48" s="90">
        <v>-221485</v>
      </c>
      <c r="K48" s="90"/>
      <c r="L48" s="90">
        <v>17997</v>
      </c>
      <c r="N48" s="64"/>
    </row>
    <row r="49" spans="1:14" s="8" customFormat="1" ht="21.75">
      <c r="A49" s="55" t="s">
        <v>166</v>
      </c>
      <c r="F49" s="93">
        <v>0</v>
      </c>
      <c r="H49" s="88">
        <v>4008</v>
      </c>
      <c r="J49" s="90">
        <v>50000</v>
      </c>
      <c r="K49" s="90"/>
      <c r="L49" s="90">
        <v>0</v>
      </c>
      <c r="N49" s="64"/>
    </row>
    <row r="50" spans="1:14" s="8" customFormat="1" ht="21.75">
      <c r="A50" s="55" t="s">
        <v>154</v>
      </c>
      <c r="F50" s="93">
        <v>0</v>
      </c>
      <c r="H50" s="93">
        <v>0</v>
      </c>
      <c r="J50" s="90">
        <v>-11000</v>
      </c>
      <c r="K50" s="90"/>
      <c r="L50" s="90">
        <v>-8000</v>
      </c>
      <c r="N50" s="64"/>
    </row>
    <row r="51" spans="1:14" ht="21.75">
      <c r="A51" s="107" t="s">
        <v>102</v>
      </c>
      <c r="F51" s="88">
        <v>0</v>
      </c>
      <c r="H51" s="88">
        <v>0</v>
      </c>
      <c r="J51" s="90">
        <v>-499499</v>
      </c>
      <c r="K51" s="38"/>
      <c r="L51" s="90">
        <v>-1670000</v>
      </c>
      <c r="N51" s="38"/>
    </row>
    <row r="52" spans="1:14" ht="21.75">
      <c r="A52" s="51" t="s">
        <v>125</v>
      </c>
      <c r="F52" s="88">
        <v>-154968</v>
      </c>
      <c r="H52" s="88">
        <v>-222979</v>
      </c>
      <c r="J52" s="90">
        <v>-67388</v>
      </c>
      <c r="L52" s="90">
        <v>-181465</v>
      </c>
      <c r="N52" s="52"/>
    </row>
    <row r="53" spans="1:14" ht="21.75">
      <c r="A53" s="51" t="s">
        <v>126</v>
      </c>
      <c r="F53" s="88">
        <v>0</v>
      </c>
      <c r="H53" s="88">
        <v>530</v>
      </c>
      <c r="J53" s="88">
        <v>0</v>
      </c>
      <c r="K53" s="38"/>
      <c r="L53" s="38">
        <v>530</v>
      </c>
      <c r="N53" s="38"/>
    </row>
    <row r="54" spans="1:14" ht="21.75">
      <c r="A54" s="107" t="s">
        <v>148</v>
      </c>
      <c r="F54" s="88">
        <v>0</v>
      </c>
      <c r="H54" s="88">
        <v>0</v>
      </c>
      <c r="J54" s="90">
        <v>-81015</v>
      </c>
      <c r="L54" s="90">
        <v>0</v>
      </c>
      <c r="N54" s="52"/>
    </row>
    <row r="55" spans="1:14" ht="21.75">
      <c r="A55" s="51" t="s">
        <v>167</v>
      </c>
      <c r="F55" s="88">
        <v>-1017</v>
      </c>
      <c r="H55" s="88">
        <v>0</v>
      </c>
      <c r="J55" s="90">
        <v>0</v>
      </c>
      <c r="L55" s="90">
        <v>0</v>
      </c>
      <c r="N55" s="52"/>
    </row>
    <row r="56" spans="1:14" ht="21.75">
      <c r="A56" s="107" t="s">
        <v>63</v>
      </c>
      <c r="F56" s="88">
        <v>1333</v>
      </c>
      <c r="H56" s="88">
        <v>14110</v>
      </c>
      <c r="J56" s="88">
        <v>1333</v>
      </c>
      <c r="K56" s="38"/>
      <c r="L56" s="38">
        <v>14110</v>
      </c>
      <c r="N56" s="38"/>
    </row>
    <row r="57" spans="1:12" ht="21.75">
      <c r="A57" s="3" t="s">
        <v>54</v>
      </c>
      <c r="F57" s="10">
        <f>SUM(F47:F56)</f>
        <v>240000</v>
      </c>
      <c r="H57" s="10">
        <f>SUM(H48:H56)</f>
        <v>-331710</v>
      </c>
      <c r="J57" s="10">
        <f>SUM(J47:J56)</f>
        <v>-828016</v>
      </c>
      <c r="K57" s="9"/>
      <c r="L57" s="10">
        <f>SUM(L48:L56)</f>
        <v>-1826828</v>
      </c>
    </row>
    <row r="58" spans="1:14" ht="8.25" customHeight="1">
      <c r="A58" s="3"/>
      <c r="H58" s="8"/>
      <c r="J58" s="45"/>
      <c r="K58" s="9"/>
      <c r="L58" s="45"/>
      <c r="N58" s="45"/>
    </row>
    <row r="59" spans="1:11" ht="21.75">
      <c r="A59" s="29" t="s">
        <v>22</v>
      </c>
      <c r="H59" s="8"/>
      <c r="K59" s="38"/>
    </row>
    <row r="60" spans="1:12" ht="21.75">
      <c r="A60" s="51" t="s">
        <v>123</v>
      </c>
      <c r="B60" s="55"/>
      <c r="F60" s="38">
        <v>-56806</v>
      </c>
      <c r="H60" s="38">
        <v>-12852</v>
      </c>
      <c r="J60" s="38">
        <v>-7309</v>
      </c>
      <c r="K60" s="38"/>
      <c r="L60" s="38">
        <v>-4899</v>
      </c>
    </row>
    <row r="61" spans="1:12" ht="21.75">
      <c r="A61" s="51" t="s">
        <v>155</v>
      </c>
      <c r="B61" s="151"/>
      <c r="F61" s="38">
        <v>413170</v>
      </c>
      <c r="G61" s="69"/>
      <c r="H61" s="69">
        <v>0</v>
      </c>
      <c r="I61" s="69"/>
      <c r="J61" s="38">
        <v>413170</v>
      </c>
      <c r="K61" s="69"/>
      <c r="L61" s="69">
        <v>0</v>
      </c>
    </row>
    <row r="62" spans="1:12" ht="21.75">
      <c r="A62" s="51" t="s">
        <v>127</v>
      </c>
      <c r="F62" s="38">
        <v>-538188</v>
      </c>
      <c r="H62" s="88">
        <v>-323227</v>
      </c>
      <c r="J62" s="38">
        <v>-538188</v>
      </c>
      <c r="K62" s="38"/>
      <c r="L62" s="38">
        <v>-323227</v>
      </c>
    </row>
    <row r="63" spans="1:12" ht="21.75">
      <c r="A63" s="51" t="s">
        <v>156</v>
      </c>
      <c r="F63" s="38">
        <v>124682</v>
      </c>
      <c r="H63" s="38">
        <v>82110</v>
      </c>
      <c r="J63" s="88">
        <v>0</v>
      </c>
      <c r="K63" s="38"/>
      <c r="L63" s="88">
        <v>0</v>
      </c>
    </row>
    <row r="64" spans="1:12" ht="21.75">
      <c r="A64" s="51" t="s">
        <v>103</v>
      </c>
      <c r="F64" s="38">
        <v>-30561</v>
      </c>
      <c r="H64" s="38">
        <v>-30372</v>
      </c>
      <c r="J64" s="90">
        <v>-16260</v>
      </c>
      <c r="K64" s="38"/>
      <c r="L64" s="38">
        <v>-16260</v>
      </c>
    </row>
    <row r="65" spans="1:12" ht="21.75">
      <c r="A65" s="51" t="s">
        <v>168</v>
      </c>
      <c r="F65" s="38">
        <v>-870</v>
      </c>
      <c r="H65" s="69">
        <v>0</v>
      </c>
      <c r="J65" s="90">
        <v>-721</v>
      </c>
      <c r="K65" s="38"/>
      <c r="L65" s="69">
        <v>0</v>
      </c>
    </row>
    <row r="66" spans="1:12" ht="21.75">
      <c r="A66" s="51" t="s">
        <v>169</v>
      </c>
      <c r="F66" s="38">
        <v>1</v>
      </c>
      <c r="H66" s="69">
        <v>0</v>
      </c>
      <c r="J66" s="69">
        <v>0</v>
      </c>
      <c r="K66" s="38"/>
      <c r="L66" s="69">
        <v>0</v>
      </c>
    </row>
    <row r="67" spans="1:12" ht="21.75">
      <c r="A67" s="51" t="s">
        <v>176</v>
      </c>
      <c r="F67" s="69">
        <v>0</v>
      </c>
      <c r="H67" s="38">
        <v>2990516</v>
      </c>
      <c r="J67" s="69">
        <v>0</v>
      </c>
      <c r="K67" s="38"/>
      <c r="L67" s="38">
        <v>2990516</v>
      </c>
    </row>
    <row r="68" spans="1:12" ht="21.75">
      <c r="A68" s="3" t="s">
        <v>31</v>
      </c>
      <c r="F68" s="10">
        <f>SUM(F60:F67)</f>
        <v>-88572</v>
      </c>
      <c r="H68" s="10">
        <f>SUM(H60:H67)</f>
        <v>2706175</v>
      </c>
      <c r="J68" s="10">
        <f>SUM(J60:J67)</f>
        <v>-149308</v>
      </c>
      <c r="K68" s="9"/>
      <c r="L68" s="10">
        <f>SUM(L60:L67)</f>
        <v>2646130</v>
      </c>
    </row>
    <row r="69" spans="1:12" ht="10.5" customHeight="1">
      <c r="A69" s="3"/>
      <c r="F69" s="11"/>
      <c r="H69" s="11"/>
      <c r="J69" s="11"/>
      <c r="K69" s="9"/>
      <c r="L69" s="11"/>
    </row>
    <row r="70" spans="1:12" ht="21.75">
      <c r="A70" s="3" t="s">
        <v>57</v>
      </c>
      <c r="F70" s="11">
        <f>+F57+F68+F37</f>
        <v>587405</v>
      </c>
      <c r="H70" s="11">
        <f>SUM(H37,H57,H68)</f>
        <v>2420306</v>
      </c>
      <c r="J70" s="11">
        <f>SUM(J37,J57,J68)</f>
        <v>-662560</v>
      </c>
      <c r="K70" s="9"/>
      <c r="L70" s="11">
        <f>SUM(L37,L57,L68)</f>
        <v>806304</v>
      </c>
    </row>
    <row r="71" spans="1:12" ht="21.75">
      <c r="A71" s="35" t="s">
        <v>170</v>
      </c>
      <c r="F71" s="94">
        <v>1572110</v>
      </c>
      <c r="G71" s="57"/>
      <c r="H71" s="94">
        <v>67344</v>
      </c>
      <c r="J71" s="38">
        <v>784713</v>
      </c>
      <c r="K71" s="38"/>
      <c r="L71" s="38">
        <v>56179</v>
      </c>
    </row>
    <row r="72" spans="1:12" ht="22.5" thickBot="1">
      <c r="A72" s="3" t="s">
        <v>171</v>
      </c>
      <c r="F72" s="95">
        <f>SUM(F70:F71)</f>
        <v>2159515</v>
      </c>
      <c r="G72" s="57"/>
      <c r="H72" s="95">
        <f>SUM(H70:H71)</f>
        <v>2487650</v>
      </c>
      <c r="J72" s="95">
        <f>SUM(J70:J71)</f>
        <v>122153</v>
      </c>
      <c r="K72" s="9"/>
      <c r="L72" s="95">
        <f>SUM(L70:L71)</f>
        <v>862483</v>
      </c>
    </row>
    <row r="73" spans="1:12" ht="8.25" customHeight="1" thickTop="1">
      <c r="A73" s="3"/>
      <c r="F73" s="11"/>
      <c r="G73" s="57"/>
      <c r="H73" s="11"/>
      <c r="J73" s="11"/>
      <c r="K73" s="9"/>
      <c r="L73" s="11"/>
    </row>
    <row r="74" spans="1:12" ht="21.75">
      <c r="A74" s="56"/>
      <c r="F74" s="11"/>
      <c r="G74" s="57"/>
      <c r="H74" s="11"/>
      <c r="J74" s="11"/>
      <c r="K74" s="9"/>
      <c r="L74" s="11"/>
    </row>
    <row r="75" spans="1:10" ht="24" customHeight="1">
      <c r="A75" s="3" t="s">
        <v>172</v>
      </c>
      <c r="B75" s="62"/>
      <c r="F75" s="64"/>
      <c r="J75" s="38"/>
    </row>
    <row r="76" spans="1:17" ht="24" customHeight="1">
      <c r="A76" s="35" t="s">
        <v>128</v>
      </c>
      <c r="C76" s="159"/>
      <c r="E76" s="159"/>
      <c r="F76" s="88">
        <v>12547</v>
      </c>
      <c r="G76" s="38"/>
      <c r="H76" s="38">
        <v>21045</v>
      </c>
      <c r="I76" s="38"/>
      <c r="J76" s="88">
        <v>11160</v>
      </c>
      <c r="K76" s="38"/>
      <c r="L76" s="38">
        <v>18131</v>
      </c>
      <c r="M76" s="159"/>
      <c r="N76" s="159"/>
      <c r="O76" s="159"/>
      <c r="P76" s="159"/>
      <c r="Q76" s="159"/>
    </row>
    <row r="77" spans="1:17" ht="24" customHeight="1">
      <c r="A77" s="35" t="s">
        <v>158</v>
      </c>
      <c r="B77" s="160"/>
      <c r="C77" s="159"/>
      <c r="D77" s="159"/>
      <c r="E77" s="159"/>
      <c r="F77" s="88">
        <v>0</v>
      </c>
      <c r="G77" s="38"/>
      <c r="H77" s="38">
        <v>6949</v>
      </c>
      <c r="I77" s="38"/>
      <c r="J77" s="88">
        <v>0</v>
      </c>
      <c r="K77" s="38"/>
      <c r="L77" s="38">
        <v>6949</v>
      </c>
      <c r="M77" s="161"/>
      <c r="N77" s="161"/>
      <c r="O77" s="161"/>
      <c r="P77" s="161"/>
      <c r="Q77" s="161"/>
    </row>
  </sheetData>
  <sheetProtection password="F7ED" sheet="1"/>
  <mergeCells count="4">
    <mergeCell ref="F5:H5"/>
    <mergeCell ref="F7:L7"/>
    <mergeCell ref="F42:H42"/>
    <mergeCell ref="F44:L44"/>
  </mergeCells>
  <printOptions/>
  <pageMargins left="0.984251968503937" right="0.31496062992126" top="0.47244094488189" bottom="0.393700787401575" header="0.511811023622047" footer="0.393700787401575"/>
  <pageSetup firstPageNumber="9" useFirstPageNumber="1" horizontalDpi="600" verticalDpi="600" orientation="portrait" paperSize="9" scale="90" r:id="rId1"/>
  <headerFooter alignWithMargins="0">
    <oddFooter>&amp;L&amp;14         &amp;15หมายเหตุประกอบงบการเงินเป็นส่วนหนึ่งของงบการเงินนี้&amp;14
&amp;R&amp;P</oddFoot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NPS Saim</dc:creator>
  <cp:keywords/>
  <dc:description/>
  <cp:lastModifiedBy>weerasil.s</cp:lastModifiedBy>
  <cp:lastPrinted>2014-05-12T02:30:24Z</cp:lastPrinted>
  <dcterms:created xsi:type="dcterms:W3CDTF">2001-01-22T03:58:50Z</dcterms:created>
  <dcterms:modified xsi:type="dcterms:W3CDTF">2014-05-15T09:11:09Z</dcterms:modified>
  <cp:category/>
  <cp:version/>
  <cp:contentType/>
  <cp:contentStatus/>
</cp:coreProperties>
</file>