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M:\ABAS-Listed\Energy Absolute Public Company Limited\Energy Absolute_Mar25'Q1 (SCT-14)\"/>
    </mc:Choice>
  </mc:AlternateContent>
  <xr:revisionPtr revIDLastSave="0" documentId="13_ncr:1_{0DF52612-1956-449E-8D4F-4ED62F8E41E9}" xr6:coauthVersionLast="47" xr6:coauthVersionMax="47" xr10:uidLastSave="{00000000-0000-0000-0000-000000000000}"/>
  <bookViews>
    <workbookView xWindow="-120" yWindow="-120" windowWidth="29040" windowHeight="15720" tabRatio="662" activeTab="1" xr2:uid="{00000000-000D-0000-FFFF-FFFF00000000}"/>
  </bookViews>
  <sheets>
    <sheet name="3-5" sheetId="8" r:id="rId1"/>
    <sheet name="6-8 (3m)" sheetId="9" r:id="rId2"/>
    <sheet name="9" sheetId="11" r:id="rId3"/>
    <sheet name="10" sheetId="12" r:id="rId4"/>
    <sheet name="11-13" sheetId="13" r:id="rId5"/>
  </sheets>
  <definedNames>
    <definedName name="_xlnm.Print_Area" localSheetId="0">'3-5'!$A$1:$L$171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9" l="1"/>
  <c r="F73" i="9" l="1"/>
  <c r="F14" i="9"/>
  <c r="F102" i="8"/>
  <c r="V30" i="12"/>
  <c r="AB31" i="11"/>
  <c r="AB29" i="11"/>
  <c r="AB28" i="11"/>
  <c r="AB25" i="11"/>
  <c r="AD25" i="11" s="1"/>
  <c r="P34" i="11"/>
  <c r="J33" i="13"/>
  <c r="AH25" i="11" l="1"/>
  <c r="T30" i="12"/>
  <c r="X30" i="12" s="1"/>
  <c r="R30" i="12"/>
  <c r="P30" i="12"/>
  <c r="N30" i="12"/>
  <c r="J30" i="12"/>
  <c r="H30" i="12"/>
  <c r="F30" i="12"/>
  <c r="X27" i="12"/>
  <c r="X23" i="12"/>
  <c r="Z27" i="12" l="1"/>
  <c r="AB27" i="12" s="1"/>
  <c r="Z23" i="12"/>
  <c r="AB23" i="12"/>
  <c r="AH29" i="11"/>
  <c r="J96" i="13" l="1"/>
  <c r="F29" i="8" l="1"/>
  <c r="F51" i="8" l="1"/>
  <c r="AB30" i="11" l="1"/>
  <c r="AD30" i="11" l="1"/>
  <c r="AH30" i="11" s="1"/>
  <c r="J34" i="11"/>
  <c r="J23" i="11"/>
  <c r="L102" i="8"/>
  <c r="J102" i="8"/>
  <c r="H102" i="8"/>
  <c r="J51" i="8"/>
  <c r="J73" i="9" l="1"/>
  <c r="J21" i="12" l="1"/>
  <c r="V21" i="12" l="1"/>
  <c r="T21" i="12"/>
  <c r="R21" i="12"/>
  <c r="P21" i="12"/>
  <c r="N21" i="12"/>
  <c r="L21" i="12"/>
  <c r="H21" i="12"/>
  <c r="F21" i="12"/>
  <c r="L23" i="11"/>
  <c r="H150" i="8"/>
  <c r="P23" i="11"/>
  <c r="X21" i="12" l="1"/>
  <c r="AB16" i="11"/>
  <c r="AD16" i="11" s="1"/>
  <c r="AH16" i="11" s="1"/>
  <c r="AB19" i="11" l="1"/>
  <c r="AD19" i="11" s="1"/>
  <c r="AD28" i="11" l="1"/>
  <c r="L26" i="9"/>
  <c r="AB20" i="11" l="1"/>
  <c r="AD20" i="11" l="1"/>
  <c r="AH20" i="11" s="1"/>
  <c r="H33" i="13"/>
  <c r="H45" i="13" s="1"/>
  <c r="H48" i="13" s="1"/>
  <c r="J61" i="9" l="1"/>
  <c r="Z23" i="11" l="1"/>
  <c r="AF23" i="11"/>
  <c r="AH28" i="11" l="1"/>
  <c r="J86" i="8"/>
  <c r="F86" i="8"/>
  <c r="F104" i="8" s="1"/>
  <c r="X26" i="12"/>
  <c r="Z26" i="12" l="1"/>
  <c r="AB26" i="12" s="1"/>
  <c r="AB30" i="12" s="1"/>
  <c r="AD31" i="11"/>
  <c r="AB34" i="11"/>
  <c r="AH19" i="11"/>
  <c r="AH31" i="11" l="1"/>
  <c r="AH34" i="11" s="1"/>
  <c r="AD34" i="11"/>
  <c r="L33" i="13"/>
  <c r="L45" i="13" s="1"/>
  <c r="L48" i="13" s="1"/>
  <c r="X17" i="12" l="1"/>
  <c r="Z17" i="12" s="1"/>
  <c r="AB17" i="12" s="1"/>
  <c r="X14" i="12"/>
  <c r="Z14" i="12" s="1"/>
  <c r="AB14" i="12" s="1"/>
  <c r="L30" i="12" l="1"/>
  <c r="Z30" i="12" s="1"/>
  <c r="L34" i="11"/>
  <c r="H96" i="13"/>
  <c r="H73" i="9" l="1"/>
  <c r="H61" i="9"/>
  <c r="H26" i="9"/>
  <c r="H14" i="9"/>
  <c r="L73" i="9"/>
  <c r="L61" i="9"/>
  <c r="L14" i="9"/>
  <c r="L31" i="9" s="1"/>
  <c r="L34" i="9" s="1"/>
  <c r="H123" i="13"/>
  <c r="H80" i="13"/>
  <c r="L123" i="13"/>
  <c r="L96" i="13"/>
  <c r="L80" i="13"/>
  <c r="L112" i="13" l="1"/>
  <c r="L117" i="13" s="1"/>
  <c r="L98" i="9"/>
  <c r="AB23" i="11"/>
  <c r="H112" i="13"/>
  <c r="H117" i="13" s="1"/>
  <c r="L76" i="9"/>
  <c r="L78" i="9" s="1"/>
  <c r="L104" i="9" s="1"/>
  <c r="H31" i="9"/>
  <c r="H34" i="9" s="1"/>
  <c r="H98" i="9" s="1"/>
  <c r="H76" i="9"/>
  <c r="J123" i="13"/>
  <c r="F123" i="13"/>
  <c r="F96" i="13"/>
  <c r="J80" i="13"/>
  <c r="F80" i="13"/>
  <c r="AF34" i="11"/>
  <c r="F151" i="8" s="1"/>
  <c r="Z34" i="11"/>
  <c r="X34" i="11"/>
  <c r="V34" i="11"/>
  <c r="T34" i="11"/>
  <c r="R34" i="11"/>
  <c r="N34" i="11"/>
  <c r="H34" i="11"/>
  <c r="F34" i="11"/>
  <c r="X23" i="11"/>
  <c r="V23" i="11"/>
  <c r="T23" i="11"/>
  <c r="R23" i="11"/>
  <c r="N23" i="11"/>
  <c r="H23" i="11"/>
  <c r="F23" i="11"/>
  <c r="A3" i="12"/>
  <c r="A3" i="13" s="1"/>
  <c r="A55" i="13" s="1"/>
  <c r="F61" i="9"/>
  <c r="A45" i="9"/>
  <c r="A88" i="9" s="1"/>
  <c r="A85" i="9"/>
  <c r="A125" i="9" s="1"/>
  <c r="J26" i="9"/>
  <c r="J14" i="9"/>
  <c r="A106" i="13" l="1"/>
  <c r="AH23" i="11"/>
  <c r="AD23" i="11"/>
  <c r="A52" i="13"/>
  <c r="X18" i="12"/>
  <c r="Z18" i="12" s="1"/>
  <c r="AB18" i="12" s="1"/>
  <c r="H78" i="9"/>
  <c r="H104" i="9" s="1"/>
  <c r="J76" i="9"/>
  <c r="F76" i="9"/>
  <c r="F31" i="9"/>
  <c r="F34" i="9" s="1"/>
  <c r="J31" i="9"/>
  <c r="J34" i="9" s="1"/>
  <c r="J98" i="9" s="1"/>
  <c r="J95" i="9" s="1"/>
  <c r="F98" i="9" l="1"/>
  <c r="F95" i="9" s="1"/>
  <c r="F78" i="9"/>
  <c r="F104" i="9" s="1"/>
  <c r="F101" i="9" s="1"/>
  <c r="Z21" i="12"/>
  <c r="AB21" i="12" s="1"/>
  <c r="A103" i="13"/>
  <c r="J45" i="13"/>
  <c r="F33" i="13"/>
  <c r="F45" i="13" s="1"/>
  <c r="J78" i="9"/>
  <c r="J104" i="9" s="1"/>
  <c r="J101" i="9" s="1"/>
  <c r="D90" i="8"/>
  <c r="F48" i="13" l="1"/>
  <c r="F112" i="13" s="1"/>
  <c r="F117" i="13" s="1"/>
  <c r="J48" i="13"/>
  <c r="J112" i="13" s="1"/>
  <c r="J117" i="13" s="1"/>
  <c r="J150" i="8"/>
  <c r="F150" i="8" l="1"/>
  <c r="F153" i="8" s="1"/>
  <c r="F155" i="8" s="1"/>
  <c r="J153" i="8"/>
  <c r="J29" i="8" l="1"/>
  <c r="H153" i="8" l="1"/>
  <c r="L150" i="8"/>
  <c r="L153" i="8" s="1"/>
  <c r="A171" i="8"/>
  <c r="A117" i="8"/>
  <c r="A114" i="8"/>
  <c r="L86" i="8"/>
  <c r="H86" i="8"/>
  <c r="A60" i="8"/>
  <c r="L51" i="8"/>
  <c r="H51" i="8"/>
  <c r="L29" i="8"/>
  <c r="H29" i="8"/>
  <c r="H104" i="8" l="1"/>
  <c r="H155" i="8" s="1"/>
  <c r="F53" i="8"/>
  <c r="H53" i="8"/>
  <c r="J53" i="8"/>
  <c r="J104" i="8"/>
  <c r="J155" i="8" s="1"/>
  <c r="L53" i="8"/>
  <c r="L104" i="8"/>
  <c r="L155" i="8" s="1"/>
</calcChain>
</file>

<file path=xl/sharedStrings.xml><?xml version="1.0" encoding="utf-8"?>
<sst xmlns="http://schemas.openxmlformats.org/spreadsheetml/2006/main" count="531" uniqueCount="303">
  <si>
    <t xml:space="preserve">บริษัท พลังงานบริสุทธิ์ จำกัด (มหาชน)  </t>
  </si>
  <si>
    <t>งบฐานะการเงิน</t>
  </si>
  <si>
    <t>ณ วันที่ 31 มีนาคม พ.ศ. 2568</t>
  </si>
  <si>
    <t>ข้อมูลทางการเงินรวม</t>
  </si>
  <si>
    <t>ข้อมูลทางการเงินเฉพาะกิจการ</t>
  </si>
  <si>
    <t>ยังไม่ได้ตรวจสอบ</t>
  </si>
  <si>
    <t>ตรวจสอบแล้ว</t>
  </si>
  <si>
    <t>31 มีนาคม</t>
  </si>
  <si>
    <t>31 ธันวาคม</t>
  </si>
  <si>
    <t>พ.ศ. 2568</t>
  </si>
  <si>
    <t>พ.ศ. 2567</t>
  </si>
  <si>
    <t>หมายเหตุ</t>
  </si>
  <si>
    <t>พันบาท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</si>
  <si>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</si>
  <si>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</si>
  <si>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</si>
  <si>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ลูกหนี้การค้า สุทธิ</t>
  </si>
  <si>
    <t>ที่ถึงกำหนดรับชำระภายในหนึ่งปี สุทธิ</t>
  </si>
  <si>
    <t>ลูกหนี้ตามสัญญาเช่าเงินทุน</t>
  </si>
  <si>
    <t>สินทรัพย์ทางการเงินหมุนเวียนอื่น</t>
  </si>
  <si>
    <t>ลูกหนี้หมุนเวียนอื่น สุทธิ</t>
  </si>
  <si>
    <t>เงินให้กู้ยืมระยะสั้นแก่กิจการที่เกี่ยวข้องกัน สุทธิ</t>
  </si>
  <si>
    <t>เงินให้กู้ยืมระยะยาวแก่กิจการที่เกี่ยวข้องกัน</t>
  </si>
  <si>
    <t>ที่ถึงกำหนดรับชำระภายในหนึ่งปี</t>
  </si>
  <si>
    <t>สินค้าคงเหลือ สุทธิ</t>
  </si>
  <si>
    <t>สินทรัพย์ไม่หมุนเวียนที่ถือไว้เพื่อขาย</t>
  </si>
  <si>
    <t>รวมสินทรัพย์หมุนเวียน</t>
  </si>
  <si>
    <t>สินทรัพย์ไม่หมุนเวียน</t>
  </si>
  <si>
    <t>เงินฝากสถาบันการเงินที่ใช้เป็นหลักประกัน</t>
  </si>
  <si>
    <t>ลูกหนี้ผ่อนชำระ สุทธิ</t>
  </si>
  <si>
    <t>ลูกหนี้ตามสัญญาเช่าเงินทุน สุทธิ</t>
  </si>
  <si>
    <t>สินทรัพย์ทางการเงินที่วัดมูลค่าด้วย</t>
  </si>
  <si>
    <t>มูลค่ายุติธรรมผ่านกำไรขาดทุนเบ็ดเสร็จอื่น</t>
  </si>
  <si>
    <t>สินทรัพย์ทางการเงินที่วัดมูลค่าด้วยวิธีราคาทุนตัดจำหน่าย</t>
  </si>
  <si>
    <t>เงินลงทุนในบริษัทย่อย สุทธิ</t>
  </si>
  <si>
    <t>เงินลงทุนในบริษัทร่วม</t>
  </si>
  <si>
    <t>เงินลงทุนในการร่วมค้า</t>
  </si>
  <si>
    <t>เงินให้กู้ยืมระยะยาวแก่กิจการอื่นและกิจการที่เกี่ยวข้องกัน สุทธิ</t>
  </si>
  <si>
    <t>อสังหาริมทรัพย์เพื่อการลงทุน สุทธิ</t>
  </si>
  <si>
    <t>ที่ดิน อาคารและอุปกรณ์ สุทธิ</t>
  </si>
  <si>
    <t>สินทรัพย์สิทธิการใช้ สุทธิ</t>
  </si>
  <si>
    <t>ค่าความนิยม สุทธิ</t>
  </si>
  <si>
    <t>สินทรัพย์ไม่มีตัวตน สุทธิ</t>
  </si>
  <si>
    <t>สินทรัพย์ภาษีเงินได้รอการตัดบัญชี สุทธิ</t>
  </si>
  <si>
    <t>สินทรัพย์ไม่หมุนเวียนอื่น สุทธิ</t>
  </si>
  <si>
    <t>รวมสินทรัพย์ไม่หมุนเวียน</t>
  </si>
  <si>
    <t>รวมสินทรัพย์</t>
  </si>
  <si>
    <t>กรรมการ  ……………………………………………………………….</t>
  </si>
  <si>
    <t>หมายเหตุประกอบข้อมูลทางการเงินระหว่างกาลแบบย่อเป็นส่วนหนึ่งของข้อมูลทางการเงินระหว่างกาลนี้</t>
  </si>
  <si>
    <t>หนี้สินและส่วนของเจ้าของ</t>
  </si>
  <si>
    <t>หนี้สินหมุนเวียน</t>
  </si>
  <si>
    <t>เงินกู้ยืมระยะสั้นจากสถาบันการเงิน สุทธิ</t>
  </si>
  <si>
    <t>เจ้าหนี้การค้า</t>
  </si>
  <si>
    <t>เจ้าหนี้หมุนเวียนอื่น</t>
  </si>
  <si>
    <t>เจ้าหนี้ค่าก่อสร้างและซื้อสินทรัพย์ถาวร</t>
  </si>
  <si>
    <t>เงินกู้ยืมระยะยาวจากสถาบันการเงิน</t>
  </si>
  <si>
    <t>ที่ถึงกำหนดชำระภายในหนึ่งปี สุทธิ</t>
  </si>
  <si>
    <t>หนี้สินตามสัญญาเช่าที่ถึงกำหนดชำระภายในหนึ่งปี สุทธิ</t>
  </si>
  <si>
    <t>หุ้นกู้ที่ถึงกำหนดชำระภายในหนึ่งปี สุทธิ</t>
  </si>
  <si>
    <t>ภาษีเงินได้นิติบุคคลค้างจ่าย</t>
  </si>
  <si>
    <t>หนี้สินที่เกี่ยวข้องโดยตรงกับสินทรัพย์ที่จัดประเภท</t>
  </si>
  <si>
    <t>ถือไว้เพื่อขาย</t>
  </si>
  <si>
    <t>เงินประกันผลงานก่อสร้าง</t>
  </si>
  <si>
    <t>รวมหนี้สินหมุนเวียน</t>
  </si>
  <si>
    <t>หนี้สินไม่หมุนเวียน</t>
  </si>
  <si>
    <t>เงินกู้ยืมระยะยาวจากสถาบันการเงิน สุทธิ</t>
  </si>
  <si>
    <t>เงินกู้ยืมระยะยาวจากกิจการที่เกี่ยวข้องกัน</t>
  </si>
  <si>
    <t>หนี้สินอนุพันธ์ทางการเงิน</t>
  </si>
  <si>
    <t>หุ้นกู้ สุทธิ</t>
  </si>
  <si>
    <t>เงินประกันผลงานการก่อสร้าง</t>
  </si>
  <si>
    <t>หนี้สินตามสัญญาเช่า สุทธิ</t>
  </si>
  <si>
    <t>หนี้สินภาษีเงินได้รอตัดบัญชี สุทธิ</t>
  </si>
  <si>
    <t>ภาระผูกพันผลประโยชน์พนักงาน</t>
  </si>
  <si>
    <t>รายได้ค่าเช่าที่ดินรับล่วงหน้าจากกิจการที่เกี่ยวข้องกัน</t>
  </si>
  <si>
    <t>ประมาณการหนี้สินค่ารื้อถอน</t>
  </si>
  <si>
    <t>หนี้สินไม่หมุนเวียนอื่น</t>
  </si>
  <si>
    <t>รวมหนี้สินไม่หมุนเวียน</t>
  </si>
  <si>
    <t>รวมหนี้สิน</t>
  </si>
  <si>
    <r>
      <t xml:space="preserve">หนี้สินและส่วนของเจ้าของ </t>
    </r>
    <r>
      <rPr>
        <sz val="14"/>
        <rFont val="Browallia New"/>
        <family val="2"/>
      </rPr>
      <t>(ต่อ)</t>
    </r>
  </si>
  <si>
    <t>ส่วนของเจ้าของ</t>
  </si>
  <si>
    <t>ทุนเรือนหุ้น</t>
  </si>
  <si>
    <t>ทุนจดทะเบียน</t>
  </si>
  <si>
    <t xml:space="preserve">- หุ้นสามัญจำนวน 8,664,463,266 หุ้น </t>
  </si>
  <si>
    <t xml:space="preserve">    มูลค่าที่ตราไว้หุ้นละ 0.10 บาท</t>
  </si>
  <si>
    <t xml:space="preserve">    (พ.ศ. 2567 หุ้นสามัญจำนวน 4,003,341,400 หุ้น </t>
  </si>
  <si>
    <t xml:space="preserve">     มูลค่าที่ตราไว้หุ้นละ 0.10 บาท)</t>
  </si>
  <si>
    <t>ทุนที่ออกและชำระแล้ว</t>
  </si>
  <si>
    <t xml:space="preserve">- หุ้นสามัญจำนวน 7,426,682,800 หุ้น </t>
  </si>
  <si>
    <t xml:space="preserve">    (พ.ศ. 2567 หุ้นสามัญจำนวน 3,713,341,400 หุ้น  </t>
  </si>
  <si>
    <t>ส่วนเกินมูลค่าหุ้นสามัญ</t>
  </si>
  <si>
    <t>ใบสำคัญแสดงสิทธิซื้อหุ้นสามัญ</t>
  </si>
  <si>
    <t>กำไรสะสม</t>
  </si>
  <si>
    <t xml:space="preserve">จัดสรรแล้ว </t>
  </si>
  <si>
    <t>- ทุนสำรองตามกฎหมาย</t>
  </si>
  <si>
    <t>ยังไม่ได้จัดสรร</t>
  </si>
  <si>
    <t>ส่วนเกินทุนจากการรวมธุรกิจภายใต้การควบคุมเดียวกัน</t>
  </si>
  <si>
    <t>องค์ประกอบอื่นของส่วนของเจ้าของ</t>
  </si>
  <si>
    <t>รวมส่วนของผู้เป็นเจ้าของของบริษัทใหญ่</t>
  </si>
  <si>
    <t>ส่วนได้เสียที่ไม่มีอำนาจควบคุม</t>
  </si>
  <si>
    <t>รวมส่วนของเจ้าของ</t>
  </si>
  <si>
    <t>รวมหนี้สินและส่วนของเจ้าของ</t>
  </si>
  <si>
    <t>งบกำไรขาดทุนเบ็ดเสร็จ</t>
  </si>
  <si>
    <t>สำหรับรอบระยะเวลาสามเดือนสิ้นสุดวันที่ 31 มีนาคม พ.ศ. 2568</t>
  </si>
  <si>
    <t>รายได้จากการขายและการให้บริการ</t>
  </si>
  <si>
    <t>รายได้เงินอุดหนุนส่วนเพิ่มราคารับซื้อไฟฟ้า</t>
  </si>
  <si>
    <t>รายได้เงินปันผล</t>
  </si>
  <si>
    <t>รายได้อื่น</t>
  </si>
  <si>
    <t>รวมรายได้</t>
  </si>
  <si>
    <t>ต้นทุนจากการขายและการให้บริการ</t>
  </si>
  <si>
    <t>ค่าใช้จ่ายในการขายและต้นทุนในการจัดจำหน่าย</t>
  </si>
  <si>
    <t>ค่าใช้จ่ายในการบริหาร</t>
  </si>
  <si>
    <t>ขาดทุนด้านเครดิตที่คาดว่าจะเกิดขึ้น</t>
  </si>
  <si>
    <t>ขาดทุนจากการวัดมูลค่ายุติธรรมจากการรวมธุรกิจ</t>
  </si>
  <si>
    <t>ที่ดำเนินการสำเร็จจากการทยอยซื้อ</t>
  </si>
  <si>
    <t>กำไร (ขาดทุน) จากการวัดมูลค่าเครื่องมือทางการเงิน สุทธิ</t>
  </si>
  <si>
    <t>กำไร (ขาดทุน) จากอัตราแลกเปลี่ยน สุทธิ</t>
  </si>
  <si>
    <t>ต้นทุนทางการเงิน</t>
  </si>
  <si>
    <t>รวมค่าใช้จ่าย</t>
  </si>
  <si>
    <t>ส่วนแบ่งกำไร (ขาดทุน) จากเงินลงทุน</t>
  </si>
  <si>
    <t>ในบริษัทร่วมและการร่วมค้า สุทธิ</t>
  </si>
  <si>
    <t>กำไรก่อนภาษีเงินได้</t>
  </si>
  <si>
    <t>ภาษีเงินได้</t>
  </si>
  <si>
    <t>กำไร (ขาดทุน) เบ็ดเสร็จอื่น</t>
  </si>
  <si>
    <t>รายการที่จะไม่จัดประเภทรายการใหม่ไปยัง</t>
  </si>
  <si>
    <t>กำไรหรือขาดทุนในภายหลัง</t>
  </si>
  <si>
    <t>กำไร (ขาดทุน) จากการวัดมูลค่าเงินลงทุนในตราสารทุน</t>
  </si>
  <si>
    <t xml:space="preserve">  ด้วยมูลค่ายุติธรรมผ่านกำไรขาดทุนเบ็ดเสร็จอื่น สุทธิ</t>
  </si>
  <si>
    <t>ภาษีเงินได้ของรายการที่จะไม่จัดประเภทรายการใหม่</t>
  </si>
  <si>
    <t xml:space="preserve">  ไปยังกำไรหรือขาดทุนในภายหลัง</t>
  </si>
  <si>
    <t>รวมรายการที่จะไม่จัดประเภทรายการใหม่ไปยัง</t>
  </si>
  <si>
    <t>รายการที่จะจัดประเภทรายการใหม่ไปยัง</t>
  </si>
  <si>
    <t>ผลต่างของอัตราแลกเปลี่ยนจากการแปลงค่า</t>
  </si>
  <si>
    <t xml:space="preserve">  ข้อมูลทางการเงิน</t>
  </si>
  <si>
    <t>ภาษีเงินได้ของรายการที่จะจัดประเภทรายการใหม่</t>
  </si>
  <si>
    <t>รวมรายการที่จะจัดประเภทรายการใหม่ไปยัง</t>
  </si>
  <si>
    <t xml:space="preserve">กำไร (ขาดทุน) เบ็ดเสร็จอื่นสำหรับรอบระยะเวลา </t>
  </si>
  <si>
    <t>สุทธิจากภาษี</t>
  </si>
  <si>
    <t>กำไร (ขาดทุน) เบ็ดเสร็จรวมสำหรับรอบระยะเวลา</t>
  </si>
  <si>
    <t>การแบ่งปันกำไร (ขาดทุน)</t>
  </si>
  <si>
    <t>ส่วนของผู้เป็นเจ้าของของบริษัทใหญ่</t>
  </si>
  <si>
    <t>ส่วนของส่วนได้เสียที่ไม่มีอำนาจควบคุม</t>
  </si>
  <si>
    <t>การแบ่งปันกำไร (ขาดทุน) เบ็ดเสร็จรวม</t>
  </si>
  <si>
    <t>กำไรต่อหุ้น</t>
  </si>
  <si>
    <t>กำไรต่อหุ้นขั้นพื้นฐาน (บาทต่อหุ้น)</t>
  </si>
  <si>
    <t>กำไรต่อหุ้นปรับลด (บาทต่อหุ้น)</t>
  </si>
  <si>
    <t>งบการเปลี่ยนแปลงส่วนของเจ้าของ</t>
  </si>
  <si>
    <t xml:space="preserve">ข้อมูลทางการเงินรวม </t>
  </si>
  <si>
    <t>ส่วนแบ่ง</t>
  </si>
  <si>
    <t>ส่วนต่ำจาก</t>
  </si>
  <si>
    <t>การวัดมูลค่าใหม่</t>
  </si>
  <si>
    <t>การเปลี่ยนแปลง</t>
  </si>
  <si>
    <t>ผลต่างของอัตรา</t>
  </si>
  <si>
    <t>กำไร (ขาดทุน)</t>
  </si>
  <si>
    <t>ใบสำคัญ</t>
  </si>
  <si>
    <t>ของภาระผูกพัน</t>
  </si>
  <si>
    <t>มูลค่ายุติธรรม</t>
  </si>
  <si>
    <t>แลกเปลี่ยนจากการ</t>
  </si>
  <si>
    <t>เบ็ดเสร็จอื่นจาก</t>
  </si>
  <si>
    <t>รวมองค์ประกอบ</t>
  </si>
  <si>
    <t>รวมส่วนของ</t>
  </si>
  <si>
    <t>ทุนที่ออกและ</t>
  </si>
  <si>
    <t xml:space="preserve"> ส่วนเกินมูลค่า</t>
  </si>
  <si>
    <t>แสดงสิทธิซื้อ</t>
  </si>
  <si>
    <t>หุ้นทุน</t>
  </si>
  <si>
    <t xml:space="preserve"> ทุนสำรอง</t>
  </si>
  <si>
    <t>ยังไม่ได้</t>
  </si>
  <si>
    <t>สัดส่วนการถือหุ้น</t>
  </si>
  <si>
    <t>ผลประโยชน์</t>
  </si>
  <si>
    <t>ของเงินลงทุน</t>
  </si>
  <si>
    <t>แปลงค่าข้อมูล</t>
  </si>
  <si>
    <t>บริษัทร่วมและ</t>
  </si>
  <si>
    <t>อื่นของส่วนของ</t>
  </si>
  <si>
    <t>ผู้เป็นเจ้าของ</t>
  </si>
  <si>
    <t>ส่วนได้เสียที่ไม่มี</t>
  </si>
  <si>
    <t>รวม</t>
  </si>
  <si>
    <t>ชำระแล้ว</t>
  </si>
  <si>
    <t>หุ้นสามัญ</t>
  </si>
  <si>
    <t>ซื้อคืน</t>
  </si>
  <si>
    <t>ตามกฎหมาย</t>
  </si>
  <si>
    <t>จัดสรร</t>
  </si>
  <si>
    <t>ในบริษัทย่อย</t>
  </si>
  <si>
    <t>พนักงาน</t>
  </si>
  <si>
    <t>ในตราสารทุน</t>
  </si>
  <si>
    <t>ทางการเงิน</t>
  </si>
  <si>
    <t>การร่วมค้า</t>
  </si>
  <si>
    <t>เจ้าของ</t>
  </si>
  <si>
    <t>ของบริษัทใหญ่</t>
  </si>
  <si>
    <t>อำนาจควบคุม</t>
  </si>
  <si>
    <t>ยอดคงเหลือ ณ วันที่ 1 มกราคม พ.ศ. 2567</t>
  </si>
  <si>
    <t>การเปลี่ยนแปลงในส่วนของเจ้าของสำหรับรอบระยะเวลา</t>
  </si>
  <si>
    <t>หุ้นทุนซื้อคืน</t>
  </si>
  <si>
    <t>ยอดคงเหลือ ณ สิ้นรอบระยะเวลา</t>
  </si>
  <si>
    <t>วันที่ 31 มีนาคม พ.ศ. 2567</t>
  </si>
  <si>
    <t>ยอดคงเหลือ ณ วันที่ 1 มกราคม พ.ศ. 2568</t>
  </si>
  <si>
    <t>การเปลี่ยนแปลงสัดส่วนการลงทุนในบริษัทย่อย</t>
  </si>
  <si>
    <t>การรวมธุรกิจที่ดำเนินการสำเร็จจากการทยอยซื้อ</t>
  </si>
  <si>
    <t>การเพิ่มทุนหุ้นสามัญ</t>
  </si>
  <si>
    <t>วันที่ 31 มีนาคม พ.ศ. 2568</t>
  </si>
  <si>
    <t>ส่วนเกินทุนจาก</t>
  </si>
  <si>
    <t>การรวมธุรกิจ</t>
  </si>
  <si>
    <t>องค์ประกอบอื่น</t>
  </si>
  <si>
    <t>ส่วนของ</t>
  </si>
  <si>
    <t xml:space="preserve"> ทุนที่ออก</t>
  </si>
  <si>
    <t>ภายใต้การ</t>
  </si>
  <si>
    <t>ของส่วนของ</t>
  </si>
  <si>
    <t>และชำระแล้ว</t>
  </si>
  <si>
    <t>ควบคุมเดียวกัน</t>
  </si>
  <si>
    <t xml:space="preserve">การเปลี่ยนแปลงในส่วนของเจ้าของสำหรับรอบระยะเวลา </t>
  </si>
  <si>
    <t xml:space="preserve">วันที่ 31 มีนาคม พ.ศ. 2567 </t>
  </si>
  <si>
    <t>กำไรเบ็ดเสร็จรวมสำหรับรอบระยะเวลา</t>
  </si>
  <si>
    <t xml:space="preserve">งบกระแสเงินสด </t>
  </si>
  <si>
    <t>กระแสเงินสดจากกิจกรรมดำเนินงาน</t>
  </si>
  <si>
    <t>กำไรก่อนภาษีเงินได้สำหรับรอบระยะเวลา</t>
  </si>
  <si>
    <t>รายการปรับปรุงกำไรก่อนภาษีเงินได้เป็นเงินสดสุทธิ</t>
  </si>
  <si>
    <t xml:space="preserve">   จากกิจกรรมดำเนินงาน</t>
  </si>
  <si>
    <t xml:space="preserve">   </t>
  </si>
  <si>
    <t>- ค่าเสื่อมราคาและค่าตัดจำหน่าย</t>
  </si>
  <si>
    <t>- ขาดทุนด้านเครดิตที่คาดว่าจะเกิดขึ้น</t>
  </si>
  <si>
    <t>- (กำไร) ขาดทุนจากการวัดมูลค่ายุติธรรมของเครื่องมือทางการเงิน</t>
  </si>
  <si>
    <t>- ดอกเบี้ยรับ</t>
  </si>
  <si>
    <t>- เงินปันผลรับ</t>
  </si>
  <si>
    <t>- ต้นทุนทางการเงิน</t>
  </si>
  <si>
    <t>- ค่าใช้จ่ายผลประโยชน์พนักงาน</t>
  </si>
  <si>
    <t>- ส่วนแบ่ง (กำไร) ขาดทุนจากเงินลงทุนในบริษัทร่วม</t>
  </si>
  <si>
    <t>- ขาดทุนจากการวัดมูลค่ายุติธรรมจากการรวมธุรกิจ</t>
  </si>
  <si>
    <t>- ขาดทุนจากการจำหน่ายเครื่องจักรและอุปกรณ์</t>
  </si>
  <si>
    <t>- ขาดทุนจากการตัดจำหน่ายสินทรัพย์ถาวร</t>
  </si>
  <si>
    <t>- (กลับรายการ) ค่าเผื่อการปรับลดมูลค่าของสินค้าคงเหลือ</t>
  </si>
  <si>
    <t>- (กำไร) ขาดทุนจากอัตราแลกเปลี่ยนที่ยังไม่เกิดขึ้น สุทธิ</t>
  </si>
  <si>
    <t>- ค่าตัดจำหน่ายรายได้ค่าเช่าที่ดินรับล่วงหน้า</t>
  </si>
  <si>
    <t xml:space="preserve">  จากกิจการที่เกี่ยวข้องกัน</t>
  </si>
  <si>
    <t>กระแสเงินสดก่อนการเปลี่ยนแปลงของสินทรัพย์</t>
  </si>
  <si>
    <t>และหนี้สินดำเนินงาน</t>
  </si>
  <si>
    <t>การเปลี่ยนแปลงของสินทรัพย์และหนี้สินดำเนินงาน</t>
  </si>
  <si>
    <t>- ลูกหนี้การค้า</t>
  </si>
  <si>
    <t>- ลูกหนี้ผ่อนชำระ</t>
  </si>
  <si>
    <t xml:space="preserve">- ลูกหนี้ตามสัญญาเช่าเงินทุน </t>
  </si>
  <si>
    <t>- ลูกหนี้หมุนเวียนอื่น</t>
  </si>
  <si>
    <t>- สินค้าคงเหลือ</t>
  </si>
  <si>
    <t>- สินทรัพย์ไม่หมุนเวียนอื่น</t>
  </si>
  <si>
    <t>- เจ้าหนี้การค้า</t>
  </si>
  <si>
    <t>- เจ้าหนี้หมุนเวียนอื่น</t>
  </si>
  <si>
    <t>- หนี้สินไม่หมุนเวียนอื่น</t>
  </si>
  <si>
    <t>เงินสดได้มาจากการดำเนินงาน</t>
  </si>
  <si>
    <t>- จ่ายภาษีเงินได้</t>
  </si>
  <si>
    <t>เงินสดสุทธิได้มาจาก (ใช้ไปใน) กิจกรรมดำเนินงาน</t>
  </si>
  <si>
    <t>งบกระแสเงินสด</t>
  </si>
  <si>
    <t>กระแสเงินสดจากกิจกรรมลงทุน</t>
  </si>
  <si>
    <t>เงินสดรับจากเงินให้กู้ยืมระยะสั้นแก่กิจการที่เกี่ยวข้องกัน</t>
  </si>
  <si>
    <t>เงินสดจ่ายเงินให้กู้ยืมระยะสั้นแก่กิจการที่เกี่ยวข้องกัน</t>
  </si>
  <si>
    <t>เงินสดรับจากเงินให้กู้ยืมระยะยาวแก่กิจการที่เกี่ยวข้องกัน</t>
  </si>
  <si>
    <t>เงินสดจ่ายเงินให้กู้ยืมระยะยาวแก่กิจการที่เกี่ยวข้องกัน</t>
  </si>
  <si>
    <t>เงินสดจ่ายเพื่อลงทุนในบริษัทย่อย</t>
  </si>
  <si>
    <t>เงินสดจ่ายเพื่อลงทุนในบริษัทร่วม</t>
  </si>
  <si>
    <t>เงินสดรับสุทธิจากการรวมธุรกิจที่ดำเนินการสำเร็จจากการทยอยซื้อ</t>
  </si>
  <si>
    <t>เงินสดจ่ายเพื่อลงทุนในการร่วมค้า</t>
  </si>
  <si>
    <t>เงินสดรับจากการจำหน่ายเงินลงทุนในการร่วมค้า</t>
  </si>
  <si>
    <t>เงินสดจ่ายลงทุนในสินทรัพย์ทางการเงินหมุนเวียนอื่น</t>
  </si>
  <si>
    <t>เงินสดจ่ายซื้อที่ดิน อาคารและอุปกรณ์</t>
  </si>
  <si>
    <t>เงินสดรับจากการจำหน่ายเครื่องจักรและอุปกรณ์</t>
  </si>
  <si>
    <t>เงินสดจ่ายซื้อสินทรัพย์ไม่มีตัวตน</t>
  </si>
  <si>
    <t>เงินสดรับจากรายได้ค่าเช่าที่ดินรับล่วงหน้าจากกิจการที่เกี่ยวข้องกัน</t>
  </si>
  <si>
    <t>เงินสดรับจากเงินปันผล</t>
  </si>
  <si>
    <t>เงินสดรับจากดอกเบี้ย</t>
  </si>
  <si>
    <t>เงินสดรับจากลูกหนี้ตามสัญญาเช่าเงินทุน</t>
  </si>
  <si>
    <t>เงินสดสุทธิใช้ไปในกิจกรรมลงทุน</t>
  </si>
  <si>
    <t>กระแสเงินสดจากกิจกรรมจัดหาเงิน</t>
  </si>
  <si>
    <t>เงินสดรับจากเงินกู้ยืมระยะสั้นจากสถาบันการเงิน</t>
  </si>
  <si>
    <t>เงินสดจ่ายคืนเงินกู้ยืมระยะสั้นจากสถาบันการเงิน</t>
  </si>
  <si>
    <t>เงินสดรับจากเงินกู้ยืมระยะยาวจากสถาบันการเงิน</t>
  </si>
  <si>
    <t>เงินสดจ่ายคืนเงินกู้ยืมระยะยาวจากสถาบันการเงิน</t>
  </si>
  <si>
    <t>เงินสดรับจากเงินกู้ยืมระยะสั้นจากกิจการที่เกี่ยวข้องกัน</t>
  </si>
  <si>
    <t>เงินสดจ่ายคืนเงินกู้ยืมระยะสั้นจากกิจการที่เกี่ยวข้องกัน</t>
  </si>
  <si>
    <t>เงินสดรับจากเงินกู้ยืมระยะยาวจากกิจการที่เกี่ยวข้องกัน</t>
  </si>
  <si>
    <t>เงินสดจ่ายค่าธรรมเนียมในการจัดหาเงินกู้ยืมระยะยาว</t>
  </si>
  <si>
    <t>เงินสดจ่ายชำระเงินต้นของหนี้สินสัญญาเช่า</t>
  </si>
  <si>
    <t>เงินสดจ่ายซื้อหุ้นสามัญซื้อคืน</t>
  </si>
  <si>
    <t>เงินสดรับจากการออกหุ้นสามัญเพิ่มทุน</t>
  </si>
  <si>
    <t>เงินสดจ่ายค่าดอกเบี้ย</t>
  </si>
  <si>
    <t>เงินสดสุทธิได้มาจาก (ใช้ไปใน) กิจกรรมจัดหาเงิน</t>
  </si>
  <si>
    <t>ยอดคงเหลือต้นรอบระยะเวลา</t>
  </si>
  <si>
    <t>ผลกระทบของการเปลี่ยนแปลงอัตราแลกเปลี่ยน</t>
  </si>
  <si>
    <t>ของเงินสดและรายการเทียบเท่าเงินสด</t>
  </si>
  <si>
    <t>ยอดคงเหลือปลายรอบระยะเวลา</t>
  </si>
  <si>
    <t>เงินสดและรายการเทียบเท่าเงินสด ประกอบด้วย</t>
  </si>
  <si>
    <t>- เงินสดในมือและเงินฝากสถาบันการเงิน</t>
  </si>
  <si>
    <t>ที่ครบกำหนดภายในสามเดือน</t>
  </si>
  <si>
    <t>ข้อมูลเพิ่มเติมเกี่ยวกับกระแสเงินสด</t>
  </si>
  <si>
    <t>- การเปลี่ยนแปลงในเจ้าหนี้ค่าก่อสร้างและซื้อสินทรัพย์ถาวร</t>
  </si>
  <si>
    <t>(รวมเงินประกันผลงานการก่อสร้าง)</t>
  </si>
  <si>
    <t>- การเปลี่ยนแปลงในลูกหนี้จากการขายเครื่องจักรและอุปกรณ์</t>
  </si>
  <si>
    <t>- การเปลี่ยนประเภทสินทรัพย์ไปเป็นอสังหาริมทรัพย์เพื่อการลงทุน</t>
  </si>
  <si>
    <t>- ขาดทุนจากการตัดจำหน่ายอสังหาริมทรัพย์เพื่อการลงทุน</t>
  </si>
  <si>
    <t>เงินกู้ยืมระยะสั้นจากกิจการที่เกี่ยวข้องกัน</t>
  </si>
  <si>
    <t>กำไร (ขาดทุน) สำหรับรอบระยะเวลา</t>
  </si>
  <si>
    <t xml:space="preserve">  ไปยังกำไร</t>
  </si>
  <si>
    <t xml:space="preserve">   และการร่วมค้า สุทธิ</t>
  </si>
  <si>
    <t xml:space="preserve">    จ่ายชำระแล้วหุ้นละ 0.10 บาท</t>
  </si>
  <si>
    <t xml:space="preserve">    จ่ายชำระแล้วหุ้นละ 0.10 บาท)</t>
  </si>
  <si>
    <t>ลูกหนี้ผ่อนชำระ</t>
  </si>
  <si>
    <t xml:space="preserve">  ส่วนแบ่งกำไรเบ็ดเสร็จอื่นจากบริษัทร่วม</t>
  </si>
  <si>
    <t xml:space="preserve">   และการร่วมค้าตามวิธีส่วนได้เสีย สุทธิ</t>
  </si>
  <si>
    <t>เงินสดและรายการเทียบเท่าเงินสดเพิ่มขึ้น (ลดลง) สุทธิ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</si>
</sst>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;\(#,##0\)"/>
    <numFmt numFmtId="167" formatCode="#,##0;\(#,##0\);\-"/>
    <numFmt numFmtId="168" formatCode="#,##0.0;\(#,##0.0\)"/>
    <numFmt numFmtId="169" formatCode="#,##0.00;\(#,##0.00\);\-"/>
    <numFmt numFmtId="170" formatCode="[$$]#,##0.00_);\([$$]#,##0.00\)"/>
    <numFmt numFmtId="171" formatCode="#,##0.0;\(#,##0.0\);\-"/>
    <numFmt numFmtId="172" formatCode="General\ "/>
    <numFmt numFmtId="173" formatCode="_(* #,##0.00_);_(* \(#,##0.00\);_(* \-??_);_(@_)"/>
    <numFmt numFmtId="174" formatCode="&quot; $&quot;#,##0\ ;&quot; $(&quot;#,##0\);&quot; $- &quot;;@\ "/>
    <numFmt numFmtId="175" formatCode="_-* #,##0.00_-;\-* #,##0.00_-;_-* \-??_-;_-@_-"/>
    <numFmt numFmtId="176" formatCode="#,##0.00\ ;&quot; (&quot;#,##0.00\);&quot; -&quot;#\ ;@\ "/>
    <numFmt numFmtId="177" formatCode="#,##0_);\(#,##0\);\-"/>
    <numFmt numFmtId="178" formatCode="0.000%"/>
  </numFmts>
  <fonts count="16" x14ac:knownFonts="1">
    <font>
      <sz val="11"/>
      <color theme="1"/>
      <name val="Calibri"/>
      <family val="2"/>
      <scheme val="minor"/>
    </font>
    <font>
      <sz val="10"/>
      <name val="Cordia New"/>
      <family val="2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4"/>
      <color rgb="FF000000"/>
      <name val="Browallia New"/>
      <family val="2"/>
    </font>
    <font>
      <b/>
      <sz val="13"/>
      <name val="Browallia New"/>
      <family val="2"/>
    </font>
    <font>
      <sz val="13"/>
      <name val="Browallia New"/>
      <family val="2"/>
    </font>
    <font>
      <sz val="11"/>
      <name val="Tahoma"/>
      <family val="2"/>
    </font>
    <font>
      <sz val="11"/>
      <color rgb="FF000000"/>
      <name val="Tahoma"/>
      <family val="2"/>
    </font>
    <font>
      <u/>
      <sz val="10"/>
      <color rgb="FF0563C1"/>
      <name val="Georgia"/>
      <family val="1"/>
    </font>
    <font>
      <sz val="11"/>
      <color theme="1"/>
      <name val="Calibri"/>
      <family val="2"/>
      <scheme val="minor"/>
    </font>
    <font>
      <b/>
      <sz val="14"/>
      <name val="Browallia New"/>
      <family val="2"/>
    </font>
    <font>
      <sz val="14"/>
      <name val="Browallia New"/>
      <family val="2"/>
    </font>
    <font>
      <sz val="12"/>
      <name val="Browallia New"/>
      <family val="2"/>
    </font>
    <font>
      <b/>
      <sz val="12"/>
      <name val="Browallia Ne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/>
      <diagonal/>
    </border>
  </borders>
  <cellStyleXfs count="39">
    <xf numFmtId="0" fontId="0" fillId="0" borderId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5" fillId="0" borderId="0" applyAlignment="0"/>
    <xf numFmtId="0" fontId="1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4" fillId="0" borderId="0"/>
    <xf numFmtId="0" fontId="8" fillId="0" borderId="0" applyBorder="0" applyProtection="0"/>
    <xf numFmtId="173" fontId="9" fillId="0" borderId="0" applyBorder="0" applyProtection="0"/>
    <xf numFmtId="174" fontId="2" fillId="0" borderId="0" applyFill="0" applyBorder="0" applyAlignment="0" applyProtection="0"/>
    <xf numFmtId="43" fontId="4" fillId="0" borderId="0" applyFont="0" applyFill="0" applyBorder="0" applyAlignment="0" applyProtection="0"/>
    <xf numFmtId="174" fontId="2" fillId="0" borderId="0" applyFill="0" applyBorder="0" applyAlignment="0" applyProtection="0"/>
    <xf numFmtId="172" fontId="2" fillId="0" borderId="0"/>
    <xf numFmtId="173" fontId="9" fillId="0" borderId="0" applyBorder="0" applyProtection="0"/>
    <xf numFmtId="174" fontId="2" fillId="0" borderId="0" applyBorder="0" applyProtection="0"/>
    <xf numFmtId="0" fontId="8" fillId="0" borderId="0" applyBorder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2" fillId="0" borderId="0" applyFill="0" applyBorder="0" applyAlignment="0" applyProtection="0"/>
    <xf numFmtId="43" fontId="5" fillId="0" borderId="0" applyFont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43" fontId="4" fillId="0" borderId="0" applyFont="0" applyFill="0" applyBorder="0" applyAlignment="0" applyProtection="0"/>
    <xf numFmtId="176" fontId="2" fillId="0" borderId="0" applyFill="0" applyBorder="0" applyAlignment="0" applyProtection="0"/>
    <xf numFmtId="170" fontId="5" fillId="0" borderId="0" applyAlignment="0"/>
    <xf numFmtId="0" fontId="10" fillId="0" borderId="4" applyNumberFormat="0" applyFill="0" applyBorder="0" applyAlignment="0">
      <alignment wrapText="1"/>
      <protection locked="0"/>
    </xf>
    <xf numFmtId="0" fontId="1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13">
    <xf numFmtId="0" fontId="0" fillId="0" borderId="0" xfId="0"/>
    <xf numFmtId="166" fontId="6" fillId="0" borderId="0" xfId="0" applyNumberFormat="1" applyFont="1" applyAlignment="1">
      <alignment horizontal="left" vertical="center"/>
    </xf>
    <xf numFmtId="166" fontId="6" fillId="0" borderId="1" xfId="0" applyNumberFormat="1" applyFont="1" applyBorder="1" applyAlignment="1">
      <alignment horizontal="left" vertical="center"/>
    </xf>
    <xf numFmtId="166" fontId="13" fillId="0" borderId="0" xfId="0" applyNumberFormat="1" applyFont="1" applyAlignment="1">
      <alignment horizontal="left" vertical="center"/>
    </xf>
    <xf numFmtId="166" fontId="13" fillId="0" borderId="0" xfId="0" applyNumberFormat="1" applyFont="1" applyAlignment="1">
      <alignment vertical="center"/>
    </xf>
    <xf numFmtId="166" fontId="12" fillId="0" borderId="1" xfId="0" applyNumberFormat="1" applyFont="1" applyBorder="1" applyAlignment="1">
      <alignment horizontal="left" vertical="center"/>
    </xf>
    <xf numFmtId="166" fontId="13" fillId="0" borderId="0" xfId="0" quotePrefix="1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166" fontId="13" fillId="0" borderId="0" xfId="36" applyNumberFormat="1" applyFont="1" applyAlignment="1">
      <alignment horizontal="left" vertical="center"/>
    </xf>
    <xf numFmtId="166" fontId="13" fillId="0" borderId="0" xfId="36" applyNumberFormat="1" applyFont="1" applyAlignment="1">
      <alignment vertical="center"/>
    </xf>
    <xf numFmtId="166" fontId="12" fillId="0" borderId="0" xfId="36" applyNumberFormat="1" applyFont="1" applyAlignment="1">
      <alignment horizontal="left" vertical="center"/>
    </xf>
    <xf numFmtId="166" fontId="7" fillId="0" borderId="0" xfId="0" applyNumberFormat="1" applyFont="1" applyAlignment="1">
      <alignment horizontal="left" vertical="center"/>
    </xf>
    <xf numFmtId="166" fontId="7" fillId="0" borderId="0" xfId="0" applyNumberFormat="1" applyFont="1" applyAlignment="1">
      <alignment vertical="center"/>
    </xf>
    <xf numFmtId="166" fontId="7" fillId="0" borderId="0" xfId="7" applyNumberFormat="1" applyFont="1" applyAlignment="1">
      <alignment vertical="center"/>
    </xf>
    <xf numFmtId="166" fontId="6" fillId="0" borderId="0" xfId="7" applyNumberFormat="1" applyFont="1" applyAlignment="1">
      <alignment horizontal="left" vertical="center"/>
    </xf>
    <xf numFmtId="166" fontId="7" fillId="0" borderId="0" xfId="5" applyNumberFormat="1" applyFont="1" applyAlignment="1">
      <alignment horizontal="left" vertical="center"/>
    </xf>
    <xf numFmtId="166" fontId="7" fillId="0" borderId="0" xfId="7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6" fontId="6" fillId="0" borderId="0" xfId="5" applyNumberFormat="1" applyFont="1" applyAlignment="1">
      <alignment horizontal="left" vertical="center"/>
    </xf>
    <xf numFmtId="166" fontId="7" fillId="0" borderId="0" xfId="7" quotePrefix="1" applyNumberFormat="1" applyFont="1" applyAlignment="1">
      <alignment vertical="center"/>
    </xf>
    <xf numFmtId="166" fontId="7" fillId="0" borderId="0" xfId="0" quotePrefix="1" applyNumberFormat="1" applyFont="1" applyAlignment="1">
      <alignment horizontal="left" vertical="center"/>
    </xf>
    <xf numFmtId="165" fontId="15" fillId="0" borderId="0" xfId="2" applyFont="1" applyFill="1" applyAlignment="1">
      <alignment horizontal="right" vertical="center"/>
    </xf>
    <xf numFmtId="167" fontId="15" fillId="0" borderId="0" xfId="2" applyNumberFormat="1" applyFont="1" applyFill="1" applyAlignment="1">
      <alignment horizontal="right" vertical="center"/>
    </xf>
    <xf numFmtId="167" fontId="15" fillId="0" borderId="0" xfId="2" applyNumberFormat="1" applyFont="1" applyFill="1" applyBorder="1" applyAlignment="1">
      <alignment horizontal="center" vertical="center"/>
    </xf>
    <xf numFmtId="167" fontId="15" fillId="0" borderId="1" xfId="2" applyNumberFormat="1" applyFont="1" applyFill="1" applyBorder="1" applyAlignment="1">
      <alignment horizontal="centerContinuous" vertical="center"/>
    </xf>
    <xf numFmtId="167" fontId="15" fillId="0" borderId="1" xfId="2" applyNumberFormat="1" applyFont="1" applyFill="1" applyBorder="1" applyAlignment="1">
      <alignment horizontal="right" vertical="center" wrapText="1"/>
    </xf>
    <xf numFmtId="165" fontId="15" fillId="0" borderId="0" xfId="2" applyFont="1" applyFill="1" applyBorder="1" applyAlignment="1">
      <alignment horizontal="right" vertical="center" wrapText="1"/>
    </xf>
    <xf numFmtId="167" fontId="15" fillId="0" borderId="0" xfId="2" applyNumberFormat="1" applyFont="1" applyFill="1" applyBorder="1" applyAlignment="1">
      <alignment horizontal="right" vertical="center" wrapText="1"/>
    </xf>
    <xf numFmtId="167" fontId="14" fillId="0" borderId="0" xfId="1" applyNumberFormat="1" applyFont="1" applyFill="1" applyAlignment="1">
      <alignment vertical="center"/>
    </xf>
    <xf numFmtId="167" fontId="14" fillId="0" borderId="1" xfId="1" applyNumberFormat="1" applyFont="1" applyFill="1" applyBorder="1" applyAlignment="1">
      <alignment vertical="center"/>
    </xf>
    <xf numFmtId="167" fontId="14" fillId="0" borderId="0" xfId="1" applyNumberFormat="1" applyFont="1" applyFill="1" applyBorder="1" applyAlignment="1">
      <alignment horizontal="right" vertical="center"/>
    </xf>
    <xf numFmtId="167" fontId="14" fillId="0" borderId="0" xfId="1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14" fillId="0" borderId="0" xfId="8" applyFont="1" applyAlignment="1">
      <alignment vertical="center"/>
    </xf>
    <xf numFmtId="0" fontId="15" fillId="0" borderId="0" xfId="8" applyFont="1" applyAlignment="1">
      <alignment horizontal="right" vertical="center"/>
    </xf>
    <xf numFmtId="166" fontId="15" fillId="0" borderId="0" xfId="4" applyNumberFormat="1" applyFont="1" applyAlignment="1">
      <alignment horizontal="left" vertical="center"/>
    </xf>
    <xf numFmtId="166" fontId="14" fillId="0" borderId="0" xfId="4" applyNumberFormat="1" applyFont="1" applyAlignment="1">
      <alignment horizontal="left" vertical="center"/>
    </xf>
    <xf numFmtId="166" fontId="14" fillId="0" borderId="0" xfId="4" applyNumberFormat="1" applyFont="1" applyAlignment="1">
      <alignment vertical="center"/>
    </xf>
    <xf numFmtId="0" fontId="7" fillId="0" borderId="1" xfId="0" applyFont="1" applyBorder="1" applyAlignment="1">
      <alignment vertical="center"/>
    </xf>
    <xf numFmtId="166" fontId="7" fillId="0" borderId="0" xfId="4" applyNumberFormat="1" applyFont="1" applyAlignment="1">
      <alignment horizontal="left" vertical="center"/>
    </xf>
    <xf numFmtId="166" fontId="7" fillId="0" borderId="0" xfId="4" applyNumberFormat="1" applyFont="1" applyAlignment="1">
      <alignment vertical="center"/>
    </xf>
    <xf numFmtId="166" fontId="6" fillId="0" borderId="0" xfId="4" applyNumberFormat="1" applyFont="1" applyAlignment="1">
      <alignment horizontal="left" vertical="center"/>
    </xf>
    <xf numFmtId="167" fontId="6" fillId="0" borderId="1" xfId="2" applyNumberFormat="1" applyFont="1" applyFill="1" applyBorder="1" applyAlignment="1">
      <alignment horizontal="right" vertical="center" wrapText="1"/>
    </xf>
    <xf numFmtId="167" fontId="6" fillId="0" borderId="0" xfId="2" applyNumberFormat="1" applyFont="1" applyFill="1" applyBorder="1" applyAlignment="1">
      <alignment horizontal="right" vertical="center" wrapText="1"/>
    </xf>
    <xf numFmtId="0" fontId="7" fillId="0" borderId="0" xfId="8" applyFont="1" applyAlignment="1">
      <alignment vertical="center"/>
    </xf>
    <xf numFmtId="0" fontId="7" fillId="0" borderId="0" xfId="8" quotePrefix="1" applyFont="1" applyAlignment="1">
      <alignment vertical="center"/>
    </xf>
    <xf numFmtId="167" fontId="7" fillId="0" borderId="0" xfId="1" applyNumberFormat="1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/>
    <xf numFmtId="167" fontId="12" fillId="0" borderId="0" xfId="0" applyNumberFormat="1" applyFont="1" applyAlignment="1">
      <alignment horizontal="right" vertical="center"/>
    </xf>
    <xf numFmtId="166" fontId="12" fillId="0" borderId="0" xfId="0" applyNumberFormat="1" applyFont="1" applyAlignment="1">
      <alignment horizontal="right" vertical="center"/>
    </xf>
    <xf numFmtId="167" fontId="13" fillId="0" borderId="0" xfId="4" applyNumberFormat="1" applyFont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7" fontId="13" fillId="0" borderId="0" xfId="0" applyNumberFormat="1" applyFont="1" applyAlignment="1">
      <alignment vertical="center"/>
    </xf>
    <xf numFmtId="167" fontId="13" fillId="0" borderId="1" xfId="4" applyNumberFormat="1" applyFont="1" applyBorder="1" applyAlignment="1">
      <alignment horizontal="right" vertical="center"/>
    </xf>
    <xf numFmtId="167" fontId="13" fillId="0" borderId="0" xfId="36" applyNumberFormat="1" applyFont="1" applyAlignment="1">
      <alignment horizontal="right" vertical="center"/>
    </xf>
    <xf numFmtId="167" fontId="13" fillId="0" borderId="0" xfId="36" applyNumberFormat="1" applyFont="1" applyAlignment="1">
      <alignment horizontal="left" vertical="center"/>
    </xf>
    <xf numFmtId="167" fontId="13" fillId="0" borderId="5" xfId="36" applyNumberFormat="1" applyFont="1" applyBorder="1" applyAlignment="1">
      <alignment horizontal="right" vertical="center"/>
    </xf>
    <xf numFmtId="166" fontId="13" fillId="0" borderId="0" xfId="36" applyNumberFormat="1" applyFont="1" applyAlignment="1">
      <alignment horizontal="center" vertical="center"/>
    </xf>
    <xf numFmtId="168" fontId="13" fillId="0" borderId="0" xfId="36" applyNumberFormat="1" applyFont="1" applyAlignment="1">
      <alignment horizontal="center" vertical="center"/>
    </xf>
    <xf numFmtId="167" fontId="13" fillId="0" borderId="5" xfId="0" applyNumberFormat="1" applyFont="1" applyBorder="1" applyAlignment="1">
      <alignment horizontal="right" vertical="center"/>
    </xf>
    <xf numFmtId="167" fontId="13" fillId="0" borderId="5" xfId="4" applyNumberFormat="1" applyFont="1" applyBorder="1" applyAlignment="1">
      <alignment horizontal="right" vertical="center"/>
    </xf>
    <xf numFmtId="167" fontId="13" fillId="0" borderId="0" xfId="36" applyNumberFormat="1" applyFont="1" applyAlignment="1">
      <alignment vertical="center"/>
    </xf>
    <xf numFmtId="167" fontId="13" fillId="0" borderId="1" xfId="0" applyNumberFormat="1" applyFont="1" applyBorder="1" applyAlignment="1">
      <alignment horizontal="right" vertical="center"/>
    </xf>
    <xf numFmtId="167" fontId="13" fillId="0" borderId="0" xfId="36" applyNumberFormat="1" applyFont="1" applyAlignment="1">
      <alignment horizontal="center" vertical="center"/>
    </xf>
    <xf numFmtId="177" fontId="13" fillId="0" borderId="0" xfId="36" applyNumberFormat="1" applyFont="1" applyAlignment="1">
      <alignment horizontal="right" vertical="center"/>
    </xf>
    <xf numFmtId="167" fontId="13" fillId="0" borderId="6" xfId="36" applyNumberFormat="1" applyFont="1" applyBorder="1" applyAlignment="1">
      <alignment horizontal="right" vertical="center"/>
    </xf>
    <xf numFmtId="167" fontId="13" fillId="0" borderId="1" xfId="0" applyNumberFormat="1" applyFont="1" applyBorder="1" applyAlignment="1">
      <alignment vertical="center"/>
    </xf>
    <xf numFmtId="166" fontId="7" fillId="0" borderId="0" xfId="0" applyNumberFormat="1" applyFont="1" applyAlignment="1">
      <alignment horizontal="center" vertical="center"/>
    </xf>
    <xf numFmtId="167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horizontal="right" vertical="center"/>
    </xf>
    <xf numFmtId="166" fontId="7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left" vertical="center"/>
    </xf>
    <xf numFmtId="167" fontId="7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/>
    </xf>
    <xf numFmtId="166" fontId="6" fillId="0" borderId="0" xfId="0" applyNumberFormat="1" applyFont="1" applyAlignment="1">
      <alignment vertical="center"/>
    </xf>
    <xf numFmtId="167" fontId="6" fillId="0" borderId="1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6" fontId="6" fillId="0" borderId="0" xfId="0" applyNumberFormat="1" applyFont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167" fontId="7" fillId="0" borderId="0" xfId="7" applyNumberFormat="1" applyFont="1" applyAlignment="1">
      <alignment horizontal="right" vertical="center"/>
    </xf>
    <xf numFmtId="164" fontId="7" fillId="0" borderId="0" xfId="7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168" fontId="7" fillId="0" borderId="0" xfId="0" applyNumberFormat="1" applyFont="1" applyAlignment="1">
      <alignment horizontal="center" vertical="center"/>
    </xf>
    <xf numFmtId="167" fontId="7" fillId="0" borderId="1" xfId="7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164" fontId="7" fillId="0" borderId="0" xfId="7" applyNumberFormat="1" applyFont="1" applyAlignment="1">
      <alignment horizontal="left" vertical="center"/>
    </xf>
    <xf numFmtId="166" fontId="7" fillId="0" borderId="0" xfId="7" applyNumberFormat="1" applyFont="1" applyAlignment="1">
      <alignment horizontal="center" vertical="center"/>
    </xf>
    <xf numFmtId="167" fontId="7" fillId="0" borderId="2" xfId="0" applyNumberFormat="1" applyFont="1" applyBorder="1" applyAlignment="1">
      <alignment horizontal="right" vertical="center"/>
    </xf>
    <xf numFmtId="169" fontId="7" fillId="0" borderId="0" xfId="7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4" fontId="7" fillId="0" borderId="0" xfId="5" applyNumberFormat="1" applyFont="1" applyAlignment="1">
      <alignment horizontal="left" vertical="center"/>
    </xf>
    <xf numFmtId="164" fontId="7" fillId="0" borderId="0" xfId="5" applyNumberFormat="1" applyFont="1" applyAlignment="1">
      <alignment horizontal="center" vertical="center"/>
    </xf>
    <xf numFmtId="166" fontId="6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8" applyFont="1" applyAlignment="1">
      <alignment horizontal="center" vertical="center"/>
    </xf>
    <xf numFmtId="167" fontId="15" fillId="0" borderId="1" xfId="8" applyNumberFormat="1" applyFont="1" applyBorder="1" applyAlignment="1">
      <alignment horizontal="right" vertical="center"/>
    </xf>
    <xf numFmtId="0" fontId="15" fillId="0" borderId="1" xfId="8" applyFont="1" applyBorder="1" applyAlignment="1">
      <alignment horizontal="right" vertical="center"/>
    </xf>
    <xf numFmtId="167" fontId="15" fillId="0" borderId="0" xfId="8" applyNumberFormat="1" applyFont="1" applyAlignment="1">
      <alignment vertical="center"/>
    </xf>
    <xf numFmtId="167" fontId="15" fillId="0" borderId="0" xfId="8" applyNumberFormat="1" applyFont="1" applyAlignment="1">
      <alignment horizontal="right" vertical="center"/>
    </xf>
    <xf numFmtId="0" fontId="15" fillId="0" borderId="0" xfId="8" applyFont="1" applyAlignment="1">
      <alignment vertical="center"/>
    </xf>
    <xf numFmtId="167" fontId="14" fillId="0" borderId="0" xfId="8" applyNumberFormat="1" applyFont="1" applyAlignment="1">
      <alignment horizontal="right" vertical="center"/>
    </xf>
    <xf numFmtId="0" fontId="15" fillId="0" borderId="0" xfId="5" applyFont="1" applyAlignment="1">
      <alignment horizontal="right" vertical="center"/>
    </xf>
    <xf numFmtId="167" fontId="15" fillId="0" borderId="0" xfId="4" applyNumberFormat="1" applyFont="1" applyAlignment="1">
      <alignment horizontal="right" vertical="center"/>
    </xf>
    <xf numFmtId="166" fontId="15" fillId="0" borderId="1" xfId="0" applyNumberFormat="1" applyFont="1" applyBorder="1" applyAlignment="1">
      <alignment horizontal="center" vertical="center"/>
    </xf>
    <xf numFmtId="167" fontId="15" fillId="0" borderId="1" xfId="5" applyNumberFormat="1" applyFont="1" applyBorder="1" applyAlignment="1">
      <alignment horizontal="right" vertical="center" wrapText="1"/>
    </xf>
    <xf numFmtId="167" fontId="14" fillId="0" borderId="0" xfId="8" applyNumberFormat="1" applyFont="1" applyAlignment="1">
      <alignment vertical="center"/>
    </xf>
    <xf numFmtId="167" fontId="14" fillId="0" borderId="0" xfId="8" applyNumberFormat="1" applyFont="1" applyAlignment="1">
      <alignment horizontal="center" vertical="center"/>
    </xf>
    <xf numFmtId="171" fontId="14" fillId="0" borderId="0" xfId="8" quotePrefix="1" applyNumberFormat="1" applyFont="1" applyAlignment="1">
      <alignment horizontal="center" vertical="center"/>
    </xf>
    <xf numFmtId="167" fontId="14" fillId="0" borderId="1" xfId="8" applyNumberFormat="1" applyFont="1" applyBorder="1" applyAlignment="1">
      <alignment horizontal="right" vertical="center"/>
    </xf>
    <xf numFmtId="167" fontId="14" fillId="0" borderId="1" xfId="8" applyNumberFormat="1" applyFont="1" applyBorder="1" applyAlignment="1">
      <alignment vertical="center"/>
    </xf>
    <xf numFmtId="164" fontId="14" fillId="0" borderId="0" xfId="8" applyNumberFormat="1" applyFont="1" applyAlignment="1">
      <alignment horizontal="right" vertical="center"/>
    </xf>
    <xf numFmtId="167" fontId="14" fillId="0" borderId="2" xfId="8" applyNumberFormat="1" applyFont="1" applyBorder="1" applyAlignment="1">
      <alignment horizontal="right" vertical="center"/>
    </xf>
    <xf numFmtId="167" fontId="7" fillId="0" borderId="0" xfId="8" applyNumberFormat="1" applyFont="1" applyAlignment="1">
      <alignment horizontal="right" vertical="center"/>
    </xf>
    <xf numFmtId="164" fontId="7" fillId="0" borderId="0" xfId="8" applyNumberFormat="1" applyFont="1" applyAlignment="1">
      <alignment horizontal="right" vertical="center"/>
    </xf>
    <xf numFmtId="166" fontId="7" fillId="0" borderId="0" xfId="0" applyNumberFormat="1" applyFont="1" applyAlignment="1">
      <alignment horizontal="right" vertical="center"/>
    </xf>
    <xf numFmtId="167" fontId="7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horizontal="left" vertical="center"/>
    </xf>
    <xf numFmtId="167" fontId="7" fillId="0" borderId="0" xfId="0" applyNumberFormat="1" applyFont="1" applyAlignment="1">
      <alignment horizontal="left" vertical="center"/>
    </xf>
    <xf numFmtId="166" fontId="7" fillId="0" borderId="1" xfId="0" applyNumberFormat="1" applyFont="1" applyBorder="1" applyAlignment="1">
      <alignment horizontal="right" vertical="center"/>
    </xf>
    <xf numFmtId="167" fontId="7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left" vertical="center"/>
    </xf>
    <xf numFmtId="167" fontId="7" fillId="0" borderId="1" xfId="0" applyNumberFormat="1" applyFont="1" applyBorder="1" applyAlignment="1">
      <alignment horizontal="left" vertical="center"/>
    </xf>
    <xf numFmtId="166" fontId="7" fillId="0" borderId="0" xfId="4" applyNumberFormat="1" applyFont="1" applyAlignment="1">
      <alignment horizontal="center" vertical="center"/>
    </xf>
    <xf numFmtId="166" fontId="7" fillId="0" borderId="0" xfId="4" applyNumberFormat="1" applyFont="1" applyAlignment="1">
      <alignment horizontal="right" vertical="center"/>
    </xf>
    <xf numFmtId="167" fontId="7" fillId="0" borderId="1" xfId="4" applyNumberFormat="1" applyFont="1" applyBorder="1" applyAlignment="1">
      <alignment horizontal="center" vertical="center"/>
    </xf>
    <xf numFmtId="167" fontId="7" fillId="0" borderId="1" xfId="4" applyNumberFormat="1" applyFont="1" applyBorder="1" applyAlignment="1">
      <alignment horizontal="right" vertical="center"/>
    </xf>
    <xf numFmtId="167" fontId="7" fillId="0" borderId="1" xfId="4" applyNumberFormat="1" applyFont="1" applyBorder="1" applyAlignment="1">
      <alignment horizontal="left" vertical="center"/>
    </xf>
    <xf numFmtId="167" fontId="6" fillId="0" borderId="1" xfId="4" applyNumberFormat="1" applyFont="1" applyBorder="1" applyAlignment="1">
      <alignment horizontal="right" vertical="center"/>
    </xf>
    <xf numFmtId="167" fontId="7" fillId="0" borderId="0" xfId="4" applyNumberFormat="1" applyFont="1" applyAlignment="1">
      <alignment horizontal="center" vertical="center"/>
    </xf>
    <xf numFmtId="167" fontId="7" fillId="0" borderId="0" xfId="4" applyNumberFormat="1" applyFont="1" applyAlignment="1">
      <alignment horizontal="right" vertical="center"/>
    </xf>
    <xf numFmtId="167" fontId="7" fillId="0" borderId="0" xfId="4" applyNumberFormat="1" applyFont="1" applyAlignment="1">
      <alignment horizontal="left" vertical="center"/>
    </xf>
    <xf numFmtId="167" fontId="7" fillId="0" borderId="0" xfId="4" applyNumberFormat="1" applyFont="1" applyAlignment="1">
      <alignment vertical="center"/>
    </xf>
    <xf numFmtId="167" fontId="6" fillId="0" borderId="0" xfId="4" applyNumberFormat="1" applyFont="1" applyAlignment="1">
      <alignment horizontal="center" vertical="center"/>
    </xf>
    <xf numFmtId="167" fontId="6" fillId="0" borderId="0" xfId="5" applyNumberFormat="1" applyFont="1" applyAlignment="1">
      <alignment horizontal="center" vertical="center"/>
    </xf>
    <xf numFmtId="167" fontId="6" fillId="0" borderId="0" xfId="4" applyNumberFormat="1" applyFont="1" applyAlignment="1">
      <alignment horizontal="right" vertical="center"/>
    </xf>
    <xf numFmtId="166" fontId="6" fillId="0" borderId="0" xfId="4" applyNumberFormat="1" applyFont="1" applyAlignment="1">
      <alignment horizontal="right" vertical="center"/>
    </xf>
    <xf numFmtId="167" fontId="6" fillId="0" borderId="0" xfId="4" quotePrefix="1" applyNumberFormat="1" applyFont="1" applyAlignment="1">
      <alignment horizontal="right" vertical="center"/>
    </xf>
    <xf numFmtId="167" fontId="6" fillId="0" borderId="1" xfId="5" applyNumberFormat="1" applyFont="1" applyBorder="1" applyAlignment="1">
      <alignment horizontal="right" vertical="center" wrapText="1"/>
    </xf>
    <xf numFmtId="167" fontId="6" fillId="0" borderId="0" xfId="2" applyNumberFormat="1" applyFont="1" applyFill="1" applyAlignment="1">
      <alignment horizontal="right" vertical="center" wrapText="1"/>
    </xf>
    <xf numFmtId="3" fontId="7" fillId="0" borderId="0" xfId="0" applyNumberFormat="1" applyFont="1" applyAlignment="1">
      <alignment vertical="center"/>
    </xf>
    <xf numFmtId="167" fontId="7" fillId="0" borderId="0" xfId="8" applyNumberFormat="1" applyFont="1" applyAlignment="1">
      <alignment horizontal="center" vertical="center"/>
    </xf>
    <xf numFmtId="165" fontId="7" fillId="0" borderId="0" xfId="1" applyFont="1" applyFill="1" applyAlignment="1">
      <alignment vertical="center"/>
    </xf>
    <xf numFmtId="3" fontId="7" fillId="0" borderId="0" xfId="4" applyNumberFormat="1" applyFont="1" applyAlignment="1">
      <alignment horizontal="right" vertical="center"/>
    </xf>
    <xf numFmtId="166" fontId="7" fillId="0" borderId="1" xfId="4" applyNumberFormat="1" applyFont="1" applyBorder="1" applyAlignment="1">
      <alignment vertical="center"/>
    </xf>
    <xf numFmtId="167" fontId="7" fillId="0" borderId="2" xfId="4" applyNumberFormat="1" applyFont="1" applyBorder="1" applyAlignment="1">
      <alignment horizontal="right" vertical="center"/>
    </xf>
    <xf numFmtId="167" fontId="7" fillId="0" borderId="0" xfId="1" applyNumberFormat="1" applyFont="1" applyFill="1" applyBorder="1" applyAlignment="1">
      <alignment vertical="center"/>
    </xf>
    <xf numFmtId="167" fontId="7" fillId="0" borderId="1" xfId="4" applyNumberFormat="1" applyFont="1" applyBorder="1" applyAlignment="1">
      <alignment vertical="center"/>
    </xf>
    <xf numFmtId="167" fontId="6" fillId="0" borderId="1" xfId="0" applyNumberFormat="1" applyFont="1" applyBorder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167" fontId="7" fillId="0" borderId="0" xfId="0" applyNumberFormat="1" applyFont="1" applyAlignment="1">
      <alignment vertical="center"/>
    </xf>
    <xf numFmtId="167" fontId="6" fillId="0" borderId="0" xfId="5" applyNumberFormat="1" applyFont="1" applyAlignment="1">
      <alignment horizontal="right" vertical="center"/>
    </xf>
    <xf numFmtId="167" fontId="6" fillId="0" borderId="0" xfId="5" applyNumberFormat="1" applyFont="1" applyAlignment="1">
      <alignment horizontal="left" vertical="center"/>
    </xf>
    <xf numFmtId="167" fontId="7" fillId="0" borderId="0" xfId="5" applyNumberFormat="1" applyFont="1" applyAlignment="1">
      <alignment horizontal="right" vertical="center"/>
    </xf>
    <xf numFmtId="167" fontId="7" fillId="0" borderId="1" xfId="5" applyNumberFormat="1" applyFont="1" applyBorder="1" applyAlignment="1">
      <alignment horizontal="right" vertical="center"/>
    </xf>
    <xf numFmtId="166" fontId="6" fillId="0" borderId="0" xfId="5" applyNumberFormat="1" applyFont="1" applyAlignment="1">
      <alignment horizontal="center" vertical="center"/>
    </xf>
    <xf numFmtId="167" fontId="7" fillId="0" borderId="0" xfId="6" applyNumberFormat="1" applyFont="1" applyAlignment="1">
      <alignment horizontal="left" vertical="center"/>
    </xf>
    <xf numFmtId="167" fontId="6" fillId="0" borderId="0" xfId="6" applyNumberFormat="1" applyFont="1" applyAlignment="1">
      <alignment horizontal="left" vertical="center"/>
    </xf>
    <xf numFmtId="177" fontId="13" fillId="0" borderId="0" xfId="36" applyNumberFormat="1" applyFont="1" applyAlignment="1">
      <alignment vertical="center"/>
    </xf>
    <xf numFmtId="166" fontId="13" fillId="0" borderId="0" xfId="36" quotePrefix="1" applyNumberFormat="1" applyFont="1" applyAlignment="1">
      <alignment horizontal="left" vertical="center"/>
    </xf>
    <xf numFmtId="167" fontId="13" fillId="0" borderId="2" xfId="0" applyNumberFormat="1" applyFont="1" applyBorder="1" applyAlignment="1">
      <alignment horizontal="right" vertical="center"/>
    </xf>
    <xf numFmtId="167" fontId="6" fillId="0" borderId="0" xfId="2" applyNumberFormat="1" applyFont="1" applyFill="1" applyAlignment="1">
      <alignment horizontal="right" vertical="center"/>
    </xf>
    <xf numFmtId="167" fontId="13" fillId="0" borderId="5" xfId="36" applyNumberFormat="1" applyFont="1" applyBorder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left" vertical="center"/>
    </xf>
    <xf numFmtId="167" fontId="7" fillId="0" borderId="0" xfId="7" applyNumberFormat="1" applyFont="1" applyAlignment="1">
      <alignment vertical="center"/>
    </xf>
    <xf numFmtId="167" fontId="14" fillId="0" borderId="0" xfId="4" applyNumberFormat="1" applyFont="1" applyAlignment="1">
      <alignment horizontal="left" vertical="center"/>
    </xf>
    <xf numFmtId="167" fontId="14" fillId="0" borderId="0" xfId="8" quotePrefix="1" applyNumberFormat="1" applyFont="1" applyAlignment="1">
      <alignment horizontal="center" vertical="center"/>
    </xf>
    <xf numFmtId="167" fontId="6" fillId="0" borderId="7" xfId="5" applyNumberFormat="1" applyFont="1" applyBorder="1" applyAlignment="1">
      <alignment horizontal="right" vertical="center"/>
    </xf>
    <xf numFmtId="169" fontId="7" fillId="0" borderId="2" xfId="0" applyNumberFormat="1" applyFont="1" applyBorder="1" applyAlignment="1">
      <alignment horizontal="right" vertical="center"/>
    </xf>
    <xf numFmtId="0" fontId="14" fillId="0" borderId="0" xfId="8" applyFont="1" applyAlignment="1">
      <alignment horizontal="right" vertical="center"/>
    </xf>
    <xf numFmtId="166" fontId="13" fillId="0" borderId="0" xfId="36" applyNumberFormat="1" applyFont="1" applyAlignment="1">
      <alignment horizontal="right" vertical="center"/>
    </xf>
    <xf numFmtId="166" fontId="12" fillId="0" borderId="0" xfId="36" applyNumberFormat="1" applyFont="1" applyAlignment="1">
      <alignment horizontal="right" vertical="center"/>
    </xf>
    <xf numFmtId="0" fontId="13" fillId="0" borderId="0" xfId="36" applyFont="1"/>
    <xf numFmtId="166" fontId="12" fillId="0" borderId="5" xfId="36" applyNumberFormat="1" applyFont="1" applyBorder="1" applyAlignment="1">
      <alignment horizontal="left" vertical="center"/>
    </xf>
    <xf numFmtId="166" fontId="13" fillId="0" borderId="5" xfId="36" applyNumberFormat="1" applyFont="1" applyBorder="1" applyAlignment="1">
      <alignment horizontal="center" vertical="center"/>
    </xf>
    <xf numFmtId="166" fontId="13" fillId="0" borderId="5" xfId="36" applyNumberFormat="1" applyFont="1" applyBorder="1" applyAlignment="1">
      <alignment horizontal="left" vertical="center"/>
    </xf>
    <xf numFmtId="166" fontId="13" fillId="0" borderId="5" xfId="36" applyNumberFormat="1" applyFont="1" applyBorder="1" applyAlignment="1">
      <alignment horizontal="right" vertical="center"/>
    </xf>
    <xf numFmtId="166" fontId="12" fillId="0" borderId="0" xfId="36" applyNumberFormat="1" applyFont="1" applyAlignment="1">
      <alignment vertical="center"/>
    </xf>
    <xf numFmtId="166" fontId="12" fillId="0" borderId="5" xfId="36" applyNumberFormat="1" applyFont="1" applyBorder="1" applyAlignment="1">
      <alignment horizontal="right" vertical="center"/>
    </xf>
    <xf numFmtId="167" fontId="12" fillId="0" borderId="5" xfId="36" applyNumberFormat="1" applyFont="1" applyBorder="1" applyAlignment="1">
      <alignment horizontal="right" vertical="center"/>
    </xf>
    <xf numFmtId="167" fontId="12" fillId="0" borderId="0" xfId="36" applyNumberFormat="1" applyFont="1" applyAlignment="1">
      <alignment horizontal="right" vertical="center"/>
    </xf>
    <xf numFmtId="166" fontId="12" fillId="0" borderId="5" xfId="36" applyNumberFormat="1" applyFont="1" applyBorder="1" applyAlignment="1">
      <alignment horizontal="center" vertical="center"/>
    </xf>
    <xf numFmtId="177" fontId="13" fillId="0" borderId="0" xfId="36" applyNumberFormat="1" applyFont="1" applyAlignment="1">
      <alignment horizontal="left" vertical="center"/>
    </xf>
    <xf numFmtId="177" fontId="13" fillId="0" borderId="0" xfId="36" applyNumberFormat="1" applyFont="1" applyAlignment="1">
      <alignment horizontal="center" vertical="center"/>
    </xf>
    <xf numFmtId="164" fontId="13" fillId="0" borderId="0" xfId="36" applyNumberFormat="1" applyFont="1" applyAlignment="1">
      <alignment horizontal="right" vertical="center"/>
    </xf>
    <xf numFmtId="164" fontId="13" fillId="0" borderId="0" xfId="36" applyNumberFormat="1" applyFont="1" applyAlignment="1">
      <alignment horizontal="left" vertical="center"/>
    </xf>
    <xf numFmtId="164" fontId="13" fillId="0" borderId="0" xfId="36" applyNumberFormat="1" applyFont="1" applyAlignment="1">
      <alignment horizontal="center" vertical="center"/>
    </xf>
    <xf numFmtId="165" fontId="13" fillId="0" borderId="0" xfId="1" applyFont="1" applyAlignment="1">
      <alignment horizontal="right"/>
    </xf>
    <xf numFmtId="169" fontId="13" fillId="0" borderId="0" xfId="36" applyNumberFormat="1" applyFont="1" applyAlignment="1">
      <alignment horizontal="right" vertical="center"/>
    </xf>
    <xf numFmtId="164" fontId="13" fillId="0" borderId="5" xfId="36" applyNumberFormat="1" applyFont="1" applyBorder="1" applyAlignment="1">
      <alignment horizontal="right" vertical="center"/>
    </xf>
    <xf numFmtId="3" fontId="13" fillId="0" borderId="5" xfId="36" applyNumberFormat="1" applyFont="1" applyBorder="1"/>
    <xf numFmtId="10" fontId="13" fillId="0" borderId="0" xfId="38" applyNumberFormat="1" applyFont="1" applyAlignment="1">
      <alignment horizontal="left" vertical="center"/>
    </xf>
    <xf numFmtId="178" fontId="13" fillId="0" borderId="0" xfId="38" applyNumberFormat="1" applyFont="1" applyAlignment="1">
      <alignment horizontal="left" vertical="center"/>
    </xf>
    <xf numFmtId="165" fontId="13" fillId="0" borderId="0" xfId="1" applyFont="1" applyAlignment="1">
      <alignment horizontal="right" vertical="center"/>
    </xf>
    <xf numFmtId="166" fontId="13" fillId="0" borderId="5" xfId="36" applyNumberFormat="1" applyFont="1" applyBorder="1" applyAlignment="1">
      <alignment horizontal="left" vertical="center" shrinkToFit="1"/>
    </xf>
    <xf numFmtId="0" fontId="13" fillId="0" borderId="5" xfId="36" applyFont="1" applyBorder="1"/>
    <xf numFmtId="167" fontId="6" fillId="0" borderId="1" xfId="0" applyNumberFormat="1" applyFont="1" applyBorder="1" applyAlignment="1">
      <alignment horizontal="right" vertical="center"/>
    </xf>
    <xf numFmtId="166" fontId="7" fillId="0" borderId="1" xfId="0" applyNumberFormat="1" applyFont="1" applyBorder="1" applyAlignment="1">
      <alignment horizontal="left" vertical="center" shrinkToFit="1"/>
    </xf>
    <xf numFmtId="167" fontId="15" fillId="0" borderId="3" xfId="8" applyNumberFormat="1" applyFont="1" applyBorder="1" applyAlignment="1">
      <alignment horizontal="center" vertical="center"/>
    </xf>
    <xf numFmtId="0" fontId="15" fillId="0" borderId="3" xfId="8" applyFont="1" applyBorder="1" applyAlignment="1">
      <alignment horizontal="center" vertical="center"/>
    </xf>
    <xf numFmtId="167" fontId="6" fillId="0" borderId="1" xfId="5" applyNumberFormat="1" applyFont="1" applyBorder="1" applyAlignment="1">
      <alignment horizontal="center" vertical="center"/>
    </xf>
    <xf numFmtId="167" fontId="6" fillId="0" borderId="3" xfId="4" applyNumberFormat="1" applyFont="1" applyBorder="1" applyAlignment="1">
      <alignment horizontal="center" vertical="center"/>
    </xf>
    <xf numFmtId="167" fontId="6" fillId="0" borderId="1" xfId="4" applyNumberFormat="1" applyFont="1" applyBorder="1" applyAlignment="1">
      <alignment horizontal="center" vertical="center"/>
    </xf>
  </cellXfs>
  <cellStyles count="39">
    <cellStyle name="Comma" xfId="1" builtinId="3"/>
    <cellStyle name="Comma 10 14 3" xfId="20" xr:uid="{35098FB4-22EA-49F8-8D14-E391D64DF1D7}"/>
    <cellStyle name="Comma 11 2 2 4" xfId="26" xr:uid="{827A4ECF-B36A-488B-BE19-0467D4D3DF8A}"/>
    <cellStyle name="Comma 12 2 2" xfId="2" xr:uid="{00000000-0005-0000-0000-000001000000}"/>
    <cellStyle name="Comma 12 2 2 2" xfId="12" xr:uid="{32ACFA68-24B5-431F-A2CD-0FFB791233D6}"/>
    <cellStyle name="Comma 13 2 3" xfId="30" xr:uid="{2BF14FB9-F6D8-4E74-9C24-A03F0D2937EC}"/>
    <cellStyle name="Comma 162" xfId="29" xr:uid="{1DFF9DAC-373A-46A8-A018-11A63A6E4D95}"/>
    <cellStyle name="Comma 175" xfId="23" xr:uid="{D76473EA-7BD2-4E64-A324-A984FA8448BC}"/>
    <cellStyle name="Comma 176" xfId="18" xr:uid="{76CEF707-FAD3-495D-BD1D-4AE1C1036166}"/>
    <cellStyle name="Comma 182" xfId="28" xr:uid="{686A010D-E92A-499F-90A5-90DB9B0D84CB}"/>
    <cellStyle name="Comma 2" xfId="10" xr:uid="{9419FF11-2429-4058-952A-884B724935A7}"/>
    <cellStyle name="Comma 2 2" xfId="27" xr:uid="{997673C8-B8C4-4CC8-ACA4-CEC803D5D48D}"/>
    <cellStyle name="Comma 2 3" xfId="13" xr:uid="{6E55CE27-680E-427D-B7A1-FE1AE67DF6C6}"/>
    <cellStyle name="Comma 3" xfId="14" xr:uid="{4B998862-5994-4394-834F-3E048B2286B2}"/>
    <cellStyle name="Comma 3 2" xfId="21" xr:uid="{2B1F9C4B-5632-4C5C-A82A-753D27AFC1AC}"/>
    <cellStyle name="Comma 3 2 2" xfId="33" xr:uid="{60D3C12E-4CF0-4497-BB2C-48501DE58EA5}"/>
    <cellStyle name="Comma 3 3" xfId="31" xr:uid="{1D25427E-15E4-4901-93BC-C7FEEB1917FD}"/>
    <cellStyle name="Comma 4" xfId="11" xr:uid="{64D3DCCC-50E3-49E8-96D1-D56CDA7982F1}"/>
    <cellStyle name="Comma 4 2 2 2 2 2" xfId="32" xr:uid="{12E48C55-BE62-4467-B030-65A6822ECE7D}"/>
    <cellStyle name="Comma 5" xfId="19" xr:uid="{5C7ED967-87AF-487D-BC95-EF62441700DF}"/>
    <cellStyle name="Comma 5 34" xfId="24" xr:uid="{871BB932-6250-48A9-8E69-47D060EAB4A9}"/>
    <cellStyle name="Explanatory Text 11" xfId="25" xr:uid="{610420F0-6EAA-42E8-8D8F-473FF6E231A1}"/>
    <cellStyle name="Explanatory Text 2" xfId="22" xr:uid="{71D9820F-5B92-4A0B-AC8F-EBBEF43A8EDF}"/>
    <cellStyle name="Hyperlink 2" xfId="35" xr:uid="{C6E6DBF8-9D79-4770-8486-BB9D20F51425}"/>
    <cellStyle name="Normal" xfId="0" builtinId="0"/>
    <cellStyle name="Normal 2" xfId="3" xr:uid="{00000000-0005-0000-0000-000003000000}"/>
    <cellStyle name="Normal 2 13" xfId="4" xr:uid="{00000000-0005-0000-0000-000004000000}"/>
    <cellStyle name="Normal 296" xfId="16" xr:uid="{FF081617-27E2-44F4-B625-385050A001EE}"/>
    <cellStyle name="Normal 3" xfId="5" xr:uid="{00000000-0005-0000-0000-000005000000}"/>
    <cellStyle name="Normal 3 2" xfId="6" xr:uid="{00000000-0005-0000-0000-000006000000}"/>
    <cellStyle name="Normal 3 3 2 3" xfId="9" xr:uid="{4BFB421E-616E-454B-B543-4A7C8416A750}"/>
    <cellStyle name="Normal 4" xfId="34" xr:uid="{5F3D5CE4-970B-4AC4-A837-8B4F071CC011}"/>
    <cellStyle name="Normal 5" xfId="36" xr:uid="{C15505A4-ABCC-48C5-B94B-94A25F53AE62}"/>
    <cellStyle name="Normal_EGCO_June10 TE" xfId="7" xr:uid="{00000000-0005-0000-0000-000007000000}"/>
    <cellStyle name="Normal_KEGCO_2002" xfId="8" xr:uid="{00000000-0005-0000-0000-000008000000}"/>
    <cellStyle name="Percent" xfId="38" builtinId="5"/>
    <cellStyle name="Percent 2" xfId="15" xr:uid="{5DEDCD68-22DE-4B3B-BDFF-66AD2502FD01}"/>
    <cellStyle name="Percent 3" xfId="37" xr:uid="{BE2C7DA7-0C1F-4EA1-85E1-AB6B9F38D3A8}"/>
    <cellStyle name="ข้อความอธิบาย 9" xfId="17" xr:uid="{EECB4161-AE6B-4821-A5B6-39F5FE1B5002}"/>
  </cellStyles>
  <dxfs count="0"/>
  <tableStyles count="0" defaultTableStyle="TableStyleMedium2" defaultPivotStyle="PivotStyleLight16"/>
  <colors>
    <mruColors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46E5A-577B-434C-ABEF-7C9E1B125FBE}">
  <sheetPr>
    <tabColor rgb="FFE2EFD9"/>
  </sheetPr>
  <dimension ref="A1:L171"/>
  <sheetViews>
    <sheetView zoomScaleNormal="100" zoomScaleSheetLayoutView="100" zoomScalePageLayoutView="70" workbookViewId="0">
      <selection activeCell="C5" sqref="C5"/>
    </sheetView>
  </sheetViews>
  <sheetFormatPr defaultColWidth="14.42578125" defaultRowHeight="15" customHeight="1" x14ac:dyDescent="0.4"/>
  <cols>
    <col min="1" max="2" width="1.5703125" style="182" customWidth="1"/>
    <col min="3" max="3" width="48.5703125" style="182" customWidth="1"/>
    <col min="4" max="4" width="9" style="182" customWidth="1"/>
    <col min="5" max="5" width="0.85546875" style="182" customWidth="1"/>
    <col min="6" max="6" width="15" style="182" customWidth="1"/>
    <col min="7" max="7" width="0.85546875" style="182" customWidth="1"/>
    <col min="8" max="8" width="12.7109375" style="182" customWidth="1"/>
    <col min="9" max="9" width="0.85546875" style="182" customWidth="1"/>
    <col min="10" max="10" width="15" style="182" customWidth="1"/>
    <col min="11" max="11" width="0.85546875" style="182" customWidth="1"/>
    <col min="12" max="12" width="12.7109375" style="182" customWidth="1"/>
    <col min="13" max="16384" width="14.42578125" style="182"/>
  </cols>
  <sheetData>
    <row r="1" spans="1:12" ht="21.75" customHeight="1" x14ac:dyDescent="0.4">
      <c r="A1" s="10" t="s">
        <v>0</v>
      </c>
      <c r="B1" s="10"/>
      <c r="C1" s="10"/>
      <c r="D1" s="60"/>
      <c r="E1" s="8"/>
      <c r="F1" s="57"/>
      <c r="G1" s="180"/>
      <c r="H1" s="181"/>
      <c r="I1" s="180"/>
      <c r="J1" s="57"/>
      <c r="K1" s="180"/>
      <c r="L1" s="181"/>
    </row>
    <row r="2" spans="1:12" ht="21.75" customHeight="1" x14ac:dyDescent="0.4">
      <c r="A2" s="10" t="s">
        <v>1</v>
      </c>
      <c r="B2" s="10"/>
      <c r="C2" s="10"/>
      <c r="D2" s="60"/>
      <c r="E2" s="8"/>
      <c r="F2" s="57"/>
      <c r="G2" s="180"/>
      <c r="H2" s="57"/>
      <c r="I2" s="180"/>
      <c r="J2" s="57"/>
      <c r="K2" s="180"/>
      <c r="L2" s="57"/>
    </row>
    <row r="3" spans="1:12" ht="21.75" customHeight="1" x14ac:dyDescent="0.4">
      <c r="A3" s="5" t="s">
        <v>2</v>
      </c>
      <c r="B3" s="183"/>
      <c r="C3" s="183"/>
      <c r="D3" s="184"/>
      <c r="E3" s="185"/>
      <c r="F3" s="59"/>
      <c r="G3" s="186"/>
      <c r="H3" s="59"/>
      <c r="I3" s="186"/>
      <c r="J3" s="59"/>
      <c r="K3" s="186"/>
      <c r="L3" s="59"/>
    </row>
    <row r="4" spans="1:12" ht="20.45" customHeight="1" x14ac:dyDescent="0.4">
      <c r="A4" s="8"/>
      <c r="B4" s="8"/>
      <c r="C4" s="8"/>
      <c r="D4" s="60"/>
      <c r="E4" s="8"/>
      <c r="F4" s="57"/>
      <c r="G4" s="180"/>
      <c r="H4" s="57"/>
      <c r="I4" s="180"/>
      <c r="J4" s="57"/>
      <c r="K4" s="180"/>
      <c r="L4" s="57"/>
    </row>
    <row r="5" spans="1:12" ht="20.45" customHeight="1" x14ac:dyDescent="0.4">
      <c r="A5" s="9"/>
      <c r="B5" s="8"/>
      <c r="C5" s="8"/>
      <c r="D5" s="187"/>
      <c r="E5" s="10"/>
      <c r="F5" s="59"/>
      <c r="G5" s="188"/>
      <c r="H5" s="189" t="s">
        <v>3</v>
      </c>
      <c r="I5" s="181"/>
      <c r="J5" s="59"/>
      <c r="K5" s="188"/>
      <c r="L5" s="189" t="s">
        <v>4</v>
      </c>
    </row>
    <row r="6" spans="1:12" ht="20.45" customHeight="1" x14ac:dyDescent="0.4">
      <c r="A6" s="9"/>
      <c r="B6" s="8"/>
      <c r="C6" s="8"/>
      <c r="D6" s="187"/>
      <c r="E6" s="10"/>
      <c r="F6" s="190" t="s">
        <v>5</v>
      </c>
      <c r="G6" s="181"/>
      <c r="H6" s="190" t="s">
        <v>6</v>
      </c>
      <c r="I6" s="181"/>
      <c r="J6" s="190" t="s">
        <v>5</v>
      </c>
      <c r="K6" s="181"/>
      <c r="L6" s="190" t="s">
        <v>6</v>
      </c>
    </row>
    <row r="7" spans="1:12" ht="20.45" customHeight="1" x14ac:dyDescent="0.4">
      <c r="A7" s="8"/>
      <c r="B7" s="8"/>
      <c r="C7" s="8"/>
      <c r="D7" s="60"/>
      <c r="E7" s="10"/>
      <c r="F7" s="50" t="s">
        <v>7</v>
      </c>
      <c r="G7" s="51"/>
      <c r="H7" s="50" t="s">
        <v>8</v>
      </c>
      <c r="I7" s="51"/>
      <c r="J7" s="50" t="s">
        <v>7</v>
      </c>
      <c r="K7" s="51"/>
      <c r="L7" s="50" t="s">
        <v>8</v>
      </c>
    </row>
    <row r="8" spans="1:12" ht="20.45" customHeight="1" x14ac:dyDescent="0.4">
      <c r="A8" s="8"/>
      <c r="B8" s="8"/>
      <c r="C8" s="8"/>
      <c r="D8" s="60"/>
      <c r="E8" s="10"/>
      <c r="F8" s="190" t="s">
        <v>9</v>
      </c>
      <c r="G8" s="181"/>
      <c r="H8" s="190" t="s">
        <v>10</v>
      </c>
      <c r="I8" s="181"/>
      <c r="J8" s="190" t="s">
        <v>9</v>
      </c>
      <c r="K8" s="181"/>
      <c r="L8" s="190" t="s">
        <v>10</v>
      </c>
    </row>
    <row r="9" spans="1:12" ht="20.45" customHeight="1" x14ac:dyDescent="0.4">
      <c r="A9" s="8"/>
      <c r="B9" s="8"/>
      <c r="C9" s="8"/>
      <c r="D9" s="191" t="s">
        <v>11</v>
      </c>
      <c r="E9" s="10"/>
      <c r="F9" s="189" t="s">
        <v>12</v>
      </c>
      <c r="G9" s="181"/>
      <c r="H9" s="189" t="s">
        <v>12</v>
      </c>
      <c r="I9" s="181"/>
      <c r="J9" s="189" t="s">
        <v>12</v>
      </c>
      <c r="K9" s="181"/>
      <c r="L9" s="189" t="s">
        <v>12</v>
      </c>
    </row>
    <row r="10" spans="1:12" ht="6" customHeight="1" x14ac:dyDescent="0.4">
      <c r="A10" s="8"/>
      <c r="B10" s="8"/>
      <c r="C10" s="8"/>
      <c r="D10" s="9"/>
      <c r="E10" s="10"/>
      <c r="F10" s="180"/>
      <c r="G10" s="180"/>
      <c r="H10" s="180"/>
      <c r="I10" s="180"/>
      <c r="J10" s="180"/>
      <c r="K10" s="180"/>
      <c r="L10" s="180"/>
    </row>
    <row r="11" spans="1:12" ht="20.45" customHeight="1" x14ac:dyDescent="0.4">
      <c r="A11" s="10" t="s">
        <v>13</v>
      </c>
      <c r="B11" s="8"/>
      <c r="C11" s="8"/>
      <c r="D11" s="60"/>
      <c r="E11" s="8"/>
      <c r="F11" s="67"/>
      <c r="G11" s="192"/>
      <c r="H11" s="67"/>
      <c r="I11" s="193"/>
      <c r="J11" s="67"/>
      <c r="K11" s="192"/>
      <c r="L11" s="67"/>
    </row>
    <row r="12" spans="1:12" ht="6" customHeight="1" x14ac:dyDescent="0.4">
      <c r="A12" s="10"/>
      <c r="B12" s="8"/>
      <c r="C12" s="8"/>
      <c r="D12" s="60"/>
      <c r="E12" s="8"/>
      <c r="F12" s="67"/>
      <c r="G12" s="192"/>
      <c r="H12" s="67"/>
      <c r="I12" s="193"/>
      <c r="J12" s="67"/>
      <c r="K12" s="192"/>
      <c r="L12" s="67"/>
    </row>
    <row r="13" spans="1:12" ht="20.45" customHeight="1" x14ac:dyDescent="0.4">
      <c r="A13" s="10" t="s">
        <v>14</v>
      </c>
      <c r="B13" s="8"/>
      <c r="C13" s="8"/>
      <c r="D13" s="60"/>
      <c r="E13" s="8"/>
      <c r="F13" s="194"/>
      <c r="G13" s="195"/>
      <c r="H13" s="194"/>
      <c r="I13" s="196"/>
      <c r="J13" s="194"/>
      <c r="K13" s="195"/>
      <c r="L13" s="194"/>
    </row>
    <row r="14" spans="1:12" ht="6" customHeight="1" x14ac:dyDescent="0.4">
      <c r="A14" s="10"/>
      <c r="B14" s="8"/>
      <c r="C14" s="8"/>
      <c r="D14" s="60"/>
      <c r="E14" s="8"/>
      <c r="F14" s="194"/>
      <c r="G14" s="195"/>
      <c r="H14" s="194"/>
      <c r="I14" s="196"/>
      <c r="J14" s="194"/>
      <c r="K14" s="195"/>
      <c r="L14" s="194"/>
    </row>
    <row r="15" spans="1:12" ht="20.45" customHeight="1" x14ac:dyDescent="0.4">
      <c r="A15" s="8" t="s">
        <v>15</v>
      </c>
      <c r="B15" s="8"/>
      <c r="C15" s="8"/>
      <c r="D15" s="60"/>
      <c r="E15" s="8"/>
      <c r="F15" s="57">
        <v>4730188</v>
      </c>
      <c r="G15" s="57"/>
      <c r="H15" s="52">
        <v>382746</v>
      </c>
      <c r="I15" s="53"/>
      <c r="J15" s="52">
        <v>3442213</v>
      </c>
      <c r="K15" s="53"/>
      <c r="L15" s="52">
        <v>153116</v>
      </c>
    </row>
    <row r="16" spans="1:12" ht="20.45" customHeight="1" x14ac:dyDescent="0.4">
      <c r="A16" s="8" t="s">
        <v>16</v>
      </c>
      <c r="B16" s="8"/>
      <c r="C16" s="8"/>
      <c r="D16" s="60">
        <v>8</v>
      </c>
      <c r="E16" s="8"/>
      <c r="F16" s="57">
        <v>5444239</v>
      </c>
      <c r="G16" s="58"/>
      <c r="H16" s="52">
        <v>7947072</v>
      </c>
      <c r="I16" s="54"/>
      <c r="J16" s="52">
        <v>462896</v>
      </c>
      <c r="K16" s="54"/>
      <c r="L16" s="52">
        <v>615689</v>
      </c>
    </row>
    <row r="17" spans="1:12" ht="20.45" customHeight="1" x14ac:dyDescent="0.4">
      <c r="A17" s="8" t="s">
        <v>299</v>
      </c>
      <c r="B17" s="8"/>
      <c r="C17" s="8"/>
      <c r="D17" s="60"/>
      <c r="E17" s="8"/>
      <c r="F17" s="57"/>
      <c r="G17" s="58"/>
      <c r="H17" s="52"/>
      <c r="I17" s="54"/>
      <c r="J17" s="52"/>
      <c r="K17" s="54"/>
      <c r="L17" s="52"/>
    </row>
    <row r="18" spans="1:12" ht="20.45" customHeight="1" x14ac:dyDescent="0.4">
      <c r="A18" s="8"/>
      <c r="B18" s="8" t="s">
        <v>17</v>
      </c>
      <c r="C18" s="8"/>
      <c r="D18" s="61"/>
      <c r="E18" s="8"/>
      <c r="F18" s="57">
        <v>0</v>
      </c>
      <c r="G18" s="58"/>
      <c r="H18" s="52">
        <v>14830</v>
      </c>
      <c r="I18" s="54"/>
      <c r="J18" s="52">
        <v>0</v>
      </c>
      <c r="K18" s="54"/>
      <c r="L18" s="52">
        <v>0</v>
      </c>
    </row>
    <row r="19" spans="1:12" ht="20.45" customHeight="1" x14ac:dyDescent="0.4">
      <c r="A19" s="8" t="s">
        <v>18</v>
      </c>
      <c r="B19" s="8"/>
      <c r="C19" s="8"/>
      <c r="D19" s="60"/>
      <c r="E19" s="8"/>
      <c r="F19" s="57"/>
      <c r="G19" s="58"/>
      <c r="H19" s="52"/>
      <c r="I19" s="54"/>
      <c r="J19" s="52"/>
      <c r="K19" s="54"/>
      <c r="L19" s="52"/>
    </row>
    <row r="20" spans="1:12" ht="20.45" customHeight="1" x14ac:dyDescent="0.4">
      <c r="A20" s="8"/>
      <c r="B20" s="8" t="s">
        <v>17</v>
      </c>
      <c r="C20" s="8"/>
      <c r="D20" s="60">
        <v>9</v>
      </c>
      <c r="E20" s="8"/>
      <c r="F20" s="57">
        <v>3423018</v>
      </c>
      <c r="G20" s="58"/>
      <c r="H20" s="52">
        <v>2933233</v>
      </c>
      <c r="I20" s="54"/>
      <c r="J20" s="52">
        <v>2147</v>
      </c>
      <c r="K20" s="54"/>
      <c r="L20" s="52">
        <v>1330</v>
      </c>
    </row>
    <row r="21" spans="1:12" ht="20.45" customHeight="1" x14ac:dyDescent="0.4">
      <c r="A21" s="8" t="s">
        <v>19</v>
      </c>
      <c r="B21" s="8"/>
      <c r="C21" s="8"/>
      <c r="D21" s="60"/>
      <c r="E21" s="8"/>
      <c r="F21" s="57">
        <v>20514</v>
      </c>
      <c r="G21" s="58"/>
      <c r="H21" s="52">
        <v>0</v>
      </c>
      <c r="I21" s="54"/>
      <c r="J21" s="52">
        <v>0</v>
      </c>
      <c r="K21" s="54"/>
      <c r="L21" s="52">
        <v>0</v>
      </c>
    </row>
    <row r="22" spans="1:12" ht="20.45" customHeight="1" x14ac:dyDescent="0.4">
      <c r="A22" s="8" t="s">
        <v>20</v>
      </c>
      <c r="B22" s="8"/>
      <c r="C22" s="8"/>
      <c r="D22" s="60"/>
      <c r="E22" s="9"/>
      <c r="F22" s="57">
        <v>3050423</v>
      </c>
      <c r="G22" s="58"/>
      <c r="H22" s="52">
        <v>2649354</v>
      </c>
      <c r="I22" s="54"/>
      <c r="J22" s="52">
        <v>2809549</v>
      </c>
      <c r="K22" s="54"/>
      <c r="L22" s="52">
        <v>2296569</v>
      </c>
    </row>
    <row r="23" spans="1:12" ht="20.45" customHeight="1" x14ac:dyDescent="0.4">
      <c r="A23" s="8" t="s">
        <v>21</v>
      </c>
      <c r="B23" s="8"/>
      <c r="C23" s="8"/>
      <c r="D23" s="61">
        <v>18.5</v>
      </c>
      <c r="E23" s="8"/>
      <c r="F23" s="64">
        <v>251200</v>
      </c>
      <c r="G23" s="58"/>
      <c r="H23" s="55">
        <v>11200</v>
      </c>
      <c r="I23" s="54"/>
      <c r="J23" s="55">
        <v>11069465</v>
      </c>
      <c r="K23" s="54"/>
      <c r="L23" s="52">
        <v>11954601</v>
      </c>
    </row>
    <row r="24" spans="1:12" ht="20.45" customHeight="1" x14ac:dyDescent="0.4">
      <c r="A24" s="8" t="s">
        <v>22</v>
      </c>
      <c r="B24" s="8"/>
      <c r="C24" s="8"/>
      <c r="D24" s="61"/>
      <c r="E24" s="8"/>
      <c r="F24" s="64"/>
      <c r="G24" s="58"/>
      <c r="H24" s="55"/>
      <c r="I24" s="54"/>
      <c r="J24" s="55"/>
      <c r="K24" s="54"/>
      <c r="L24" s="52"/>
    </row>
    <row r="25" spans="1:12" ht="20.45" customHeight="1" x14ac:dyDescent="0.4">
      <c r="A25" s="8"/>
      <c r="B25" s="8" t="s">
        <v>23</v>
      </c>
      <c r="C25" s="8"/>
      <c r="D25" s="60"/>
      <c r="E25" s="8"/>
      <c r="F25" s="55">
        <v>0</v>
      </c>
      <c r="G25" s="58"/>
      <c r="H25" s="55">
        <v>0</v>
      </c>
      <c r="I25" s="54"/>
      <c r="J25" s="55">
        <v>735285</v>
      </c>
      <c r="K25" s="54"/>
      <c r="L25" s="52">
        <v>549730</v>
      </c>
    </row>
    <row r="26" spans="1:12" ht="20.45" customHeight="1" x14ac:dyDescent="0.4">
      <c r="A26" s="8" t="s">
        <v>24</v>
      </c>
      <c r="B26" s="8"/>
      <c r="C26" s="8"/>
      <c r="D26" s="60">
        <v>10</v>
      </c>
      <c r="E26" s="8"/>
      <c r="F26" s="57">
        <v>5647167</v>
      </c>
      <c r="G26" s="58"/>
      <c r="H26" s="52">
        <v>4268387</v>
      </c>
      <c r="I26" s="54"/>
      <c r="J26" s="52">
        <v>211092</v>
      </c>
      <c r="K26" s="54"/>
      <c r="L26" s="52">
        <v>227521</v>
      </c>
    </row>
    <row r="27" spans="1:12" ht="20.45" customHeight="1" x14ac:dyDescent="0.4">
      <c r="A27" s="8" t="s">
        <v>25</v>
      </c>
      <c r="B27" s="8"/>
      <c r="C27" s="8"/>
      <c r="D27" s="60"/>
      <c r="E27" s="8"/>
      <c r="F27" s="59">
        <v>363587</v>
      </c>
      <c r="G27" s="58"/>
      <c r="H27" s="56">
        <v>363587</v>
      </c>
      <c r="I27" s="54"/>
      <c r="J27" s="56">
        <v>0</v>
      </c>
      <c r="K27" s="54"/>
      <c r="L27" s="56">
        <v>0</v>
      </c>
    </row>
    <row r="28" spans="1:12" ht="6" customHeight="1" x14ac:dyDescent="0.4">
      <c r="A28" s="8"/>
      <c r="B28" s="8"/>
      <c r="C28" s="8"/>
      <c r="D28" s="60"/>
      <c r="E28" s="8"/>
      <c r="F28" s="57"/>
      <c r="G28" s="58"/>
      <c r="H28" s="57"/>
      <c r="I28" s="58"/>
      <c r="J28" s="57"/>
      <c r="K28" s="58"/>
      <c r="L28" s="57"/>
    </row>
    <row r="29" spans="1:12" ht="20.45" customHeight="1" x14ac:dyDescent="0.4">
      <c r="A29" s="10" t="s">
        <v>26</v>
      </c>
      <c r="B29" s="8"/>
      <c r="C29" s="8"/>
      <c r="D29" s="60"/>
      <c r="E29" s="8"/>
      <c r="F29" s="59">
        <f>SUM(F15:F27)</f>
        <v>22930336</v>
      </c>
      <c r="G29" s="58"/>
      <c r="H29" s="59">
        <f>SUM(H15:H27)</f>
        <v>18570409</v>
      </c>
      <c r="I29" s="58"/>
      <c r="J29" s="59">
        <f>SUM(J15:J27)</f>
        <v>18732647</v>
      </c>
      <c r="K29" s="58"/>
      <c r="L29" s="59">
        <f>SUM(L15:L27)</f>
        <v>15798556</v>
      </c>
    </row>
    <row r="30" spans="1:12" ht="9.9499999999999993" customHeight="1" x14ac:dyDescent="0.4">
      <c r="A30" s="8"/>
      <c r="B30" s="8"/>
      <c r="C30" s="8"/>
      <c r="D30" s="60"/>
      <c r="E30" s="8"/>
      <c r="F30" s="57"/>
      <c r="G30" s="58"/>
      <c r="H30" s="57"/>
      <c r="I30" s="58"/>
      <c r="J30" s="57"/>
      <c r="K30" s="58"/>
      <c r="L30" s="57"/>
    </row>
    <row r="31" spans="1:12" ht="20.45" customHeight="1" x14ac:dyDescent="0.4">
      <c r="A31" s="10" t="s">
        <v>27</v>
      </c>
      <c r="B31" s="8"/>
      <c r="C31" s="8"/>
      <c r="D31" s="60"/>
      <c r="E31" s="8"/>
      <c r="F31" s="57"/>
      <c r="G31" s="58"/>
      <c r="H31" s="57"/>
      <c r="I31" s="58"/>
      <c r="J31" s="57"/>
      <c r="K31" s="58"/>
      <c r="L31" s="57"/>
    </row>
    <row r="32" spans="1:12" ht="6" customHeight="1" x14ac:dyDescent="0.4">
      <c r="A32" s="8"/>
      <c r="B32" s="8"/>
      <c r="C32" s="8"/>
      <c r="D32" s="60"/>
      <c r="E32" s="8"/>
      <c r="F32" s="57"/>
      <c r="G32" s="58"/>
      <c r="H32" s="57"/>
      <c r="I32" s="58"/>
      <c r="J32" s="57"/>
      <c r="K32" s="58"/>
      <c r="L32" s="57"/>
    </row>
    <row r="33" spans="1:12" ht="20.45" customHeight="1" x14ac:dyDescent="0.4">
      <c r="A33" s="8" t="s">
        <v>28</v>
      </c>
      <c r="B33" s="8"/>
      <c r="C33" s="8"/>
      <c r="D33" s="60"/>
      <c r="E33" s="8"/>
      <c r="F33" s="57">
        <v>1198354</v>
      </c>
      <c r="G33" s="58"/>
      <c r="H33" s="52">
        <v>514845</v>
      </c>
      <c r="I33" s="54"/>
      <c r="J33" s="53">
        <v>251090</v>
      </c>
      <c r="K33" s="54"/>
      <c r="L33" s="52">
        <v>253742</v>
      </c>
    </row>
    <row r="34" spans="1:12" ht="20.45" customHeight="1" x14ac:dyDescent="0.4">
      <c r="A34" s="8" t="s">
        <v>29</v>
      </c>
      <c r="B34" s="8"/>
      <c r="C34" s="8"/>
      <c r="D34" s="61"/>
      <c r="E34" s="8"/>
      <c r="F34" s="57">
        <v>460962</v>
      </c>
      <c r="G34" s="58"/>
      <c r="H34" s="52">
        <v>77697</v>
      </c>
      <c r="J34" s="52">
        <v>0</v>
      </c>
      <c r="K34" s="54"/>
      <c r="L34" s="52">
        <v>0</v>
      </c>
    </row>
    <row r="35" spans="1:12" ht="20.45" customHeight="1" x14ac:dyDescent="0.4">
      <c r="A35" s="8" t="s">
        <v>30</v>
      </c>
      <c r="B35" s="8"/>
      <c r="C35" s="8"/>
      <c r="D35" s="60">
        <v>9</v>
      </c>
      <c r="E35" s="8"/>
      <c r="F35" s="57">
        <v>6060807</v>
      </c>
      <c r="G35" s="58"/>
      <c r="H35" s="52">
        <v>6422592</v>
      </c>
      <c r="I35" s="54"/>
      <c r="J35" s="53">
        <v>15863</v>
      </c>
      <c r="K35" s="197"/>
      <c r="L35" s="52">
        <v>16212</v>
      </c>
    </row>
    <row r="36" spans="1:12" ht="20.45" customHeight="1" x14ac:dyDescent="0.4">
      <c r="A36" s="8" t="s">
        <v>31</v>
      </c>
      <c r="B36" s="8"/>
      <c r="C36" s="8"/>
      <c r="D36" s="60"/>
      <c r="E36" s="8"/>
      <c r="F36" s="57"/>
      <c r="G36" s="58"/>
      <c r="H36" s="52"/>
      <c r="I36" s="54"/>
      <c r="J36" s="53"/>
      <c r="K36" s="54"/>
      <c r="L36" s="52"/>
    </row>
    <row r="37" spans="1:12" ht="20.45" customHeight="1" x14ac:dyDescent="0.4">
      <c r="A37" s="8"/>
      <c r="B37" s="8" t="s">
        <v>32</v>
      </c>
      <c r="C37" s="8"/>
      <c r="D37" s="60"/>
      <c r="E37" s="8"/>
      <c r="F37" s="57">
        <v>4389266</v>
      </c>
      <c r="G37" s="58"/>
      <c r="H37" s="52">
        <v>4845923</v>
      </c>
      <c r="I37" s="54"/>
      <c r="J37" s="53">
        <v>3975232</v>
      </c>
      <c r="K37" s="54"/>
      <c r="L37" s="52">
        <v>3937732</v>
      </c>
    </row>
    <row r="38" spans="1:12" ht="20.45" customHeight="1" x14ac:dyDescent="0.4">
      <c r="A38" s="8" t="s">
        <v>33</v>
      </c>
      <c r="B38" s="8"/>
      <c r="C38" s="8"/>
      <c r="D38" s="60"/>
      <c r="E38" s="8"/>
      <c r="F38" s="57">
        <v>3500000</v>
      </c>
      <c r="G38" s="58"/>
      <c r="H38" s="52">
        <v>3500000</v>
      </c>
      <c r="I38" s="54"/>
      <c r="J38" s="53">
        <v>3500000</v>
      </c>
      <c r="K38" s="54"/>
      <c r="L38" s="52">
        <v>3500000</v>
      </c>
    </row>
    <row r="39" spans="1:12" ht="20.45" customHeight="1" x14ac:dyDescent="0.4">
      <c r="A39" s="8" t="s">
        <v>34</v>
      </c>
      <c r="B39" s="8"/>
      <c r="C39" s="8"/>
      <c r="D39" s="60">
        <v>11</v>
      </c>
      <c r="E39" s="8"/>
      <c r="F39" s="57">
        <v>0</v>
      </c>
      <c r="G39" s="58"/>
      <c r="H39" s="52">
        <v>0</v>
      </c>
      <c r="I39" s="54"/>
      <c r="J39" s="53">
        <v>28976267</v>
      </c>
      <c r="K39" s="54"/>
      <c r="L39" s="52">
        <v>27386267</v>
      </c>
    </row>
    <row r="40" spans="1:12" ht="20.45" customHeight="1" x14ac:dyDescent="0.4">
      <c r="A40" s="8" t="s">
        <v>35</v>
      </c>
      <c r="B40" s="8"/>
      <c r="C40" s="8"/>
      <c r="D40" s="60">
        <v>11</v>
      </c>
      <c r="E40" s="8"/>
      <c r="F40" s="57">
        <v>503860</v>
      </c>
      <c r="G40" s="58"/>
      <c r="H40" s="52">
        <v>1375311</v>
      </c>
      <c r="I40" s="54"/>
      <c r="J40" s="53">
        <v>0</v>
      </c>
      <c r="K40" s="54"/>
      <c r="L40" s="52">
        <v>0</v>
      </c>
    </row>
    <row r="41" spans="1:12" ht="20.45" customHeight="1" x14ac:dyDescent="0.4">
      <c r="A41" s="8" t="s">
        <v>36</v>
      </c>
      <c r="B41" s="8"/>
      <c r="C41" s="8"/>
      <c r="D41" s="60">
        <v>11</v>
      </c>
      <c r="E41" s="8"/>
      <c r="F41" s="57">
        <v>525651</v>
      </c>
      <c r="G41" s="58"/>
      <c r="H41" s="52">
        <v>497933</v>
      </c>
      <c r="I41" s="54"/>
      <c r="J41" s="53">
        <v>205469</v>
      </c>
      <c r="K41" s="54"/>
      <c r="L41" s="52">
        <v>173469</v>
      </c>
    </row>
    <row r="42" spans="1:12" ht="20.45" customHeight="1" x14ac:dyDescent="0.4">
      <c r="A42" s="8" t="s">
        <v>37</v>
      </c>
      <c r="B42" s="8"/>
      <c r="C42" s="8"/>
      <c r="D42" s="61">
        <v>18.5</v>
      </c>
      <c r="E42" s="8"/>
      <c r="F42" s="57">
        <v>65160</v>
      </c>
      <c r="G42" s="58"/>
      <c r="H42" s="52">
        <v>65160</v>
      </c>
      <c r="I42" s="54"/>
      <c r="J42" s="53">
        <v>20350793</v>
      </c>
      <c r="K42" s="54"/>
      <c r="L42" s="52">
        <v>15280972</v>
      </c>
    </row>
    <row r="43" spans="1:12" ht="20.45" customHeight="1" x14ac:dyDescent="0.4">
      <c r="A43" s="8" t="s">
        <v>38</v>
      </c>
      <c r="B43" s="8"/>
      <c r="C43" s="8"/>
      <c r="D43" s="61"/>
      <c r="E43" s="8"/>
      <c r="F43" s="57">
        <v>458054</v>
      </c>
      <c r="G43" s="58"/>
      <c r="H43" s="52">
        <v>59627</v>
      </c>
      <c r="I43" s="54"/>
      <c r="J43" s="53">
        <v>689355</v>
      </c>
      <c r="K43" s="54"/>
      <c r="L43" s="52">
        <v>705279</v>
      </c>
    </row>
    <row r="44" spans="1:12" ht="20.45" customHeight="1" x14ac:dyDescent="0.4">
      <c r="A44" s="8" t="s">
        <v>39</v>
      </c>
      <c r="B44" s="8"/>
      <c r="C44" s="8"/>
      <c r="D44" s="60">
        <v>12</v>
      </c>
      <c r="E44" s="8"/>
      <c r="F44" s="57">
        <v>54965116</v>
      </c>
      <c r="G44" s="58"/>
      <c r="H44" s="52">
        <v>55219567</v>
      </c>
      <c r="I44" s="54"/>
      <c r="J44" s="52">
        <v>10394323</v>
      </c>
      <c r="K44" s="54"/>
      <c r="L44" s="52">
        <v>10560635</v>
      </c>
    </row>
    <row r="45" spans="1:12" ht="20.45" customHeight="1" x14ac:dyDescent="0.4">
      <c r="A45" s="8" t="s">
        <v>40</v>
      </c>
      <c r="B45" s="8"/>
      <c r="C45" s="8"/>
      <c r="D45" s="60">
        <v>13</v>
      </c>
      <c r="E45" s="8"/>
      <c r="F45" s="57">
        <v>863498</v>
      </c>
      <c r="G45" s="58"/>
      <c r="H45" s="52">
        <v>840237</v>
      </c>
      <c r="I45" s="54"/>
      <c r="J45" s="52">
        <v>243563</v>
      </c>
      <c r="K45" s="54"/>
      <c r="L45" s="52">
        <v>247709</v>
      </c>
    </row>
    <row r="46" spans="1:12" ht="20.45" customHeight="1" x14ac:dyDescent="0.4">
      <c r="A46" s="8" t="s">
        <v>41</v>
      </c>
      <c r="B46" s="8"/>
      <c r="C46" s="8"/>
      <c r="D46" s="60">
        <v>11</v>
      </c>
      <c r="E46" s="8"/>
      <c r="F46" s="57">
        <v>1951153</v>
      </c>
      <c r="G46" s="58"/>
      <c r="H46" s="52">
        <v>44260</v>
      </c>
      <c r="I46" s="54"/>
      <c r="J46" s="52">
        <v>0</v>
      </c>
      <c r="K46" s="54"/>
      <c r="L46" s="52">
        <v>0</v>
      </c>
    </row>
    <row r="47" spans="1:12" ht="20.45" customHeight="1" x14ac:dyDescent="0.4">
      <c r="A47" s="8" t="s">
        <v>42</v>
      </c>
      <c r="B47" s="8"/>
      <c r="C47" s="8"/>
      <c r="D47" s="60">
        <v>12</v>
      </c>
      <c r="E47" s="8"/>
      <c r="F47" s="57">
        <v>2009094</v>
      </c>
      <c r="G47" s="58"/>
      <c r="H47" s="52">
        <v>1818384</v>
      </c>
      <c r="I47" s="54"/>
      <c r="J47" s="52">
        <v>235712</v>
      </c>
      <c r="K47" s="54"/>
      <c r="L47" s="52">
        <v>238983</v>
      </c>
    </row>
    <row r="48" spans="1:12" ht="20.45" customHeight="1" x14ac:dyDescent="0.4">
      <c r="A48" s="8" t="s">
        <v>43</v>
      </c>
      <c r="B48" s="8"/>
      <c r="C48" s="8"/>
      <c r="D48" s="60"/>
      <c r="E48" s="8"/>
      <c r="F48" s="57">
        <v>825796</v>
      </c>
      <c r="G48" s="58"/>
      <c r="H48" s="52">
        <v>501540</v>
      </c>
      <c r="I48" s="54"/>
      <c r="J48" s="52">
        <v>265338</v>
      </c>
      <c r="K48" s="54"/>
      <c r="L48" s="52">
        <v>275298</v>
      </c>
    </row>
    <row r="49" spans="1:12" ht="20.45" customHeight="1" x14ac:dyDescent="0.4">
      <c r="A49" s="8" t="s">
        <v>44</v>
      </c>
      <c r="B49" s="8"/>
      <c r="C49" s="8"/>
      <c r="D49" s="60"/>
      <c r="E49" s="8"/>
      <c r="F49" s="59">
        <v>2184046</v>
      </c>
      <c r="G49" s="58"/>
      <c r="H49" s="56">
        <v>1851358</v>
      </c>
      <c r="I49" s="54"/>
      <c r="J49" s="56">
        <v>1118149</v>
      </c>
      <c r="K49" s="54"/>
      <c r="L49" s="56">
        <v>1112051</v>
      </c>
    </row>
    <row r="50" spans="1:12" ht="6" customHeight="1" x14ac:dyDescent="0.4">
      <c r="A50" s="8"/>
      <c r="B50" s="8"/>
      <c r="C50" s="8"/>
      <c r="D50" s="60"/>
      <c r="E50" s="8"/>
      <c r="F50" s="57"/>
      <c r="G50" s="58"/>
      <c r="H50" s="57"/>
      <c r="I50" s="58"/>
      <c r="J50" s="57"/>
      <c r="K50" s="66"/>
      <c r="L50" s="57"/>
    </row>
    <row r="51" spans="1:12" ht="20.45" customHeight="1" x14ac:dyDescent="0.4">
      <c r="A51" s="10" t="s">
        <v>45</v>
      </c>
      <c r="B51" s="9"/>
      <c r="C51" s="8"/>
      <c r="D51" s="60"/>
      <c r="E51" s="8"/>
      <c r="F51" s="59">
        <f>SUM(F32:F49)</f>
        <v>79960817</v>
      </c>
      <c r="G51" s="58"/>
      <c r="H51" s="59">
        <f>SUM(H32:H49)</f>
        <v>77634434</v>
      </c>
      <c r="I51" s="58"/>
      <c r="J51" s="59">
        <f>SUM(J32:J49)</f>
        <v>70221154</v>
      </c>
      <c r="K51" s="66"/>
      <c r="L51" s="59">
        <f>SUM(L32:L49)</f>
        <v>63688349</v>
      </c>
    </row>
    <row r="52" spans="1:12" ht="6" customHeight="1" x14ac:dyDescent="0.4">
      <c r="A52" s="8"/>
      <c r="B52" s="8"/>
      <c r="C52" s="8"/>
      <c r="D52" s="60"/>
      <c r="E52" s="8"/>
      <c r="F52" s="57"/>
      <c r="G52" s="58"/>
      <c r="H52" s="57"/>
      <c r="I52" s="58"/>
      <c r="J52" s="57"/>
      <c r="K52" s="66"/>
      <c r="L52" s="57"/>
    </row>
    <row r="53" spans="1:12" ht="20.45" customHeight="1" thickBot="1" x14ac:dyDescent="0.45">
      <c r="A53" s="10" t="s">
        <v>46</v>
      </c>
      <c r="B53" s="8"/>
      <c r="C53" s="8"/>
      <c r="D53" s="60"/>
      <c r="E53" s="8"/>
      <c r="F53" s="68">
        <f>SUM(F29,F51)</f>
        <v>102891153</v>
      </c>
      <c r="G53" s="58"/>
      <c r="H53" s="68">
        <f>SUM(H29+H51)</f>
        <v>96204843</v>
      </c>
      <c r="I53" s="58"/>
      <c r="J53" s="68">
        <f>SUM(J29,J51)</f>
        <v>88953801</v>
      </c>
      <c r="K53" s="66"/>
      <c r="L53" s="68">
        <f>SUM(L29,L51)</f>
        <v>79486905</v>
      </c>
    </row>
    <row r="54" spans="1:12" ht="20.45" customHeight="1" thickTop="1" x14ac:dyDescent="0.4">
      <c r="A54" s="10"/>
      <c r="B54" s="8"/>
      <c r="C54" s="8"/>
      <c r="D54" s="60"/>
      <c r="E54" s="8"/>
      <c r="F54" s="57"/>
      <c r="G54" s="194"/>
      <c r="H54" s="198"/>
      <c r="I54" s="194"/>
      <c r="J54" s="57"/>
      <c r="K54" s="66"/>
      <c r="L54" s="57"/>
    </row>
    <row r="55" spans="1:12" ht="20.45" customHeight="1" x14ac:dyDescent="0.4">
      <c r="A55" s="8" t="s">
        <v>47</v>
      </c>
      <c r="B55" s="8"/>
      <c r="C55" s="8"/>
      <c r="D55" s="60"/>
      <c r="E55" s="8"/>
      <c r="F55" s="57"/>
      <c r="G55" s="194"/>
      <c r="H55" s="57"/>
      <c r="I55" s="194"/>
      <c r="J55" s="57"/>
      <c r="K55" s="194"/>
      <c r="L55" s="57"/>
    </row>
    <row r="56" spans="1:12" ht="19.5" customHeight="1" x14ac:dyDescent="0.4">
      <c r="A56" s="8"/>
      <c r="B56" s="8"/>
      <c r="C56" s="8"/>
      <c r="D56" s="60"/>
      <c r="E56" s="8"/>
      <c r="F56" s="57"/>
      <c r="G56" s="194"/>
      <c r="H56" s="57"/>
      <c r="I56" s="194"/>
      <c r="J56" s="57"/>
      <c r="K56" s="194"/>
      <c r="L56" s="57"/>
    </row>
    <row r="57" spans="1:12" ht="21.95" customHeight="1" x14ac:dyDescent="0.4">
      <c r="A57" s="204" t="s">
        <v>48</v>
      </c>
      <c r="B57" s="204"/>
      <c r="C57" s="204"/>
      <c r="D57" s="204"/>
      <c r="E57" s="204"/>
      <c r="F57" s="204"/>
      <c r="G57" s="204"/>
      <c r="H57" s="204"/>
      <c r="I57" s="204"/>
      <c r="J57" s="204"/>
      <c r="K57" s="204"/>
      <c r="L57" s="204"/>
    </row>
    <row r="58" spans="1:12" ht="21.75" customHeight="1" x14ac:dyDescent="0.4">
      <c r="A58" s="10" t="s">
        <v>0</v>
      </c>
      <c r="B58" s="10"/>
      <c r="C58" s="10"/>
      <c r="D58" s="60"/>
      <c r="E58" s="8"/>
      <c r="F58" s="57"/>
      <c r="G58" s="194"/>
      <c r="H58" s="181"/>
      <c r="I58" s="194"/>
      <c r="J58" s="57"/>
      <c r="K58" s="194"/>
      <c r="L58" s="181"/>
    </row>
    <row r="59" spans="1:12" ht="21.75" customHeight="1" x14ac:dyDescent="0.4">
      <c r="A59" s="10" t="s">
        <v>1</v>
      </c>
      <c r="B59" s="10"/>
      <c r="C59" s="10"/>
      <c r="D59" s="60"/>
      <c r="E59" s="8"/>
      <c r="F59" s="57"/>
      <c r="G59" s="194"/>
      <c r="H59" s="57"/>
      <c r="I59" s="194"/>
      <c r="J59" s="57"/>
      <c r="K59" s="194"/>
      <c r="L59" s="57"/>
    </row>
    <row r="60" spans="1:12" ht="21.75" customHeight="1" x14ac:dyDescent="0.4">
      <c r="A60" s="183" t="str">
        <f>+A3</f>
        <v>ณ วันที่ 31 มีนาคม พ.ศ. 2568</v>
      </c>
      <c r="B60" s="183"/>
      <c r="C60" s="183"/>
      <c r="D60" s="184"/>
      <c r="E60" s="185"/>
      <c r="F60" s="59"/>
      <c r="G60" s="199"/>
      <c r="H60" s="59"/>
      <c r="I60" s="199"/>
      <c r="J60" s="59"/>
      <c r="K60" s="199"/>
      <c r="L60" s="59"/>
    </row>
    <row r="61" spans="1:12" ht="20.45" customHeight="1" x14ac:dyDescent="0.4">
      <c r="A61" s="8"/>
      <c r="B61" s="8"/>
      <c r="C61" s="8"/>
      <c r="D61" s="60"/>
      <c r="E61" s="8"/>
      <c r="F61" s="57"/>
      <c r="G61" s="194"/>
      <c r="H61" s="57"/>
      <c r="I61" s="194"/>
      <c r="J61" s="57"/>
      <c r="K61" s="194"/>
      <c r="L61" s="57"/>
    </row>
    <row r="62" spans="1:12" ht="20.45" customHeight="1" x14ac:dyDescent="0.4">
      <c r="A62" s="9"/>
      <c r="B62" s="8"/>
      <c r="C62" s="8"/>
      <c r="D62" s="187"/>
      <c r="E62" s="10"/>
      <c r="F62" s="59"/>
      <c r="G62" s="188"/>
      <c r="H62" s="189" t="s">
        <v>3</v>
      </c>
      <c r="I62" s="181"/>
      <c r="J62" s="59"/>
      <c r="K62" s="188"/>
      <c r="L62" s="189" t="s">
        <v>4</v>
      </c>
    </row>
    <row r="63" spans="1:12" ht="20.45" customHeight="1" x14ac:dyDescent="0.4">
      <c r="A63" s="8"/>
      <c r="B63" s="8"/>
      <c r="C63" s="8"/>
      <c r="D63" s="187"/>
      <c r="E63" s="10"/>
      <c r="F63" s="190" t="s">
        <v>5</v>
      </c>
      <c r="G63" s="181"/>
      <c r="H63" s="190" t="s">
        <v>6</v>
      </c>
      <c r="I63" s="181"/>
      <c r="J63" s="190" t="s">
        <v>5</v>
      </c>
      <c r="K63" s="181"/>
      <c r="L63" s="190" t="s">
        <v>6</v>
      </c>
    </row>
    <row r="64" spans="1:12" ht="20.45" customHeight="1" x14ac:dyDescent="0.4">
      <c r="A64" s="8"/>
      <c r="B64" s="8"/>
      <c r="C64" s="8"/>
      <c r="D64" s="60"/>
      <c r="E64" s="10"/>
      <c r="F64" s="50" t="s">
        <v>7</v>
      </c>
      <c r="G64" s="51"/>
      <c r="H64" s="50" t="s">
        <v>8</v>
      </c>
      <c r="I64" s="51"/>
      <c r="J64" s="50" t="s">
        <v>7</v>
      </c>
      <c r="K64" s="51"/>
      <c r="L64" s="50" t="s">
        <v>8</v>
      </c>
    </row>
    <row r="65" spans="1:12" ht="20.45" customHeight="1" x14ac:dyDescent="0.4">
      <c r="A65" s="8"/>
      <c r="B65" s="8"/>
      <c r="C65" s="8"/>
      <c r="D65" s="60"/>
      <c r="E65" s="10"/>
      <c r="F65" s="190" t="s">
        <v>9</v>
      </c>
      <c r="G65" s="181"/>
      <c r="H65" s="190" t="s">
        <v>10</v>
      </c>
      <c r="I65" s="181"/>
      <c r="J65" s="190" t="s">
        <v>9</v>
      </c>
      <c r="K65" s="181"/>
      <c r="L65" s="190" t="s">
        <v>10</v>
      </c>
    </row>
    <row r="66" spans="1:12" ht="20.45" customHeight="1" x14ac:dyDescent="0.4">
      <c r="A66" s="8"/>
      <c r="B66" s="8"/>
      <c r="C66" s="8"/>
      <c r="D66" s="191" t="s">
        <v>11</v>
      </c>
      <c r="E66" s="10"/>
      <c r="F66" s="189" t="s">
        <v>12</v>
      </c>
      <c r="G66" s="181"/>
      <c r="H66" s="189" t="s">
        <v>12</v>
      </c>
      <c r="I66" s="181"/>
      <c r="J66" s="189" t="s">
        <v>12</v>
      </c>
      <c r="K66" s="181"/>
      <c r="L66" s="189" t="s">
        <v>12</v>
      </c>
    </row>
    <row r="67" spans="1:12" ht="6" customHeight="1" x14ac:dyDescent="0.4">
      <c r="A67" s="10"/>
      <c r="B67" s="8"/>
      <c r="C67" s="8"/>
      <c r="D67" s="60"/>
      <c r="E67" s="8"/>
      <c r="F67" s="57"/>
      <c r="G67" s="194"/>
      <c r="H67" s="57"/>
      <c r="I67" s="194"/>
      <c r="J67" s="57"/>
      <c r="K67" s="194"/>
      <c r="L67" s="57"/>
    </row>
    <row r="68" spans="1:12" ht="20.45" customHeight="1" x14ac:dyDescent="0.4">
      <c r="A68" s="10" t="s">
        <v>49</v>
      </c>
      <c r="B68" s="8"/>
      <c r="C68" s="8"/>
      <c r="D68" s="60"/>
      <c r="E68" s="8"/>
      <c r="F68" s="67"/>
      <c r="G68" s="192"/>
      <c r="H68" s="67"/>
      <c r="I68" s="193"/>
      <c r="J68" s="67"/>
      <c r="K68" s="192"/>
      <c r="L68" s="67"/>
    </row>
    <row r="69" spans="1:12" ht="6" customHeight="1" x14ac:dyDescent="0.4">
      <c r="A69" s="10"/>
      <c r="B69" s="8"/>
      <c r="C69" s="8"/>
      <c r="D69" s="60"/>
      <c r="E69" s="8"/>
      <c r="F69" s="67"/>
      <c r="G69" s="192"/>
      <c r="H69" s="67"/>
      <c r="I69" s="193"/>
      <c r="J69" s="67"/>
      <c r="K69" s="192"/>
      <c r="L69" s="67"/>
    </row>
    <row r="70" spans="1:12" ht="20.45" customHeight="1" x14ac:dyDescent="0.4">
      <c r="A70" s="10" t="s">
        <v>50</v>
      </c>
      <c r="B70" s="8"/>
      <c r="C70" s="8"/>
      <c r="D70" s="60"/>
      <c r="E70" s="8"/>
      <c r="F70" s="67"/>
      <c r="G70" s="192"/>
      <c r="H70" s="67"/>
      <c r="I70" s="193"/>
      <c r="J70" s="67"/>
      <c r="K70" s="192"/>
      <c r="L70" s="67"/>
    </row>
    <row r="71" spans="1:12" ht="6" customHeight="1" x14ac:dyDescent="0.4">
      <c r="A71" s="10"/>
      <c r="B71" s="8"/>
      <c r="C71" s="8"/>
      <c r="D71" s="60"/>
      <c r="E71" s="8"/>
      <c r="F71" s="67"/>
      <c r="G71" s="192"/>
      <c r="H71" s="67"/>
      <c r="I71" s="193"/>
      <c r="J71" s="67"/>
      <c r="K71" s="192"/>
      <c r="L71" s="67"/>
    </row>
    <row r="72" spans="1:12" ht="20.45" customHeight="1" x14ac:dyDescent="0.4">
      <c r="A72" s="3" t="s">
        <v>51</v>
      </c>
      <c r="B72" s="3"/>
      <c r="C72" s="3"/>
      <c r="D72" s="60"/>
      <c r="E72" s="8"/>
      <c r="F72" s="57">
        <v>0</v>
      </c>
      <c r="G72" s="57"/>
      <c r="H72" s="52">
        <v>236702</v>
      </c>
      <c r="I72" s="53"/>
      <c r="J72" s="53">
        <v>0</v>
      </c>
      <c r="K72" s="53"/>
      <c r="L72" s="52">
        <v>0</v>
      </c>
    </row>
    <row r="73" spans="1:12" ht="20.45" customHeight="1" x14ac:dyDescent="0.4">
      <c r="A73" s="3" t="s">
        <v>52</v>
      </c>
      <c r="B73" s="3"/>
      <c r="C73" s="3"/>
      <c r="D73" s="60"/>
      <c r="E73" s="8"/>
      <c r="F73" s="57">
        <v>392773</v>
      </c>
      <c r="G73" s="57"/>
      <c r="H73" s="52">
        <v>373672</v>
      </c>
      <c r="I73" s="53"/>
      <c r="J73" s="53">
        <v>104838</v>
      </c>
      <c r="K73" s="53"/>
      <c r="L73" s="52">
        <v>238911</v>
      </c>
    </row>
    <row r="74" spans="1:12" ht="20.45" customHeight="1" x14ac:dyDescent="0.4">
      <c r="A74" s="3" t="s">
        <v>53</v>
      </c>
      <c r="B74" s="3"/>
      <c r="C74" s="3"/>
      <c r="D74" s="60"/>
      <c r="E74" s="8"/>
      <c r="F74" s="57">
        <v>1199010</v>
      </c>
      <c r="G74" s="57"/>
      <c r="H74" s="52">
        <v>2007845</v>
      </c>
      <c r="I74" s="53"/>
      <c r="J74" s="53">
        <v>10583058</v>
      </c>
      <c r="K74" s="53"/>
      <c r="L74" s="52">
        <v>10902052</v>
      </c>
    </row>
    <row r="75" spans="1:12" ht="20.45" customHeight="1" x14ac:dyDescent="0.4">
      <c r="A75" s="3" t="s">
        <v>54</v>
      </c>
      <c r="B75" s="3"/>
      <c r="C75" s="3"/>
      <c r="D75" s="60"/>
      <c r="E75" s="8"/>
      <c r="F75" s="57">
        <v>509072</v>
      </c>
      <c r="G75" s="57"/>
      <c r="H75" s="52">
        <v>733342</v>
      </c>
      <c r="I75" s="53"/>
      <c r="J75" s="53">
        <v>0</v>
      </c>
      <c r="K75" s="53"/>
      <c r="L75" s="52">
        <v>0</v>
      </c>
    </row>
    <row r="76" spans="1:12" ht="20.45" customHeight="1" x14ac:dyDescent="0.4">
      <c r="A76" s="3" t="s">
        <v>293</v>
      </c>
      <c r="B76" s="3"/>
      <c r="C76" s="3"/>
      <c r="D76" s="61">
        <v>18.600000000000001</v>
      </c>
      <c r="E76" s="8"/>
      <c r="F76" s="57">
        <v>11270</v>
      </c>
      <c r="G76" s="57"/>
      <c r="H76" s="52">
        <v>900000</v>
      </c>
      <c r="I76" s="53"/>
      <c r="J76" s="53">
        <v>444281</v>
      </c>
      <c r="K76" s="53"/>
      <c r="L76" s="52">
        <v>4643360</v>
      </c>
    </row>
    <row r="77" spans="1:12" ht="20.45" customHeight="1" x14ac:dyDescent="0.4">
      <c r="A77" s="3" t="s">
        <v>55</v>
      </c>
      <c r="B77" s="3"/>
      <c r="C77" s="3"/>
      <c r="E77" s="8"/>
      <c r="F77" s="57"/>
      <c r="G77" s="57"/>
      <c r="H77" s="52"/>
      <c r="I77" s="53"/>
      <c r="J77" s="53"/>
      <c r="K77" s="53"/>
      <c r="L77" s="52"/>
    </row>
    <row r="78" spans="1:12" ht="20.45" customHeight="1" x14ac:dyDescent="0.4">
      <c r="A78" s="3"/>
      <c r="B78" s="3" t="s">
        <v>56</v>
      </c>
      <c r="C78" s="4"/>
      <c r="D78" s="60">
        <v>14</v>
      </c>
      <c r="E78" s="8"/>
      <c r="F78" s="57">
        <v>7380143</v>
      </c>
      <c r="G78" s="57"/>
      <c r="H78" s="52">
        <v>7769955</v>
      </c>
      <c r="I78" s="53"/>
      <c r="J78" s="53">
        <v>2591535</v>
      </c>
      <c r="K78" s="53"/>
      <c r="L78" s="52">
        <v>2965047</v>
      </c>
    </row>
    <row r="79" spans="1:12" ht="20.45" customHeight="1" x14ac:dyDescent="0.4">
      <c r="A79" s="3" t="s">
        <v>57</v>
      </c>
      <c r="B79" s="3"/>
      <c r="C79" s="4"/>
      <c r="D79" s="60"/>
      <c r="E79" s="8"/>
      <c r="F79" s="57">
        <v>72859</v>
      </c>
      <c r="G79" s="57"/>
      <c r="H79" s="52">
        <v>29432</v>
      </c>
      <c r="I79" s="53"/>
      <c r="J79" s="53">
        <v>1645</v>
      </c>
      <c r="K79" s="53"/>
      <c r="L79" s="52">
        <v>2681</v>
      </c>
    </row>
    <row r="80" spans="1:12" ht="20.45" customHeight="1" x14ac:dyDescent="0.4">
      <c r="A80" s="3" t="s">
        <v>58</v>
      </c>
      <c r="B80" s="3"/>
      <c r="C80" s="4"/>
      <c r="D80" s="60"/>
      <c r="E80" s="8"/>
      <c r="F80" s="57">
        <v>8595948</v>
      </c>
      <c r="G80" s="57"/>
      <c r="H80" s="52">
        <v>7445738</v>
      </c>
      <c r="I80" s="53"/>
      <c r="J80" s="53">
        <v>8595948</v>
      </c>
      <c r="K80" s="53"/>
      <c r="L80" s="52">
        <v>7445738</v>
      </c>
    </row>
    <row r="81" spans="1:12" ht="20.45" customHeight="1" x14ac:dyDescent="0.4">
      <c r="A81" s="3" t="s">
        <v>59</v>
      </c>
      <c r="B81" s="3"/>
      <c r="C81" s="4"/>
      <c r="D81" s="60"/>
      <c r="E81" s="8"/>
      <c r="F81" s="57">
        <v>262372</v>
      </c>
      <c r="G81" s="57"/>
      <c r="H81" s="52">
        <v>166743</v>
      </c>
      <c r="I81" s="53"/>
      <c r="J81" s="53">
        <v>0</v>
      </c>
      <c r="K81" s="53"/>
      <c r="L81" s="52">
        <v>0</v>
      </c>
    </row>
    <row r="82" spans="1:12" ht="20.45" customHeight="1" x14ac:dyDescent="0.4">
      <c r="A82" s="3" t="s">
        <v>60</v>
      </c>
      <c r="B82" s="6"/>
      <c r="C82" s="3"/>
      <c r="D82" s="60"/>
      <c r="E82" s="8"/>
      <c r="F82" s="57"/>
      <c r="G82" s="57"/>
      <c r="H82" s="52"/>
      <c r="I82" s="53"/>
      <c r="J82" s="53"/>
      <c r="K82" s="53"/>
      <c r="L82" s="52"/>
    </row>
    <row r="83" spans="1:12" ht="20.45" customHeight="1" x14ac:dyDescent="0.4">
      <c r="A83" s="4"/>
      <c r="B83" s="3" t="s">
        <v>61</v>
      </c>
      <c r="C83" s="3"/>
      <c r="D83" s="60"/>
      <c r="E83" s="8"/>
      <c r="F83" s="57">
        <v>51844</v>
      </c>
      <c r="G83" s="57"/>
      <c r="H83" s="52">
        <v>51844</v>
      </c>
      <c r="I83" s="53"/>
      <c r="J83" s="53">
        <v>0</v>
      </c>
      <c r="K83" s="53"/>
      <c r="L83" s="52">
        <v>0</v>
      </c>
    </row>
    <row r="84" spans="1:12" ht="20.45" customHeight="1" x14ac:dyDescent="0.4">
      <c r="A84" s="4" t="s">
        <v>62</v>
      </c>
      <c r="B84" s="6"/>
      <c r="C84" s="3"/>
      <c r="D84" s="60"/>
      <c r="E84" s="8"/>
      <c r="F84" s="59">
        <v>10777</v>
      </c>
      <c r="G84" s="58"/>
      <c r="H84" s="200">
        <v>50930</v>
      </c>
      <c r="I84" s="53"/>
      <c r="J84" s="62">
        <v>0</v>
      </c>
      <c r="K84" s="53"/>
      <c r="L84" s="63">
        <v>0</v>
      </c>
    </row>
    <row r="85" spans="1:12" ht="6" customHeight="1" x14ac:dyDescent="0.4">
      <c r="A85" s="9"/>
      <c r="B85" s="8"/>
      <c r="C85" s="8"/>
      <c r="D85" s="60"/>
      <c r="E85" s="8"/>
      <c r="F85" s="57"/>
      <c r="G85" s="57"/>
      <c r="H85" s="57"/>
      <c r="I85" s="57"/>
      <c r="J85" s="57"/>
      <c r="K85" s="57"/>
      <c r="L85" s="57"/>
    </row>
    <row r="86" spans="1:12" ht="20.45" customHeight="1" x14ac:dyDescent="0.4">
      <c r="A86" s="10" t="s">
        <v>63</v>
      </c>
      <c r="B86" s="9"/>
      <c r="C86" s="8"/>
      <c r="D86" s="60"/>
      <c r="E86" s="8"/>
      <c r="F86" s="59">
        <f>SUM(F72:F85)</f>
        <v>18486068</v>
      </c>
      <c r="G86" s="58"/>
      <c r="H86" s="59">
        <f>SUM(H72:H85)</f>
        <v>19766203</v>
      </c>
      <c r="I86" s="58"/>
      <c r="J86" s="59">
        <f>SUM(J72:J85)</f>
        <v>22321305</v>
      </c>
      <c r="K86" s="58"/>
      <c r="L86" s="59">
        <f>SUM(L72:L85)</f>
        <v>26197789</v>
      </c>
    </row>
    <row r="87" spans="1:12" ht="20.45" customHeight="1" x14ac:dyDescent="0.4">
      <c r="A87" s="10"/>
      <c r="B87" s="8"/>
      <c r="C87" s="8"/>
      <c r="D87" s="60"/>
      <c r="E87" s="8"/>
      <c r="F87" s="57"/>
      <c r="G87" s="58"/>
      <c r="H87" s="57"/>
      <c r="I87" s="58"/>
      <c r="J87" s="57"/>
      <c r="K87" s="58"/>
      <c r="L87" s="57"/>
    </row>
    <row r="88" spans="1:12" ht="20.45" customHeight="1" x14ac:dyDescent="0.4">
      <c r="A88" s="10" t="s">
        <v>64</v>
      </c>
      <c r="B88" s="8"/>
      <c r="C88" s="8"/>
      <c r="D88" s="60"/>
      <c r="E88" s="8"/>
      <c r="F88" s="57"/>
      <c r="G88" s="58"/>
      <c r="H88" s="57"/>
      <c r="I88" s="58"/>
      <c r="J88" s="57"/>
      <c r="K88" s="58"/>
      <c r="L88" s="57"/>
    </row>
    <row r="89" spans="1:12" ht="6" customHeight="1" x14ac:dyDescent="0.4">
      <c r="A89" s="10"/>
      <c r="B89" s="8"/>
      <c r="C89" s="8"/>
      <c r="D89" s="60"/>
      <c r="E89" s="8"/>
      <c r="F89" s="57"/>
      <c r="G89" s="58"/>
      <c r="H89" s="57"/>
      <c r="I89" s="58"/>
      <c r="J89" s="57"/>
      <c r="K89" s="58"/>
      <c r="L89" s="57"/>
    </row>
    <row r="90" spans="1:12" ht="20.45" customHeight="1" x14ac:dyDescent="0.4">
      <c r="A90" s="8" t="s">
        <v>65</v>
      </c>
      <c r="B90" s="8"/>
      <c r="C90" s="8"/>
      <c r="D90" s="60">
        <f>D78</f>
        <v>14</v>
      </c>
      <c r="E90" s="8"/>
      <c r="F90" s="57">
        <v>16008541</v>
      </c>
      <c r="G90" s="58"/>
      <c r="H90" s="52">
        <v>17910078</v>
      </c>
      <c r="I90" s="54"/>
      <c r="J90" s="52">
        <v>8002150</v>
      </c>
      <c r="K90" s="54"/>
      <c r="L90" s="52">
        <v>8722038</v>
      </c>
    </row>
    <row r="91" spans="1:12" ht="20.45" customHeight="1" x14ac:dyDescent="0.4">
      <c r="A91" s="8" t="s">
        <v>66</v>
      </c>
      <c r="B91" s="8"/>
      <c r="C91" s="8"/>
      <c r="D91" s="61">
        <v>18.600000000000001</v>
      </c>
      <c r="E91" s="8"/>
      <c r="F91" s="57">
        <v>0</v>
      </c>
      <c r="G91" s="58"/>
      <c r="H91" s="52">
        <v>0</v>
      </c>
      <c r="I91" s="54"/>
      <c r="J91" s="52">
        <v>7655192</v>
      </c>
      <c r="K91" s="54"/>
      <c r="L91" s="52">
        <v>0</v>
      </c>
    </row>
    <row r="92" spans="1:12" ht="20.45" customHeight="1" x14ac:dyDescent="0.4">
      <c r="A92" s="8" t="s">
        <v>67</v>
      </c>
      <c r="B92" s="8"/>
      <c r="C92" s="8"/>
      <c r="D92" s="60"/>
      <c r="E92" s="8"/>
      <c r="F92" s="57">
        <v>355211</v>
      </c>
      <c r="G92" s="57"/>
      <c r="H92" s="52">
        <v>399685</v>
      </c>
      <c r="I92" s="53"/>
      <c r="J92" s="52">
        <v>263941</v>
      </c>
      <c r="K92" s="53"/>
      <c r="L92" s="52">
        <v>325404</v>
      </c>
    </row>
    <row r="93" spans="1:12" ht="20.45" customHeight="1" x14ac:dyDescent="0.4">
      <c r="A93" s="8" t="s">
        <v>68</v>
      </c>
      <c r="B93" s="8"/>
      <c r="C93" s="8"/>
      <c r="D93" s="60"/>
      <c r="E93" s="8"/>
      <c r="F93" s="57">
        <v>22557275</v>
      </c>
      <c r="G93" s="58"/>
      <c r="H93" s="52">
        <v>23706386</v>
      </c>
      <c r="I93" s="54"/>
      <c r="J93" s="52">
        <v>22557275</v>
      </c>
      <c r="K93" s="54"/>
      <c r="L93" s="52">
        <v>23706386</v>
      </c>
    </row>
    <row r="94" spans="1:12" ht="20.45" customHeight="1" x14ac:dyDescent="0.4">
      <c r="A94" s="8" t="s">
        <v>69</v>
      </c>
      <c r="B94" s="8"/>
      <c r="C94" s="8"/>
      <c r="D94" s="60"/>
      <c r="E94" s="8"/>
      <c r="F94" s="57">
        <v>48882</v>
      </c>
      <c r="G94" s="58"/>
      <c r="H94" s="52">
        <v>61200</v>
      </c>
      <c r="I94" s="54"/>
      <c r="J94" s="52">
        <v>34</v>
      </c>
      <c r="K94" s="54"/>
      <c r="L94" s="52">
        <v>34</v>
      </c>
    </row>
    <row r="95" spans="1:12" ht="20.45" customHeight="1" x14ac:dyDescent="0.4">
      <c r="A95" s="8" t="s">
        <v>70</v>
      </c>
      <c r="B95" s="8"/>
      <c r="C95" s="8"/>
      <c r="D95" s="60"/>
      <c r="E95" s="8"/>
      <c r="F95" s="57">
        <v>1532631</v>
      </c>
      <c r="G95" s="58"/>
      <c r="H95" s="52">
        <v>1531609</v>
      </c>
      <c r="I95" s="54"/>
      <c r="J95" s="52">
        <v>259491</v>
      </c>
      <c r="K95" s="54"/>
      <c r="L95" s="52">
        <v>260956</v>
      </c>
    </row>
    <row r="96" spans="1:12" ht="20.45" customHeight="1" x14ac:dyDescent="0.4">
      <c r="A96" s="8" t="s">
        <v>71</v>
      </c>
      <c r="B96" s="8"/>
      <c r="C96" s="8"/>
      <c r="D96" s="60"/>
      <c r="E96" s="8"/>
      <c r="F96" s="64">
        <v>181019</v>
      </c>
      <c r="G96" s="58"/>
      <c r="H96" s="52">
        <v>180865</v>
      </c>
      <c r="I96" s="54"/>
      <c r="J96" s="52">
        <v>0</v>
      </c>
      <c r="K96" s="54"/>
      <c r="L96" s="52">
        <v>0</v>
      </c>
    </row>
    <row r="97" spans="1:12" ht="20.45" customHeight="1" x14ac:dyDescent="0.4">
      <c r="A97" s="8" t="s">
        <v>72</v>
      </c>
      <c r="B97" s="8"/>
      <c r="C97" s="8"/>
      <c r="D97" s="60"/>
      <c r="E97" s="8"/>
      <c r="F97" s="57">
        <v>121506</v>
      </c>
      <c r="G97" s="64"/>
      <c r="H97" s="52">
        <v>71483</v>
      </c>
      <c r="I97" s="55"/>
      <c r="J97" s="52">
        <v>36481</v>
      </c>
      <c r="K97" s="55"/>
      <c r="L97" s="52">
        <v>34508</v>
      </c>
    </row>
    <row r="98" spans="1:12" ht="20.45" customHeight="1" x14ac:dyDescent="0.4">
      <c r="A98" s="8" t="s">
        <v>73</v>
      </c>
      <c r="B98" s="8"/>
      <c r="C98" s="8"/>
      <c r="D98" s="61">
        <v>18.7</v>
      </c>
      <c r="E98" s="8"/>
      <c r="F98" s="57">
        <v>0</v>
      </c>
      <c r="G98" s="58"/>
      <c r="H98" s="52">
        <v>0</v>
      </c>
      <c r="I98" s="54"/>
      <c r="J98" s="52">
        <v>572014</v>
      </c>
      <c r="K98" s="54"/>
      <c r="L98" s="52">
        <v>583079</v>
      </c>
    </row>
    <row r="99" spans="1:12" ht="20.45" customHeight="1" x14ac:dyDescent="0.4">
      <c r="A99" s="8" t="s">
        <v>74</v>
      </c>
      <c r="B99" s="8"/>
      <c r="C99" s="8"/>
      <c r="D99" s="60"/>
      <c r="E99" s="8"/>
      <c r="F99" s="57">
        <v>2444636</v>
      </c>
      <c r="G99" s="58"/>
      <c r="H99" s="52">
        <v>2414483</v>
      </c>
      <c r="I99" s="54"/>
      <c r="J99" s="52">
        <v>320294</v>
      </c>
      <c r="K99" s="54"/>
      <c r="L99" s="52">
        <v>318342</v>
      </c>
    </row>
    <row r="100" spans="1:12" ht="20.45" customHeight="1" x14ac:dyDescent="0.4">
      <c r="A100" s="8" t="s">
        <v>75</v>
      </c>
      <c r="B100" s="8"/>
      <c r="C100" s="8"/>
      <c r="D100" s="60"/>
      <c r="E100" s="8"/>
      <c r="F100" s="59">
        <v>213764</v>
      </c>
      <c r="G100" s="58"/>
      <c r="H100" s="56">
        <v>27224</v>
      </c>
      <c r="I100" s="54"/>
      <c r="J100" s="65">
        <v>1041</v>
      </c>
      <c r="K100" s="54"/>
      <c r="L100" s="56">
        <v>1540</v>
      </c>
    </row>
    <row r="101" spans="1:12" ht="6" customHeight="1" x14ac:dyDescent="0.4">
      <c r="A101" s="8"/>
      <c r="B101" s="8"/>
      <c r="C101" s="8"/>
      <c r="D101" s="60"/>
      <c r="E101" s="8"/>
      <c r="F101" s="57"/>
      <c r="G101" s="58"/>
      <c r="H101" s="57"/>
      <c r="I101" s="58"/>
      <c r="J101" s="57"/>
      <c r="K101" s="57"/>
      <c r="L101" s="57"/>
    </row>
    <row r="102" spans="1:12" ht="20.45" customHeight="1" x14ac:dyDescent="0.4">
      <c r="A102" s="10" t="s">
        <v>76</v>
      </c>
      <c r="B102" s="9"/>
      <c r="C102" s="8"/>
      <c r="D102" s="60"/>
      <c r="E102" s="8"/>
      <c r="F102" s="59">
        <f>SUM(F90:F100)</f>
        <v>43463465</v>
      </c>
      <c r="G102" s="58"/>
      <c r="H102" s="59">
        <f>SUM(H90:H100)</f>
        <v>46303013</v>
      </c>
      <c r="I102" s="58"/>
      <c r="J102" s="59">
        <f>SUM(J90:J100)</f>
        <v>39667913</v>
      </c>
      <c r="K102" s="66"/>
      <c r="L102" s="59">
        <f>SUM(L90:L100)</f>
        <v>33952287</v>
      </c>
    </row>
    <row r="103" spans="1:12" ht="6" customHeight="1" x14ac:dyDescent="0.4">
      <c r="A103" s="10"/>
      <c r="B103" s="8"/>
      <c r="C103" s="8"/>
      <c r="D103" s="60"/>
      <c r="E103" s="8"/>
      <c r="F103" s="57"/>
      <c r="G103" s="58"/>
      <c r="H103" s="57"/>
      <c r="I103" s="58"/>
      <c r="J103" s="57"/>
      <c r="K103" s="66"/>
      <c r="L103" s="57"/>
    </row>
    <row r="104" spans="1:12" ht="20.45" customHeight="1" x14ac:dyDescent="0.4">
      <c r="A104" s="10" t="s">
        <v>77</v>
      </c>
      <c r="B104" s="10"/>
      <c r="C104" s="8"/>
      <c r="D104" s="60"/>
      <c r="E104" s="8"/>
      <c r="F104" s="59">
        <f>SUM(F86,F102)</f>
        <v>61949533</v>
      </c>
      <c r="G104" s="57"/>
      <c r="H104" s="59">
        <f>SUM(H86,H102)</f>
        <v>66069216</v>
      </c>
      <c r="I104" s="57"/>
      <c r="J104" s="59">
        <f>SUM(J86,J102)</f>
        <v>61989218</v>
      </c>
      <c r="K104" s="66"/>
      <c r="L104" s="59">
        <f>SUM(L86,L102)</f>
        <v>60150076</v>
      </c>
    </row>
    <row r="105" spans="1:12" ht="20.45" customHeight="1" x14ac:dyDescent="0.4">
      <c r="A105" s="10"/>
      <c r="B105" s="10"/>
      <c r="C105" s="8"/>
      <c r="D105" s="60"/>
      <c r="E105" s="8"/>
      <c r="F105" s="57"/>
      <c r="G105" s="57"/>
      <c r="H105" s="57"/>
      <c r="I105" s="57"/>
      <c r="J105" s="57"/>
      <c r="K105" s="66"/>
      <c r="L105" s="57"/>
    </row>
    <row r="106" spans="1:12" ht="20.45" customHeight="1" x14ac:dyDescent="0.4">
      <c r="A106" s="10"/>
      <c r="B106" s="10"/>
      <c r="C106" s="8"/>
      <c r="D106" s="60"/>
      <c r="E106" s="8"/>
      <c r="F106" s="57"/>
      <c r="G106" s="57"/>
      <c r="H106" s="57"/>
      <c r="I106" s="57"/>
      <c r="J106" s="57"/>
      <c r="K106" s="66"/>
      <c r="L106" s="57"/>
    </row>
    <row r="107" spans="1:12" ht="20.45" customHeight="1" x14ac:dyDescent="0.4">
      <c r="A107" s="10"/>
      <c r="B107" s="10"/>
      <c r="C107" s="8"/>
      <c r="D107" s="60"/>
      <c r="E107" s="8"/>
      <c r="F107" s="57"/>
      <c r="G107" s="57"/>
      <c r="H107" s="57"/>
      <c r="I107" s="57"/>
      <c r="J107" s="57"/>
      <c r="K107" s="66"/>
      <c r="L107" s="57"/>
    </row>
    <row r="108" spans="1:12" ht="20.45" customHeight="1" x14ac:dyDescent="0.4">
      <c r="A108" s="10"/>
      <c r="B108" s="10"/>
      <c r="C108" s="8"/>
      <c r="D108" s="60"/>
      <c r="E108" s="8"/>
      <c r="F108" s="57"/>
      <c r="G108" s="57"/>
      <c r="H108" s="57"/>
      <c r="I108" s="57"/>
      <c r="J108" s="57"/>
      <c r="K108" s="66"/>
      <c r="L108" s="57"/>
    </row>
    <row r="109" spans="1:12" ht="20.45" customHeight="1" x14ac:dyDescent="0.4">
      <c r="A109" s="10"/>
      <c r="B109" s="10"/>
      <c r="C109" s="8"/>
      <c r="D109" s="60"/>
      <c r="E109" s="8"/>
      <c r="F109" s="57"/>
      <c r="G109" s="57"/>
      <c r="H109" s="57"/>
      <c r="I109" s="57"/>
      <c r="J109" s="57"/>
      <c r="K109" s="66"/>
      <c r="L109" s="57"/>
    </row>
    <row r="110" spans="1:12" ht="20.45" customHeight="1" x14ac:dyDescent="0.4">
      <c r="A110" s="10"/>
      <c r="B110" s="10"/>
      <c r="C110" s="8"/>
      <c r="D110" s="60"/>
      <c r="E110" s="8"/>
      <c r="F110" s="57"/>
      <c r="G110" s="57"/>
      <c r="H110" s="57"/>
      <c r="I110" s="57"/>
      <c r="J110" s="57"/>
      <c r="K110" s="66"/>
      <c r="L110" s="57"/>
    </row>
    <row r="111" spans="1:12" ht="20.45" customHeight="1" x14ac:dyDescent="0.4">
      <c r="A111" s="10"/>
      <c r="B111" s="10"/>
      <c r="C111" s="8"/>
      <c r="D111" s="60"/>
      <c r="E111" s="8"/>
      <c r="F111" s="57"/>
      <c r="G111" s="57"/>
      <c r="H111" s="57"/>
      <c r="I111" s="57"/>
      <c r="J111" s="57"/>
      <c r="K111" s="66"/>
      <c r="L111" s="57"/>
    </row>
    <row r="112" spans="1:12" ht="20.45" customHeight="1" x14ac:dyDescent="0.4">
      <c r="A112" s="10"/>
      <c r="B112" s="10"/>
      <c r="C112" s="8"/>
      <c r="D112" s="60"/>
      <c r="E112" s="8"/>
      <c r="F112" s="57"/>
      <c r="G112" s="57"/>
      <c r="H112" s="57"/>
      <c r="I112" s="57"/>
      <c r="J112" s="57"/>
      <c r="K112" s="66"/>
      <c r="L112" s="57"/>
    </row>
    <row r="113" spans="1:12" ht="9" customHeight="1" x14ac:dyDescent="0.4">
      <c r="A113" s="10"/>
      <c r="B113" s="10"/>
      <c r="C113" s="8"/>
      <c r="D113" s="60"/>
      <c r="E113" s="8"/>
      <c r="F113" s="57"/>
      <c r="G113" s="57"/>
      <c r="H113" s="57"/>
      <c r="I113" s="57"/>
      <c r="J113" s="57"/>
      <c r="K113" s="66"/>
      <c r="L113" s="57"/>
    </row>
    <row r="114" spans="1:12" ht="21.95" customHeight="1" x14ac:dyDescent="0.4">
      <c r="A114" s="204" t="str">
        <f>A57</f>
        <v>หมายเหตุประกอบข้อมูลทางการเงินระหว่างกาลแบบย่อเป็นส่วนหนึ่งของข้อมูลทางการเงินระหว่างกาลนี้</v>
      </c>
      <c r="B114" s="204"/>
      <c r="C114" s="204"/>
      <c r="D114" s="204"/>
      <c r="E114" s="204"/>
      <c r="F114" s="204"/>
      <c r="G114" s="204"/>
      <c r="H114" s="204"/>
      <c r="I114" s="204"/>
      <c r="J114" s="204"/>
      <c r="K114" s="204"/>
      <c r="L114" s="204"/>
    </row>
    <row r="115" spans="1:12" ht="21.75" customHeight="1" x14ac:dyDescent="0.4">
      <c r="A115" s="10" t="s">
        <v>0</v>
      </c>
      <c r="B115" s="10"/>
      <c r="C115" s="10"/>
      <c r="D115" s="60"/>
      <c r="E115" s="8"/>
      <c r="F115" s="57"/>
      <c r="G115" s="194"/>
      <c r="H115" s="57"/>
      <c r="I115" s="194"/>
      <c r="J115" s="57"/>
      <c r="K115" s="194"/>
      <c r="L115" s="57"/>
    </row>
    <row r="116" spans="1:12" ht="21.75" customHeight="1" x14ac:dyDescent="0.4">
      <c r="A116" s="10" t="s">
        <v>1</v>
      </c>
      <c r="B116" s="10"/>
      <c r="C116" s="10"/>
      <c r="D116" s="60"/>
      <c r="E116" s="8"/>
      <c r="F116" s="57"/>
      <c r="G116" s="194"/>
      <c r="H116" s="57"/>
      <c r="I116" s="194"/>
      <c r="J116" s="57"/>
      <c r="K116" s="194"/>
      <c r="L116" s="57"/>
    </row>
    <row r="117" spans="1:12" ht="21.75" customHeight="1" x14ac:dyDescent="0.4">
      <c r="A117" s="183" t="str">
        <f>+A3</f>
        <v>ณ วันที่ 31 มีนาคม พ.ศ. 2568</v>
      </c>
      <c r="B117" s="183"/>
      <c r="C117" s="183"/>
      <c r="D117" s="184"/>
      <c r="E117" s="185"/>
      <c r="F117" s="59"/>
      <c r="G117" s="199"/>
      <c r="H117" s="59"/>
      <c r="I117" s="199"/>
      <c r="J117" s="59"/>
      <c r="K117" s="199"/>
      <c r="L117" s="59"/>
    </row>
    <row r="118" spans="1:12" ht="20.45" customHeight="1" x14ac:dyDescent="0.4">
      <c r="A118" s="8"/>
      <c r="B118" s="8"/>
      <c r="C118" s="201"/>
      <c r="D118" s="60"/>
      <c r="E118" s="8"/>
      <c r="F118" s="57"/>
      <c r="G118" s="194"/>
      <c r="H118" s="57"/>
      <c r="I118" s="194"/>
      <c r="J118" s="57"/>
      <c r="K118" s="194"/>
      <c r="L118" s="57"/>
    </row>
    <row r="119" spans="1:12" ht="20.45" customHeight="1" x14ac:dyDescent="0.4">
      <c r="A119" s="9"/>
      <c r="B119" s="8"/>
      <c r="C119" s="8"/>
      <c r="D119" s="187"/>
      <c r="E119" s="10"/>
      <c r="F119" s="59"/>
      <c r="G119" s="188"/>
      <c r="H119" s="189" t="s">
        <v>3</v>
      </c>
      <c r="I119" s="181"/>
      <c r="J119" s="59"/>
      <c r="K119" s="188"/>
      <c r="L119" s="189" t="s">
        <v>4</v>
      </c>
    </row>
    <row r="120" spans="1:12" ht="20.45" customHeight="1" x14ac:dyDescent="0.4">
      <c r="A120" s="8"/>
      <c r="B120" s="8"/>
      <c r="C120" s="202"/>
      <c r="D120" s="187"/>
      <c r="E120" s="10"/>
      <c r="F120" s="190" t="s">
        <v>5</v>
      </c>
      <c r="G120" s="181"/>
      <c r="H120" s="190" t="s">
        <v>6</v>
      </c>
      <c r="I120" s="181"/>
      <c r="J120" s="190" t="s">
        <v>5</v>
      </c>
      <c r="K120" s="181"/>
      <c r="L120" s="190" t="s">
        <v>6</v>
      </c>
    </row>
    <row r="121" spans="1:12" ht="20.45" customHeight="1" x14ac:dyDescent="0.4">
      <c r="A121" s="8"/>
      <c r="B121" s="8"/>
      <c r="C121" s="202"/>
      <c r="D121" s="60"/>
      <c r="E121" s="10"/>
      <c r="F121" s="50" t="s">
        <v>7</v>
      </c>
      <c r="G121" s="51"/>
      <c r="H121" s="50" t="s">
        <v>8</v>
      </c>
      <c r="I121" s="51"/>
      <c r="J121" s="50" t="s">
        <v>7</v>
      </c>
      <c r="K121" s="51"/>
      <c r="L121" s="50" t="s">
        <v>8</v>
      </c>
    </row>
    <row r="122" spans="1:12" ht="20.45" customHeight="1" x14ac:dyDescent="0.4">
      <c r="A122" s="8"/>
      <c r="B122" s="8"/>
      <c r="C122" s="202"/>
      <c r="D122" s="60"/>
      <c r="E122" s="10"/>
      <c r="F122" s="190" t="s">
        <v>9</v>
      </c>
      <c r="G122" s="181"/>
      <c r="H122" s="190" t="s">
        <v>10</v>
      </c>
      <c r="I122" s="181"/>
      <c r="J122" s="190" t="s">
        <v>9</v>
      </c>
      <c r="K122" s="181"/>
      <c r="L122" s="190" t="s">
        <v>10</v>
      </c>
    </row>
    <row r="123" spans="1:12" ht="20.45" customHeight="1" x14ac:dyDescent="0.4">
      <c r="A123" s="8"/>
      <c r="B123" s="8"/>
      <c r="C123" s="201"/>
      <c r="D123" s="191" t="s">
        <v>11</v>
      </c>
      <c r="E123" s="10"/>
      <c r="F123" s="189" t="s">
        <v>12</v>
      </c>
      <c r="G123" s="10"/>
      <c r="H123" s="189" t="s">
        <v>12</v>
      </c>
      <c r="I123" s="10"/>
      <c r="J123" s="189" t="s">
        <v>12</v>
      </c>
      <c r="K123" s="10"/>
      <c r="L123" s="189" t="s">
        <v>12</v>
      </c>
    </row>
    <row r="124" spans="1:12" ht="6" customHeight="1" x14ac:dyDescent="0.4">
      <c r="A124" s="10"/>
      <c r="B124" s="8"/>
      <c r="C124" s="8"/>
      <c r="D124" s="60"/>
      <c r="E124" s="10"/>
      <c r="F124" s="57"/>
      <c r="G124" s="10"/>
      <c r="H124" s="57"/>
      <c r="I124" s="10"/>
      <c r="J124" s="57"/>
      <c r="K124" s="10"/>
      <c r="L124" s="57"/>
    </row>
    <row r="125" spans="1:12" ht="20.45" customHeight="1" x14ac:dyDescent="0.4">
      <c r="A125" s="10" t="s">
        <v>78</v>
      </c>
      <c r="B125" s="8"/>
      <c r="C125" s="8"/>
      <c r="D125" s="60"/>
      <c r="E125" s="10"/>
      <c r="F125" s="67"/>
      <c r="G125" s="10"/>
      <c r="H125" s="67"/>
      <c r="I125" s="10"/>
      <c r="J125" s="67"/>
      <c r="K125" s="10"/>
      <c r="L125" s="67"/>
    </row>
    <row r="126" spans="1:12" ht="6" customHeight="1" x14ac:dyDescent="0.4">
      <c r="A126" s="10"/>
      <c r="B126" s="8"/>
      <c r="C126" s="8"/>
      <c r="D126" s="60"/>
      <c r="E126" s="10"/>
      <c r="F126" s="67"/>
      <c r="G126" s="10"/>
      <c r="H126" s="67"/>
      <c r="I126" s="10"/>
      <c r="J126" s="67"/>
      <c r="K126" s="10"/>
      <c r="L126" s="67"/>
    </row>
    <row r="127" spans="1:12" ht="20.45" customHeight="1" x14ac:dyDescent="0.4">
      <c r="A127" s="10" t="s">
        <v>79</v>
      </c>
      <c r="B127" s="8"/>
      <c r="C127" s="8"/>
      <c r="D127" s="60"/>
      <c r="E127" s="10"/>
      <c r="F127" s="67"/>
      <c r="G127" s="10"/>
      <c r="H127" s="67"/>
      <c r="I127" s="10"/>
      <c r="J127" s="67"/>
      <c r="K127" s="10"/>
      <c r="L127" s="67"/>
    </row>
    <row r="128" spans="1:12" ht="6" customHeight="1" x14ac:dyDescent="0.4">
      <c r="A128" s="10"/>
      <c r="B128" s="8"/>
      <c r="C128" s="8"/>
      <c r="D128" s="60"/>
      <c r="E128" s="10"/>
      <c r="F128" s="67"/>
      <c r="G128" s="10"/>
      <c r="H128" s="67"/>
      <c r="I128" s="10"/>
      <c r="J128" s="67"/>
      <c r="K128" s="10"/>
      <c r="L128" s="67"/>
    </row>
    <row r="129" spans="1:12" ht="20.45" customHeight="1" x14ac:dyDescent="0.4">
      <c r="A129" s="8" t="s">
        <v>80</v>
      </c>
      <c r="B129" s="8"/>
      <c r="C129" s="8"/>
      <c r="D129" s="60">
        <v>16</v>
      </c>
      <c r="E129" s="10"/>
      <c r="F129" s="67"/>
      <c r="G129" s="10"/>
      <c r="H129" s="67"/>
      <c r="I129" s="10"/>
      <c r="J129" s="67"/>
      <c r="K129" s="10"/>
      <c r="L129" s="67"/>
    </row>
    <row r="130" spans="1:12" ht="20.45" customHeight="1" x14ac:dyDescent="0.4">
      <c r="A130" s="8"/>
      <c r="B130" s="8" t="s">
        <v>81</v>
      </c>
      <c r="C130" s="8"/>
      <c r="D130" s="60"/>
      <c r="E130" s="10"/>
      <c r="F130" s="167"/>
      <c r="G130" s="10"/>
      <c r="H130" s="167"/>
      <c r="I130" s="10"/>
      <c r="J130" s="167"/>
      <c r="K130" s="10"/>
      <c r="L130" s="167"/>
    </row>
    <row r="131" spans="1:12" ht="20.45" customHeight="1" x14ac:dyDescent="0.4">
      <c r="A131" s="8"/>
      <c r="B131" s="8"/>
      <c r="C131" s="168" t="s">
        <v>82</v>
      </c>
      <c r="D131" s="60"/>
      <c r="E131" s="10"/>
      <c r="F131" s="167"/>
      <c r="G131" s="10"/>
      <c r="H131" s="167"/>
      <c r="I131" s="10"/>
      <c r="J131" s="167"/>
      <c r="K131" s="10"/>
      <c r="L131" s="167"/>
    </row>
    <row r="132" spans="1:12" ht="20.45" customHeight="1" x14ac:dyDescent="0.4">
      <c r="A132" s="8"/>
      <c r="B132" s="8"/>
      <c r="C132" s="168" t="s">
        <v>83</v>
      </c>
      <c r="D132" s="60"/>
      <c r="E132" s="10"/>
      <c r="F132" s="167"/>
      <c r="G132" s="10"/>
      <c r="H132" s="167"/>
      <c r="I132" s="10"/>
      <c r="J132" s="167"/>
      <c r="K132" s="10"/>
      <c r="L132" s="167"/>
    </row>
    <row r="133" spans="1:12" ht="20.45" customHeight="1" x14ac:dyDescent="0.4">
      <c r="A133" s="8"/>
      <c r="B133" s="8"/>
      <c r="C133" s="168" t="s">
        <v>84</v>
      </c>
      <c r="D133" s="60"/>
      <c r="E133" s="10"/>
      <c r="F133" s="167"/>
      <c r="G133" s="10"/>
      <c r="H133" s="167"/>
      <c r="I133" s="10"/>
      <c r="J133" s="167"/>
      <c r="K133" s="10"/>
      <c r="L133" s="167"/>
    </row>
    <row r="134" spans="1:12" ht="20.45" customHeight="1" thickBot="1" x14ac:dyDescent="0.45">
      <c r="A134" s="8"/>
      <c r="B134" s="8"/>
      <c r="C134" s="8" t="s">
        <v>85</v>
      </c>
      <c r="D134" s="60"/>
      <c r="E134" s="10"/>
      <c r="F134" s="68">
        <v>866446</v>
      </c>
      <c r="G134" s="10"/>
      <c r="H134" s="169">
        <v>400334.14</v>
      </c>
      <c r="I134" s="54"/>
      <c r="J134" s="68">
        <v>866446</v>
      </c>
      <c r="K134" s="54"/>
      <c r="L134" s="169">
        <v>400334</v>
      </c>
    </row>
    <row r="135" spans="1:12" ht="6" customHeight="1" thickTop="1" x14ac:dyDescent="0.4">
      <c r="A135" s="10"/>
      <c r="B135" s="8"/>
      <c r="C135" s="8"/>
      <c r="D135" s="60"/>
      <c r="E135" s="10"/>
      <c r="F135" s="57"/>
      <c r="G135" s="10"/>
      <c r="H135" s="57"/>
      <c r="I135" s="10"/>
      <c r="J135" s="57"/>
      <c r="K135" s="10"/>
      <c r="L135" s="57"/>
    </row>
    <row r="136" spans="1:12" ht="20.45" customHeight="1" x14ac:dyDescent="0.4">
      <c r="A136" s="8"/>
      <c r="B136" s="8" t="s">
        <v>86</v>
      </c>
      <c r="C136" s="8"/>
      <c r="D136" s="60"/>
      <c r="E136" s="10"/>
      <c r="F136" s="64"/>
      <c r="G136" s="10"/>
      <c r="H136" s="64"/>
      <c r="I136" s="10"/>
      <c r="J136" s="64"/>
      <c r="K136" s="10"/>
      <c r="L136" s="64"/>
    </row>
    <row r="137" spans="1:12" ht="20.45" customHeight="1" x14ac:dyDescent="0.4">
      <c r="A137" s="8"/>
      <c r="B137" s="8"/>
      <c r="C137" s="168" t="s">
        <v>87</v>
      </c>
      <c r="D137" s="60"/>
      <c r="E137" s="10"/>
      <c r="F137" s="57"/>
      <c r="G137" s="10"/>
      <c r="H137" s="57"/>
      <c r="I137" s="10"/>
      <c r="J137" s="57"/>
      <c r="K137" s="10"/>
      <c r="L137" s="57"/>
    </row>
    <row r="138" spans="1:12" ht="20.45" customHeight="1" x14ac:dyDescent="0.4">
      <c r="A138" s="8"/>
      <c r="B138" s="8"/>
      <c r="C138" s="168" t="s">
        <v>297</v>
      </c>
      <c r="D138" s="60"/>
      <c r="E138" s="10"/>
      <c r="F138" s="57"/>
      <c r="G138" s="10"/>
      <c r="H138" s="57"/>
      <c r="I138" s="10"/>
      <c r="J138" s="57"/>
      <c r="K138" s="10"/>
      <c r="L138" s="57"/>
    </row>
    <row r="139" spans="1:12" ht="20.45" customHeight="1" x14ac:dyDescent="0.4">
      <c r="A139" s="8"/>
      <c r="B139" s="8"/>
      <c r="C139" s="168" t="s">
        <v>88</v>
      </c>
      <c r="D139" s="60"/>
      <c r="E139" s="10"/>
      <c r="F139" s="57"/>
      <c r="G139" s="10"/>
      <c r="H139" s="57"/>
      <c r="I139" s="10"/>
      <c r="J139" s="57"/>
      <c r="K139" s="10"/>
      <c r="L139" s="57"/>
    </row>
    <row r="140" spans="1:12" ht="20.45" customHeight="1" x14ac:dyDescent="0.4">
      <c r="A140" s="8"/>
      <c r="B140" s="8"/>
      <c r="C140" s="8" t="s">
        <v>298</v>
      </c>
      <c r="D140" s="60">
        <v>16</v>
      </c>
      <c r="E140" s="10"/>
      <c r="F140" s="57">
        <v>742668</v>
      </c>
      <c r="G140" s="10"/>
      <c r="H140" s="53">
        <v>371334</v>
      </c>
      <c r="I140" s="54"/>
      <c r="J140" s="53">
        <v>742668</v>
      </c>
      <c r="K140" s="54"/>
      <c r="L140" s="53">
        <v>371334</v>
      </c>
    </row>
    <row r="141" spans="1:12" ht="20.45" customHeight="1" x14ac:dyDescent="0.4">
      <c r="A141" s="3" t="s">
        <v>89</v>
      </c>
      <c r="B141" s="3"/>
      <c r="C141" s="3"/>
      <c r="D141" s="60"/>
      <c r="E141" s="10"/>
      <c r="F141" s="57">
        <v>9253893</v>
      </c>
      <c r="G141" s="10"/>
      <c r="H141" s="53">
        <v>2948306</v>
      </c>
      <c r="I141" s="55"/>
      <c r="J141" s="53">
        <v>9253893</v>
      </c>
      <c r="K141" s="55"/>
      <c r="L141" s="53">
        <v>2948306</v>
      </c>
    </row>
    <row r="142" spans="1:12" ht="20.45" customHeight="1" x14ac:dyDescent="0.4">
      <c r="A142" s="3" t="s">
        <v>90</v>
      </c>
      <c r="B142" s="3"/>
      <c r="C142" s="3"/>
      <c r="D142" s="60"/>
      <c r="E142" s="10"/>
      <c r="F142" s="57">
        <v>744762</v>
      </c>
      <c r="G142" s="10"/>
      <c r="H142" s="53">
        <v>0</v>
      </c>
      <c r="I142" s="55"/>
      <c r="J142" s="53">
        <v>744762</v>
      </c>
      <c r="K142" s="55"/>
      <c r="L142" s="53">
        <v>0</v>
      </c>
    </row>
    <row r="143" spans="1:12" ht="20.45" customHeight="1" x14ac:dyDescent="0.4">
      <c r="A143" s="3" t="s">
        <v>91</v>
      </c>
      <c r="B143" s="3"/>
      <c r="C143" s="3"/>
      <c r="D143" s="60"/>
      <c r="E143" s="10"/>
      <c r="F143" s="57"/>
      <c r="G143" s="10"/>
      <c r="H143" s="55"/>
      <c r="I143" s="54"/>
      <c r="J143" s="55"/>
      <c r="K143" s="54"/>
      <c r="L143" s="55"/>
    </row>
    <row r="144" spans="1:12" ht="20.45" customHeight="1" x14ac:dyDescent="0.4">
      <c r="A144" s="3"/>
      <c r="B144" s="3" t="s">
        <v>92</v>
      </c>
      <c r="C144" s="3"/>
      <c r="D144" s="60"/>
      <c r="E144" s="10"/>
      <c r="F144" s="57"/>
      <c r="G144" s="10"/>
      <c r="H144" s="55"/>
      <c r="I144" s="54"/>
      <c r="J144" s="55"/>
      <c r="K144" s="54"/>
      <c r="L144" s="55"/>
    </row>
    <row r="145" spans="1:12" ht="20.45" customHeight="1" x14ac:dyDescent="0.4">
      <c r="A145" s="3"/>
      <c r="B145" s="4"/>
      <c r="C145" s="6" t="s">
        <v>93</v>
      </c>
      <c r="D145" s="60"/>
      <c r="E145" s="10"/>
      <c r="F145" s="52">
        <v>40200</v>
      </c>
      <c r="G145" s="10"/>
      <c r="H145" s="52">
        <v>40200</v>
      </c>
      <c r="I145" s="54"/>
      <c r="J145" s="52">
        <v>40200</v>
      </c>
      <c r="K145" s="54"/>
      <c r="L145" s="52">
        <v>40200</v>
      </c>
    </row>
    <row r="146" spans="1:12" ht="20.45" customHeight="1" x14ac:dyDescent="0.4">
      <c r="A146" s="3"/>
      <c r="B146" s="3" t="s">
        <v>94</v>
      </c>
      <c r="C146" s="3"/>
      <c r="D146" s="60"/>
      <c r="E146" s="10"/>
      <c r="F146" s="64">
        <v>36604579</v>
      </c>
      <c r="G146" s="10"/>
      <c r="H146" s="55">
        <v>36355703</v>
      </c>
      <c r="I146" s="54"/>
      <c r="J146" s="55">
        <v>17058881</v>
      </c>
      <c r="K146" s="54"/>
      <c r="L146" s="52">
        <v>16882810</v>
      </c>
    </row>
    <row r="147" spans="1:12" ht="20.45" customHeight="1" x14ac:dyDescent="0.4">
      <c r="A147" s="3" t="s">
        <v>95</v>
      </c>
      <c r="B147" s="3"/>
      <c r="C147" s="3"/>
      <c r="D147" s="60"/>
      <c r="E147" s="10"/>
      <c r="F147" s="57">
        <v>0</v>
      </c>
      <c r="G147" s="10"/>
      <c r="H147" s="55">
        <v>0</v>
      </c>
      <c r="I147" s="54"/>
      <c r="J147" s="55">
        <v>23136</v>
      </c>
      <c r="K147" s="54"/>
      <c r="L147" s="52">
        <v>23136</v>
      </c>
    </row>
    <row r="148" spans="1:12" ht="20.45" customHeight="1" x14ac:dyDescent="0.4">
      <c r="A148" s="3" t="s">
        <v>96</v>
      </c>
      <c r="B148" s="8"/>
      <c r="C148" s="8"/>
      <c r="D148" s="60"/>
      <c r="E148" s="10"/>
      <c r="F148" s="171">
        <v>-8726352</v>
      </c>
      <c r="G148" s="10"/>
      <c r="H148" s="69">
        <v>-8337503</v>
      </c>
      <c r="I148" s="54"/>
      <c r="J148" s="69">
        <v>-898957</v>
      </c>
      <c r="K148" s="54"/>
      <c r="L148" s="65">
        <v>-928957</v>
      </c>
    </row>
    <row r="149" spans="1:12" ht="6" customHeight="1" x14ac:dyDescent="0.4">
      <c r="A149" s="10"/>
      <c r="B149" s="8"/>
      <c r="C149" s="8"/>
      <c r="D149" s="60"/>
      <c r="E149" s="10"/>
      <c r="F149" s="57"/>
      <c r="G149" s="10"/>
      <c r="H149" s="57"/>
      <c r="I149" s="10"/>
      <c r="J149" s="57"/>
      <c r="K149" s="10"/>
      <c r="L149" s="57"/>
    </row>
    <row r="150" spans="1:12" ht="20.45" customHeight="1" x14ac:dyDescent="0.4">
      <c r="A150" s="10" t="s">
        <v>97</v>
      </c>
      <c r="B150" s="8"/>
      <c r="C150" s="8"/>
      <c r="D150" s="60"/>
      <c r="E150" s="10"/>
      <c r="F150" s="57">
        <f>SUM(F140:F148)</f>
        <v>38659750</v>
      </c>
      <c r="G150" s="10"/>
      <c r="H150" s="57">
        <f>SUM(H140:H148)</f>
        <v>31378040</v>
      </c>
      <c r="I150" s="10"/>
      <c r="J150" s="57">
        <f>SUM(J140:J148)</f>
        <v>26964583</v>
      </c>
      <c r="K150" s="10"/>
      <c r="L150" s="57">
        <f>SUM(L140:L148)</f>
        <v>19336829</v>
      </c>
    </row>
    <row r="151" spans="1:12" ht="20.45" customHeight="1" x14ac:dyDescent="0.4">
      <c r="A151" s="8" t="s">
        <v>98</v>
      </c>
      <c r="B151" s="8"/>
      <c r="C151" s="8"/>
      <c r="D151" s="57"/>
      <c r="E151" s="10"/>
      <c r="F151" s="59">
        <f>'9'!AF34</f>
        <v>2281870</v>
      </c>
      <c r="G151" s="10"/>
      <c r="H151" s="65">
        <v>-1242413.1580000001</v>
      </c>
      <c r="I151" s="54"/>
      <c r="J151" s="65">
        <v>0</v>
      </c>
      <c r="K151" s="54"/>
      <c r="L151" s="65">
        <v>0</v>
      </c>
    </row>
    <row r="152" spans="1:12" ht="6" customHeight="1" x14ac:dyDescent="0.4">
      <c r="A152" s="10"/>
      <c r="B152" s="10"/>
      <c r="C152" s="8"/>
      <c r="D152" s="60"/>
      <c r="E152" s="10"/>
      <c r="F152" s="57"/>
      <c r="G152" s="10"/>
      <c r="H152" s="57"/>
      <c r="I152" s="10"/>
      <c r="J152" s="57"/>
      <c r="K152" s="10"/>
      <c r="L152" s="57"/>
    </row>
    <row r="153" spans="1:12" ht="20.45" customHeight="1" x14ac:dyDescent="0.4">
      <c r="A153" s="10" t="s">
        <v>99</v>
      </c>
      <c r="B153" s="8"/>
      <c r="C153" s="8"/>
      <c r="D153" s="60"/>
      <c r="E153" s="10"/>
      <c r="F153" s="59">
        <f>SUM(F150:F151)</f>
        <v>40941620</v>
      </c>
      <c r="G153" s="10"/>
      <c r="H153" s="59">
        <f>SUM(H150:H151)</f>
        <v>30135626.842</v>
      </c>
      <c r="I153" s="10"/>
      <c r="J153" s="59">
        <f>SUM(J150:J151)</f>
        <v>26964583</v>
      </c>
      <c r="K153" s="10"/>
      <c r="L153" s="59">
        <f>SUM(L150:L151)</f>
        <v>19336829</v>
      </c>
    </row>
    <row r="154" spans="1:12" ht="6" customHeight="1" x14ac:dyDescent="0.4">
      <c r="A154" s="10"/>
      <c r="B154" s="8"/>
      <c r="C154" s="8"/>
      <c r="D154" s="60"/>
      <c r="E154" s="10"/>
      <c r="F154" s="57"/>
      <c r="G154" s="10"/>
      <c r="H154" s="57"/>
      <c r="I154" s="10"/>
      <c r="J154" s="57"/>
      <c r="K154" s="10"/>
      <c r="L154" s="57"/>
    </row>
    <row r="155" spans="1:12" ht="20.45" customHeight="1" thickBot="1" x14ac:dyDescent="0.45">
      <c r="A155" s="10" t="s">
        <v>100</v>
      </c>
      <c r="B155" s="8"/>
      <c r="C155" s="8"/>
      <c r="D155" s="60"/>
      <c r="E155" s="10"/>
      <c r="F155" s="68">
        <f>SUM(F104+F153)</f>
        <v>102891153</v>
      </c>
      <c r="G155" s="10"/>
      <c r="H155" s="68">
        <f>SUM(H104+H153)</f>
        <v>96204842.842000008</v>
      </c>
      <c r="I155" s="10"/>
      <c r="J155" s="68">
        <f>SUM(J104+J153)</f>
        <v>88953801</v>
      </c>
      <c r="K155" s="10"/>
      <c r="L155" s="68">
        <f>SUM(L104+L153)</f>
        <v>79486905</v>
      </c>
    </row>
    <row r="156" spans="1:12" ht="20.45" customHeight="1" thickTop="1" x14ac:dyDescent="0.4">
      <c r="A156" s="10"/>
      <c r="B156" s="8"/>
      <c r="C156" s="8"/>
      <c r="D156" s="60"/>
      <c r="E156" s="10"/>
      <c r="F156" s="57"/>
      <c r="G156" s="10"/>
      <c r="H156" s="57"/>
      <c r="I156" s="10"/>
      <c r="J156" s="57"/>
      <c r="K156" s="57"/>
      <c r="L156" s="57"/>
    </row>
    <row r="157" spans="1:12" ht="20.45" customHeight="1" x14ac:dyDescent="0.4">
      <c r="A157" s="10"/>
      <c r="B157" s="8"/>
      <c r="C157" s="8"/>
      <c r="D157" s="60"/>
      <c r="E157" s="8"/>
      <c r="F157" s="203"/>
      <c r="G157" s="203"/>
      <c r="H157" s="203"/>
      <c r="I157" s="203"/>
      <c r="J157" s="203"/>
      <c r="K157" s="57"/>
      <c r="L157" s="57"/>
    </row>
    <row r="158" spans="1:12" ht="20.45" customHeight="1" x14ac:dyDescent="0.4">
      <c r="A158" s="10"/>
      <c r="B158" s="8"/>
      <c r="C158" s="8"/>
      <c r="D158" s="60"/>
      <c r="E158" s="8"/>
      <c r="F158" s="203"/>
      <c r="G158" s="57"/>
      <c r="H158" s="57"/>
      <c r="I158" s="194"/>
      <c r="J158" s="57"/>
      <c r="K158" s="57"/>
      <c r="L158" s="57"/>
    </row>
    <row r="159" spans="1:12" ht="20.45" customHeight="1" x14ac:dyDescent="0.4">
      <c r="A159" s="10"/>
      <c r="B159" s="8"/>
      <c r="C159" s="8"/>
      <c r="D159" s="60"/>
      <c r="E159" s="8"/>
      <c r="F159" s="203"/>
      <c r="G159" s="57"/>
      <c r="H159" s="57"/>
      <c r="I159" s="194"/>
      <c r="J159" s="57"/>
      <c r="K159" s="57"/>
      <c r="L159" s="57"/>
    </row>
    <row r="160" spans="1:12" ht="20.45" customHeight="1" x14ac:dyDescent="0.4">
      <c r="A160" s="10"/>
      <c r="B160" s="8"/>
      <c r="C160" s="8"/>
      <c r="D160" s="60"/>
      <c r="E160" s="8"/>
      <c r="F160" s="203"/>
      <c r="G160" s="57"/>
      <c r="H160" s="57"/>
      <c r="I160" s="194"/>
      <c r="J160" s="57"/>
      <c r="K160" s="57"/>
      <c r="L160" s="57"/>
    </row>
    <row r="161" spans="1:12" ht="20.45" customHeight="1" x14ac:dyDescent="0.4">
      <c r="A161" s="10"/>
      <c r="B161" s="8"/>
      <c r="C161" s="8"/>
      <c r="D161" s="60"/>
      <c r="E161" s="8"/>
      <c r="F161" s="57"/>
      <c r="G161" s="57"/>
      <c r="H161" s="57"/>
      <c r="I161" s="194"/>
      <c r="J161" s="57"/>
      <c r="K161" s="57"/>
      <c r="L161" s="57"/>
    </row>
    <row r="162" spans="1:12" ht="20.45" customHeight="1" x14ac:dyDescent="0.4">
      <c r="A162" s="10"/>
      <c r="B162" s="8"/>
      <c r="C162" s="8"/>
      <c r="D162" s="60"/>
      <c r="E162" s="8"/>
      <c r="F162" s="57"/>
      <c r="G162" s="57"/>
      <c r="H162" s="57"/>
      <c r="I162" s="194"/>
      <c r="J162" s="57"/>
      <c r="K162" s="57"/>
      <c r="L162" s="57"/>
    </row>
    <row r="163" spans="1:12" ht="20.45" customHeight="1" x14ac:dyDescent="0.4">
      <c r="A163" s="10"/>
      <c r="B163" s="8"/>
      <c r="C163" s="8"/>
      <c r="D163" s="60"/>
      <c r="E163" s="8"/>
      <c r="F163" s="57"/>
      <c r="G163" s="57"/>
      <c r="H163" s="57"/>
      <c r="I163" s="194"/>
      <c r="J163" s="57"/>
      <c r="K163" s="57"/>
      <c r="L163" s="57"/>
    </row>
    <row r="164" spans="1:12" ht="20.45" customHeight="1" x14ac:dyDescent="0.4">
      <c r="A164" s="10"/>
      <c r="B164" s="8"/>
      <c r="C164" s="8"/>
      <c r="D164" s="60"/>
      <c r="E164" s="8"/>
      <c r="F164" s="57"/>
      <c r="G164" s="57"/>
      <c r="H164" s="57"/>
      <c r="I164" s="194"/>
      <c r="J164" s="57"/>
      <c r="K164" s="57"/>
      <c r="L164" s="57"/>
    </row>
    <row r="165" spans="1:12" ht="20.45" customHeight="1" x14ac:dyDescent="0.4">
      <c r="A165" s="10"/>
      <c r="B165" s="8"/>
      <c r="C165" s="8"/>
      <c r="D165" s="60"/>
      <c r="E165" s="8"/>
      <c r="F165" s="57"/>
      <c r="G165" s="57"/>
      <c r="H165" s="57"/>
      <c r="I165" s="194"/>
      <c r="J165" s="57"/>
      <c r="K165" s="57"/>
      <c r="L165" s="57"/>
    </row>
    <row r="166" spans="1:12" ht="20.45" customHeight="1" x14ac:dyDescent="0.4">
      <c r="A166" s="10"/>
      <c r="B166" s="8"/>
      <c r="C166" s="8"/>
      <c r="D166" s="60"/>
      <c r="E166" s="8"/>
      <c r="F166" s="57"/>
      <c r="G166" s="57"/>
      <c r="H166" s="57"/>
      <c r="I166" s="194"/>
      <c r="J166" s="57"/>
      <c r="K166" s="57"/>
      <c r="L166" s="57"/>
    </row>
    <row r="167" spans="1:12" ht="20.45" customHeight="1" x14ac:dyDescent="0.4">
      <c r="A167" s="10"/>
      <c r="B167" s="8"/>
      <c r="C167" s="8"/>
      <c r="D167" s="60"/>
      <c r="E167" s="8"/>
      <c r="F167" s="57"/>
      <c r="G167" s="57"/>
      <c r="H167" s="57"/>
      <c r="I167" s="194"/>
      <c r="J167" s="57"/>
      <c r="K167" s="57"/>
      <c r="L167" s="57"/>
    </row>
    <row r="168" spans="1:12" ht="20.45" customHeight="1" x14ac:dyDescent="0.4">
      <c r="A168" s="10"/>
      <c r="B168" s="8"/>
      <c r="C168" s="8"/>
      <c r="D168" s="60"/>
      <c r="E168" s="8"/>
      <c r="F168" s="57"/>
      <c r="G168" s="57"/>
      <c r="H168" s="57"/>
      <c r="I168" s="194"/>
      <c r="J168" s="57"/>
      <c r="K168" s="57"/>
      <c r="L168" s="57"/>
    </row>
    <row r="169" spans="1:12" ht="20.45" customHeight="1" x14ac:dyDescent="0.4">
      <c r="A169" s="10"/>
      <c r="B169" s="8"/>
      <c r="C169" s="8"/>
      <c r="D169" s="60"/>
      <c r="E169" s="8"/>
      <c r="F169" s="57"/>
      <c r="G169" s="57"/>
      <c r="H169" s="57"/>
      <c r="I169" s="194"/>
      <c r="J169" s="57"/>
      <c r="K169" s="57"/>
      <c r="L169" s="57"/>
    </row>
    <row r="170" spans="1:12" ht="8.25" customHeight="1" x14ac:dyDescent="0.4">
      <c r="A170" s="10"/>
      <c r="B170" s="8"/>
      <c r="C170" s="8"/>
      <c r="D170" s="60"/>
      <c r="E170" s="8"/>
      <c r="F170" s="57"/>
      <c r="G170" s="57"/>
      <c r="H170" s="57"/>
      <c r="I170" s="194"/>
      <c r="J170" s="57"/>
      <c r="K170" s="57"/>
      <c r="L170" s="57"/>
    </row>
    <row r="171" spans="1:12" ht="21.95" customHeight="1" x14ac:dyDescent="0.4">
      <c r="A171" s="204" t="str">
        <f>A57</f>
        <v>หมายเหตุประกอบข้อมูลทางการเงินระหว่างกาลแบบย่อเป็นส่วนหนึ่งของข้อมูลทางการเงินระหว่างกาลนี้</v>
      </c>
      <c r="B171" s="205"/>
      <c r="C171" s="205"/>
      <c r="D171" s="205"/>
      <c r="E171" s="205"/>
      <c r="F171" s="205"/>
      <c r="G171" s="205"/>
      <c r="H171" s="205"/>
      <c r="I171" s="205"/>
      <c r="J171" s="205"/>
      <c r="K171" s="205"/>
      <c r="L171" s="205"/>
    </row>
  </sheetData>
  <mergeCells count="3">
    <mergeCell ref="A57:L57"/>
    <mergeCell ref="A114:L114"/>
    <mergeCell ref="A171:L171"/>
  </mergeCells>
  <pageMargins left="0.8" right="0.5" top="0.5" bottom="0.6" header="0.49" footer="0.4"/>
  <pageSetup paperSize="9" scale="75" firstPageNumber="3" fitToWidth="0" fitToHeight="0" orientation="portrait" useFirstPageNumber="1" horizontalDpi="1200" verticalDpi="1200" r:id="rId1"/>
  <headerFooter>
    <oddFooter>&amp;R&amp;"Browallia New,Regular"&amp;14&amp;P</oddFooter>
  </headerFooter>
  <rowBreaks count="2" manualBreakCount="2">
    <brk id="57" max="11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9A507-4F81-486C-B49E-D143EBB5AE7F}">
  <sheetPr>
    <tabColor theme="9" tint="0.79998168889431442"/>
  </sheetPr>
  <dimension ref="A1:L125"/>
  <sheetViews>
    <sheetView tabSelected="1" topLeftCell="A58" zoomScale="115" zoomScaleNormal="115" zoomScaleSheetLayoutView="120" zoomScalePageLayoutView="85" workbookViewId="0">
      <selection activeCell="B64" sqref="B64"/>
    </sheetView>
  </sheetViews>
  <sheetFormatPr defaultColWidth="6.7109375" defaultRowHeight="21.75" customHeight="1" x14ac:dyDescent="0.25"/>
  <cols>
    <col min="1" max="2" width="1.42578125" style="11" customWidth="1"/>
    <col min="3" max="3" width="36.42578125" style="11" customWidth="1"/>
    <col min="4" max="4" width="8" style="70" customWidth="1"/>
    <col min="5" max="5" width="0.5703125" style="11" customWidth="1"/>
    <col min="6" max="6" width="10.7109375" style="71" customWidth="1"/>
    <col min="7" max="7" width="0.5703125" style="11" customWidth="1"/>
    <col min="8" max="8" width="10.7109375" style="71" customWidth="1"/>
    <col min="9" max="9" width="0.5703125" style="70" customWidth="1"/>
    <col min="10" max="10" width="11.7109375" style="71" customWidth="1"/>
    <col min="11" max="11" width="0.5703125" style="11" customWidth="1"/>
    <col min="12" max="12" width="11.7109375" style="71" customWidth="1"/>
    <col min="13" max="13" width="6.7109375" style="12"/>
    <col min="14" max="14" width="12.42578125" style="12" customWidth="1"/>
    <col min="15" max="16384" width="6.7109375" style="12"/>
  </cols>
  <sheetData>
    <row r="1" spans="1:12" ht="21.75" customHeight="1" x14ac:dyDescent="0.25">
      <c r="A1" s="1" t="s">
        <v>0</v>
      </c>
      <c r="B1" s="1"/>
      <c r="C1" s="1"/>
      <c r="G1" s="72"/>
      <c r="I1" s="73"/>
      <c r="K1" s="72"/>
      <c r="L1" s="74" t="s">
        <v>5</v>
      </c>
    </row>
    <row r="2" spans="1:12" ht="21.75" customHeight="1" x14ac:dyDescent="0.25">
      <c r="A2" s="1" t="s">
        <v>101</v>
      </c>
      <c r="B2" s="1"/>
      <c r="C2" s="1"/>
      <c r="G2" s="72"/>
      <c r="I2" s="73"/>
      <c r="K2" s="72"/>
    </row>
    <row r="3" spans="1:12" ht="21.75" customHeight="1" x14ac:dyDescent="0.25">
      <c r="A3" s="2" t="s">
        <v>102</v>
      </c>
      <c r="B3" s="2"/>
      <c r="C3" s="2"/>
      <c r="D3" s="75"/>
      <c r="E3" s="76"/>
      <c r="F3" s="77"/>
      <c r="G3" s="78"/>
      <c r="H3" s="77"/>
      <c r="I3" s="79"/>
      <c r="J3" s="77"/>
      <c r="K3" s="78"/>
      <c r="L3" s="77"/>
    </row>
    <row r="4" spans="1:12" ht="21.75" customHeight="1" x14ac:dyDescent="0.25">
      <c r="G4" s="72"/>
      <c r="I4" s="73"/>
      <c r="K4" s="72"/>
    </row>
    <row r="5" spans="1:12" ht="21.75" customHeight="1" x14ac:dyDescent="0.25">
      <c r="A5" s="12"/>
      <c r="D5" s="80"/>
      <c r="E5" s="1"/>
      <c r="F5" s="206" t="s">
        <v>3</v>
      </c>
      <c r="G5" s="206"/>
      <c r="H5" s="206"/>
      <c r="I5" s="82"/>
      <c r="J5" s="206" t="s">
        <v>4</v>
      </c>
      <c r="K5" s="206"/>
      <c r="L5" s="206"/>
    </row>
    <row r="6" spans="1:12" ht="21.75" customHeight="1" x14ac:dyDescent="0.25">
      <c r="E6" s="1"/>
      <c r="F6" s="74" t="s">
        <v>9</v>
      </c>
      <c r="G6" s="1"/>
      <c r="H6" s="74" t="s">
        <v>10</v>
      </c>
      <c r="I6" s="83"/>
      <c r="J6" s="74" t="s">
        <v>9</v>
      </c>
      <c r="K6" s="1"/>
      <c r="L6" s="74" t="s">
        <v>10</v>
      </c>
    </row>
    <row r="7" spans="1:12" ht="21.75" customHeight="1" x14ac:dyDescent="0.25">
      <c r="D7" s="84" t="s">
        <v>11</v>
      </c>
      <c r="E7" s="1"/>
      <c r="F7" s="81" t="s">
        <v>12</v>
      </c>
      <c r="G7" s="1"/>
      <c r="H7" s="81" t="s">
        <v>12</v>
      </c>
      <c r="I7" s="83"/>
      <c r="J7" s="81" t="s">
        <v>12</v>
      </c>
      <c r="K7" s="1"/>
      <c r="L7" s="81" t="s">
        <v>12</v>
      </c>
    </row>
    <row r="8" spans="1:12" ht="6" customHeight="1" x14ac:dyDescent="0.25">
      <c r="G8" s="85"/>
      <c r="I8" s="85"/>
      <c r="K8" s="85"/>
    </row>
    <row r="9" spans="1:12" ht="21.75" customHeight="1" x14ac:dyDescent="0.25">
      <c r="A9" s="11" t="s">
        <v>103</v>
      </c>
      <c r="F9" s="86">
        <v>2085457</v>
      </c>
      <c r="G9" s="87"/>
      <c r="H9" s="86">
        <v>4431814</v>
      </c>
      <c r="I9" s="87"/>
      <c r="J9" s="86">
        <v>639166</v>
      </c>
      <c r="K9" s="87"/>
      <c r="L9" s="88">
        <v>1142412</v>
      </c>
    </row>
    <row r="10" spans="1:12" ht="21.75" customHeight="1" x14ac:dyDescent="0.25">
      <c r="A10" s="11" t="s">
        <v>104</v>
      </c>
      <c r="F10" s="174">
        <v>1338849</v>
      </c>
      <c r="G10" s="13"/>
      <c r="H10" s="13">
        <v>1355117</v>
      </c>
      <c r="I10" s="13"/>
      <c r="J10" s="86">
        <v>203291</v>
      </c>
      <c r="K10" s="13"/>
      <c r="L10" s="88">
        <v>377670</v>
      </c>
    </row>
    <row r="11" spans="1:12" ht="21.75" customHeight="1" x14ac:dyDescent="0.25">
      <c r="A11" s="11" t="s">
        <v>105</v>
      </c>
      <c r="D11" s="89">
        <v>18.2</v>
      </c>
      <c r="F11" s="86">
        <v>0</v>
      </c>
      <c r="G11" s="87"/>
      <c r="H11" s="86">
        <v>0</v>
      </c>
      <c r="I11" s="87"/>
      <c r="J11" s="86">
        <v>0</v>
      </c>
      <c r="K11" s="87"/>
      <c r="L11" s="88">
        <v>144721</v>
      </c>
    </row>
    <row r="12" spans="1:12" ht="21.75" customHeight="1" x14ac:dyDescent="0.25">
      <c r="A12" s="11" t="s">
        <v>106</v>
      </c>
      <c r="D12" s="89"/>
      <c r="F12" s="90">
        <v>83361</v>
      </c>
      <c r="G12" s="87"/>
      <c r="H12" s="90">
        <v>94130</v>
      </c>
      <c r="I12" s="87"/>
      <c r="J12" s="90">
        <v>474311</v>
      </c>
      <c r="K12" s="87"/>
      <c r="L12" s="90">
        <v>371331</v>
      </c>
    </row>
    <row r="13" spans="1:12" ht="6" customHeight="1" x14ac:dyDescent="0.25">
      <c r="G13" s="85"/>
      <c r="I13" s="85"/>
      <c r="K13" s="85"/>
    </row>
    <row r="14" spans="1:12" ht="21.75" customHeight="1" x14ac:dyDescent="0.25">
      <c r="A14" s="1" t="s">
        <v>107</v>
      </c>
      <c r="B14" s="12"/>
      <c r="C14" s="1"/>
      <c r="F14" s="90">
        <f>SUM(F9:F12)</f>
        <v>3507667</v>
      </c>
      <c r="G14" s="87"/>
      <c r="H14" s="90">
        <f>SUM(H9:H12)</f>
        <v>5881061</v>
      </c>
      <c r="I14" s="87"/>
      <c r="J14" s="90">
        <f>SUM(J9:J12)</f>
        <v>1316768</v>
      </c>
      <c r="K14" s="87"/>
      <c r="L14" s="90">
        <f>SUM(L9:L12)</f>
        <v>2036134</v>
      </c>
    </row>
    <row r="16" spans="1:12" ht="21.75" customHeight="1" x14ac:dyDescent="0.25">
      <c r="A16" s="11" t="s">
        <v>108</v>
      </c>
      <c r="D16" s="89"/>
      <c r="F16" s="86">
        <v>-2035637</v>
      </c>
      <c r="G16" s="92"/>
      <c r="H16" s="86">
        <v>-4271488</v>
      </c>
      <c r="I16" s="92"/>
      <c r="J16" s="86">
        <v>-433285</v>
      </c>
      <c r="K16" s="92"/>
      <c r="L16" s="86">
        <v>-943007</v>
      </c>
    </row>
    <row r="17" spans="1:12" ht="21.75" customHeight="1" x14ac:dyDescent="0.25">
      <c r="A17" s="11" t="s">
        <v>109</v>
      </c>
      <c r="D17" s="89"/>
      <c r="F17" s="86">
        <v>-18472</v>
      </c>
      <c r="G17" s="87"/>
      <c r="H17" s="86">
        <v>-15031</v>
      </c>
      <c r="I17" s="87"/>
      <c r="J17" s="86">
        <v>-2586</v>
      </c>
      <c r="K17" s="87"/>
      <c r="L17" s="86">
        <v>-6097</v>
      </c>
    </row>
    <row r="18" spans="1:12" ht="21.75" customHeight="1" x14ac:dyDescent="0.25">
      <c r="A18" s="11" t="s">
        <v>110</v>
      </c>
      <c r="F18" s="86">
        <v>-312234</v>
      </c>
      <c r="G18" s="87"/>
      <c r="H18" s="86">
        <v>-304260</v>
      </c>
      <c r="I18" s="87"/>
      <c r="J18" s="86">
        <v>-157959</v>
      </c>
      <c r="K18" s="87"/>
      <c r="L18" s="86">
        <v>-147699</v>
      </c>
    </row>
    <row r="19" spans="1:12" ht="21.75" customHeight="1" x14ac:dyDescent="0.25">
      <c r="A19" s="11" t="s">
        <v>111</v>
      </c>
      <c r="F19" s="86">
        <v>-57187</v>
      </c>
      <c r="G19" s="87"/>
      <c r="H19" s="86">
        <v>-6051</v>
      </c>
      <c r="I19" s="87"/>
      <c r="J19" s="86">
        <v>0</v>
      </c>
      <c r="K19" s="87"/>
      <c r="L19" s="86">
        <v>0</v>
      </c>
    </row>
    <row r="20" spans="1:12" ht="21.75" customHeight="1" x14ac:dyDescent="0.25">
      <c r="A20" s="12" t="s">
        <v>112</v>
      </c>
      <c r="F20" s="86"/>
      <c r="G20" s="87"/>
      <c r="H20" s="86"/>
      <c r="I20" s="87"/>
      <c r="J20" s="86"/>
      <c r="K20" s="87"/>
      <c r="L20" s="86"/>
    </row>
    <row r="21" spans="1:12" ht="21.75" customHeight="1" x14ac:dyDescent="0.25">
      <c r="A21" s="12"/>
      <c r="B21" s="11" t="s">
        <v>113</v>
      </c>
      <c r="D21" s="70">
        <v>11</v>
      </c>
      <c r="F21" s="86">
        <v>-393371</v>
      </c>
      <c r="G21" s="87"/>
      <c r="H21" s="86">
        <v>0</v>
      </c>
      <c r="I21" s="87"/>
      <c r="J21" s="86">
        <v>0</v>
      </c>
      <c r="K21" s="87"/>
      <c r="L21" s="86">
        <v>0</v>
      </c>
    </row>
    <row r="22" spans="1:12" ht="21.75" customHeight="1" x14ac:dyDescent="0.25">
      <c r="A22" s="12" t="s">
        <v>114</v>
      </c>
      <c r="F22" s="86">
        <v>44474</v>
      </c>
      <c r="G22" s="87"/>
      <c r="H22" s="86">
        <v>-20681</v>
      </c>
      <c r="I22" s="87"/>
      <c r="J22" s="86">
        <v>61463</v>
      </c>
      <c r="K22" s="87"/>
      <c r="L22" s="86">
        <v>-20681</v>
      </c>
    </row>
    <row r="23" spans="1:12" ht="21.75" customHeight="1" x14ac:dyDescent="0.25">
      <c r="A23" s="11" t="s">
        <v>115</v>
      </c>
      <c r="E23" s="85"/>
      <c r="F23" s="86">
        <v>-96887</v>
      </c>
      <c r="G23" s="87"/>
      <c r="H23" s="86">
        <v>51441</v>
      </c>
      <c r="I23" s="87"/>
      <c r="J23" s="86">
        <v>-87096</v>
      </c>
      <c r="K23" s="87"/>
      <c r="L23" s="86">
        <v>70477</v>
      </c>
    </row>
    <row r="24" spans="1:12" ht="21.75" customHeight="1" x14ac:dyDescent="0.25">
      <c r="A24" s="11" t="s">
        <v>116</v>
      </c>
      <c r="E24" s="85"/>
      <c r="F24" s="90">
        <v>-550177</v>
      </c>
      <c r="G24" s="87"/>
      <c r="H24" s="90">
        <v>-645370</v>
      </c>
      <c r="I24" s="87"/>
      <c r="J24" s="90">
        <v>-518774</v>
      </c>
      <c r="K24" s="87"/>
      <c r="L24" s="90">
        <v>-444184</v>
      </c>
    </row>
    <row r="25" spans="1:12" ht="6" customHeight="1" x14ac:dyDescent="0.25">
      <c r="G25" s="85"/>
      <c r="I25" s="85"/>
      <c r="K25" s="85"/>
    </row>
    <row r="26" spans="1:12" ht="21.75" customHeight="1" x14ac:dyDescent="0.25">
      <c r="A26" s="1" t="s">
        <v>117</v>
      </c>
      <c r="B26" s="12"/>
      <c r="F26" s="77">
        <f>SUM(F16:F25)</f>
        <v>-3419491</v>
      </c>
      <c r="G26" s="71"/>
      <c r="H26" s="77">
        <f>SUM(H16:H25)</f>
        <v>-5211440</v>
      </c>
      <c r="I26" s="71"/>
      <c r="J26" s="77">
        <f>SUM(J16:J25)</f>
        <v>-1138237</v>
      </c>
      <c r="K26" s="71"/>
      <c r="L26" s="77">
        <f>SUM(L16:L25)</f>
        <v>-1491191</v>
      </c>
    </row>
    <row r="27" spans="1:12" ht="21.75" customHeight="1" x14ac:dyDescent="0.25">
      <c r="G27" s="71"/>
      <c r="I27" s="71"/>
      <c r="K27" s="71"/>
    </row>
    <row r="28" spans="1:12" ht="21.75" customHeight="1" x14ac:dyDescent="0.25">
      <c r="A28" s="11" t="s">
        <v>118</v>
      </c>
      <c r="G28" s="71"/>
      <c r="I28" s="71"/>
      <c r="K28" s="71"/>
    </row>
    <row r="29" spans="1:12" ht="21.75" customHeight="1" x14ac:dyDescent="0.25">
      <c r="B29" s="11" t="s">
        <v>119</v>
      </c>
      <c r="D29" s="89"/>
      <c r="F29" s="90">
        <v>-23992</v>
      </c>
      <c r="G29" s="87"/>
      <c r="H29" s="90">
        <v>63052</v>
      </c>
      <c r="I29" s="87"/>
      <c r="J29" s="90">
        <v>0</v>
      </c>
      <c r="K29" s="87"/>
      <c r="L29" s="90">
        <v>0</v>
      </c>
    </row>
    <row r="30" spans="1:12" ht="6" customHeight="1" x14ac:dyDescent="0.25">
      <c r="G30" s="71"/>
      <c r="I30" s="71"/>
      <c r="K30" s="71"/>
    </row>
    <row r="31" spans="1:12" ht="21.75" customHeight="1" x14ac:dyDescent="0.25">
      <c r="A31" s="1" t="s">
        <v>120</v>
      </c>
      <c r="F31" s="86">
        <f>SUM(F14+F26+F29)</f>
        <v>64184</v>
      </c>
      <c r="G31" s="86"/>
      <c r="H31" s="86">
        <f>SUM(H14+H26+H29)</f>
        <v>732673</v>
      </c>
      <c r="I31" s="86"/>
      <c r="J31" s="86">
        <f>SUM(J14+J26+J29)</f>
        <v>178531</v>
      </c>
      <c r="K31" s="86"/>
      <c r="L31" s="86">
        <f>SUM(L14+L26+L29)</f>
        <v>544943</v>
      </c>
    </row>
    <row r="32" spans="1:12" ht="21.75" customHeight="1" x14ac:dyDescent="0.25">
      <c r="A32" s="11" t="s">
        <v>121</v>
      </c>
      <c r="D32" s="70">
        <v>15</v>
      </c>
      <c r="F32" s="90">
        <v>-81751</v>
      </c>
      <c r="G32" s="87"/>
      <c r="H32" s="90">
        <v>-43941</v>
      </c>
      <c r="I32" s="87"/>
      <c r="J32" s="90">
        <v>-2460</v>
      </c>
      <c r="K32" s="87"/>
      <c r="L32" s="90">
        <v>-62647</v>
      </c>
    </row>
    <row r="34" spans="1:12" ht="21.75" customHeight="1" x14ac:dyDescent="0.25">
      <c r="A34" s="1" t="s">
        <v>294</v>
      </c>
      <c r="F34" s="77">
        <f>SUM(F31:F32)</f>
        <v>-17567</v>
      </c>
      <c r="G34" s="71"/>
      <c r="H34" s="77">
        <f>SUM(H31:H32)</f>
        <v>688732</v>
      </c>
      <c r="I34" s="71"/>
      <c r="J34" s="77">
        <f>SUM(J31:J32)</f>
        <v>176071</v>
      </c>
      <c r="K34" s="71"/>
      <c r="L34" s="77">
        <f>SUM(L31:L32)</f>
        <v>482296</v>
      </c>
    </row>
    <row r="35" spans="1:12" ht="21.75" customHeight="1" x14ac:dyDescent="0.25">
      <c r="G35" s="71"/>
      <c r="I35" s="71"/>
      <c r="K35" s="71"/>
    </row>
    <row r="36" spans="1:12" ht="21.75" customHeight="1" x14ac:dyDescent="0.25">
      <c r="G36" s="71"/>
      <c r="I36" s="71"/>
      <c r="K36" s="71"/>
    </row>
    <row r="37" spans="1:12" ht="21.75" customHeight="1" x14ac:dyDescent="0.25">
      <c r="G37" s="71"/>
      <c r="I37" s="71"/>
      <c r="K37" s="71"/>
    </row>
    <row r="38" spans="1:12" ht="21.75" customHeight="1" x14ac:dyDescent="0.25">
      <c r="G38" s="71"/>
      <c r="I38" s="71"/>
      <c r="K38" s="71"/>
    </row>
    <row r="39" spans="1:12" ht="21.75" customHeight="1" x14ac:dyDescent="0.25">
      <c r="G39" s="71"/>
      <c r="I39" s="71"/>
      <c r="K39" s="71"/>
    </row>
    <row r="40" spans="1:12" ht="21" customHeight="1" x14ac:dyDescent="0.25">
      <c r="G40" s="71"/>
      <c r="I40" s="71"/>
      <c r="K40" s="71"/>
    </row>
    <row r="41" spans="1:12" ht="6" customHeight="1" x14ac:dyDescent="0.25">
      <c r="G41" s="71"/>
      <c r="I41" s="71"/>
      <c r="K41" s="71"/>
    </row>
    <row r="42" spans="1:12" ht="21.75" customHeight="1" x14ac:dyDescent="0.25">
      <c r="A42" s="207" t="s">
        <v>48</v>
      </c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</row>
    <row r="43" spans="1:12" ht="21.75" customHeight="1" x14ac:dyDescent="0.25">
      <c r="A43" s="1" t="s">
        <v>0</v>
      </c>
      <c r="B43" s="1"/>
      <c r="C43" s="1"/>
      <c r="G43" s="72"/>
      <c r="I43" s="73"/>
      <c r="K43" s="72"/>
      <c r="L43" s="74" t="s">
        <v>5</v>
      </c>
    </row>
    <row r="44" spans="1:12" ht="21.75" customHeight="1" x14ac:dyDescent="0.25">
      <c r="A44" s="1" t="s">
        <v>101</v>
      </c>
      <c r="B44" s="1"/>
      <c r="C44" s="1"/>
      <c r="G44" s="72"/>
      <c r="I44" s="73"/>
      <c r="K44" s="72"/>
    </row>
    <row r="45" spans="1:12" ht="21.75" customHeight="1" x14ac:dyDescent="0.25">
      <c r="A45" s="2" t="str">
        <f>A3</f>
        <v>สำหรับรอบระยะเวลาสามเดือนสิ้นสุดวันที่ 31 มีนาคม พ.ศ. 2568</v>
      </c>
      <c r="B45" s="2"/>
      <c r="C45" s="2"/>
      <c r="D45" s="75"/>
      <c r="E45" s="76"/>
      <c r="F45" s="77"/>
      <c r="G45" s="78"/>
      <c r="H45" s="77"/>
      <c r="I45" s="79"/>
      <c r="J45" s="77"/>
      <c r="K45" s="78"/>
      <c r="L45" s="77"/>
    </row>
    <row r="46" spans="1:12" ht="21.75" customHeight="1" x14ac:dyDescent="0.25">
      <c r="G46" s="72"/>
      <c r="I46" s="73"/>
      <c r="K46" s="72"/>
    </row>
    <row r="47" spans="1:12" ht="21.75" customHeight="1" x14ac:dyDescent="0.25">
      <c r="A47" s="12"/>
      <c r="D47" s="80"/>
      <c r="E47" s="1"/>
      <c r="F47" s="206" t="s">
        <v>3</v>
      </c>
      <c r="G47" s="206"/>
      <c r="H47" s="206"/>
      <c r="I47" s="82"/>
      <c r="J47" s="206" t="s">
        <v>4</v>
      </c>
      <c r="K47" s="206"/>
      <c r="L47" s="206"/>
    </row>
    <row r="48" spans="1:12" ht="21.75" customHeight="1" x14ac:dyDescent="0.25">
      <c r="E48" s="1"/>
      <c r="F48" s="74" t="s">
        <v>9</v>
      </c>
      <c r="G48" s="1"/>
      <c r="H48" s="74" t="s">
        <v>10</v>
      </c>
      <c r="I48" s="83"/>
      <c r="J48" s="74" t="s">
        <v>9</v>
      </c>
      <c r="K48" s="1"/>
      <c r="L48" s="74" t="s">
        <v>10</v>
      </c>
    </row>
    <row r="49" spans="1:12" ht="21.75" customHeight="1" x14ac:dyDescent="0.25">
      <c r="E49" s="1"/>
      <c r="F49" s="81" t="s">
        <v>12</v>
      </c>
      <c r="G49" s="1"/>
      <c r="H49" s="81" t="s">
        <v>12</v>
      </c>
      <c r="I49" s="83"/>
      <c r="J49" s="81" t="s">
        <v>12</v>
      </c>
      <c r="K49" s="1"/>
      <c r="L49" s="81" t="s">
        <v>12</v>
      </c>
    </row>
    <row r="50" spans="1:12" ht="6" customHeight="1" x14ac:dyDescent="0.25">
      <c r="A50" s="1"/>
      <c r="G50" s="71"/>
      <c r="I50" s="71"/>
      <c r="K50" s="71"/>
    </row>
    <row r="51" spans="1:12" ht="18.75" x14ac:dyDescent="0.25">
      <c r="A51" s="14" t="s">
        <v>122</v>
      </c>
      <c r="G51" s="85"/>
      <c r="I51" s="85"/>
      <c r="K51" s="85"/>
    </row>
    <row r="52" spans="1:12" ht="6" customHeight="1" x14ac:dyDescent="0.25">
      <c r="A52" s="1"/>
      <c r="G52" s="71"/>
      <c r="I52" s="71"/>
      <c r="K52" s="71"/>
    </row>
    <row r="53" spans="1:12" ht="21.75" customHeight="1" x14ac:dyDescent="0.25">
      <c r="A53" s="11" t="s">
        <v>123</v>
      </c>
      <c r="G53" s="71"/>
      <c r="I53" s="71"/>
      <c r="K53" s="71"/>
    </row>
    <row r="54" spans="1:12" ht="21.75" customHeight="1" x14ac:dyDescent="0.25">
      <c r="A54" s="15"/>
      <c r="B54" s="16" t="s">
        <v>124</v>
      </c>
      <c r="C54" s="16"/>
      <c r="G54" s="71"/>
      <c r="I54" s="71"/>
      <c r="K54" s="71"/>
    </row>
    <row r="55" spans="1:12" ht="21.75" customHeight="1" x14ac:dyDescent="0.25">
      <c r="A55" s="1"/>
      <c r="C55" s="11" t="s">
        <v>125</v>
      </c>
      <c r="G55" s="71"/>
      <c r="I55" s="71"/>
      <c r="K55" s="71"/>
    </row>
    <row r="56" spans="1:12" ht="21.75" customHeight="1" x14ac:dyDescent="0.25">
      <c r="A56" s="1"/>
      <c r="C56" s="17" t="s">
        <v>126</v>
      </c>
      <c r="F56" s="71">
        <v>-461863</v>
      </c>
      <c r="G56" s="71"/>
      <c r="H56" s="71">
        <v>-1074316</v>
      </c>
      <c r="I56" s="71"/>
      <c r="J56" s="71">
        <v>37500</v>
      </c>
      <c r="K56" s="71"/>
      <c r="L56" s="71">
        <v>-113930</v>
      </c>
    </row>
    <row r="57" spans="1:12" ht="21.75" customHeight="1" x14ac:dyDescent="0.25">
      <c r="A57" s="1"/>
      <c r="C57" s="11" t="s">
        <v>127</v>
      </c>
      <c r="G57" s="71"/>
      <c r="I57" s="71"/>
      <c r="K57" s="71"/>
    </row>
    <row r="58" spans="1:12" ht="21.75" customHeight="1" x14ac:dyDescent="0.25">
      <c r="A58" s="1"/>
      <c r="C58" s="11" t="s">
        <v>128</v>
      </c>
      <c r="F58" s="77">
        <v>-7715</v>
      </c>
      <c r="G58" s="71"/>
      <c r="H58" s="77">
        <v>24618</v>
      </c>
      <c r="I58" s="87"/>
      <c r="J58" s="90">
        <v>-7500</v>
      </c>
      <c r="K58" s="87"/>
      <c r="L58" s="90">
        <v>22786</v>
      </c>
    </row>
    <row r="59" spans="1:12" ht="6" customHeight="1" x14ac:dyDescent="0.25">
      <c r="A59" s="1"/>
      <c r="G59" s="71"/>
      <c r="I59" s="71"/>
      <c r="K59" s="71"/>
    </row>
    <row r="60" spans="1:12" ht="21.75" customHeight="1" x14ac:dyDescent="0.25">
      <c r="A60" s="1" t="s">
        <v>129</v>
      </c>
      <c r="G60" s="71"/>
      <c r="I60" s="71"/>
      <c r="K60" s="71"/>
    </row>
    <row r="61" spans="1:12" ht="21.75" customHeight="1" x14ac:dyDescent="0.25">
      <c r="A61" s="1"/>
      <c r="B61" s="1" t="s">
        <v>124</v>
      </c>
      <c r="F61" s="77">
        <f>SUM(F56:F58)</f>
        <v>-469578</v>
      </c>
      <c r="G61" s="71"/>
      <c r="H61" s="77">
        <f>SUM(H56:H58)</f>
        <v>-1049698</v>
      </c>
      <c r="I61" s="71"/>
      <c r="J61" s="77">
        <f>SUM(J56:J58)</f>
        <v>30000</v>
      </c>
      <c r="K61" s="71"/>
      <c r="L61" s="77">
        <f>SUM(L56:L58)</f>
        <v>-91144</v>
      </c>
    </row>
    <row r="62" spans="1:12" ht="6" customHeight="1" x14ac:dyDescent="0.25">
      <c r="A62" s="1"/>
      <c r="G62" s="71"/>
      <c r="I62" s="71"/>
      <c r="K62" s="71"/>
    </row>
    <row r="63" spans="1:12" ht="21.75" customHeight="1" x14ac:dyDescent="0.25">
      <c r="A63" s="11" t="s">
        <v>130</v>
      </c>
      <c r="G63" s="85"/>
      <c r="I63" s="85"/>
      <c r="K63" s="85"/>
    </row>
    <row r="64" spans="1:12" s="13" customFormat="1" ht="21.75" customHeight="1" x14ac:dyDescent="0.25">
      <c r="A64" s="15"/>
      <c r="B64" s="16" t="s">
        <v>124</v>
      </c>
      <c r="C64" s="16"/>
      <c r="D64" s="93"/>
      <c r="E64" s="16"/>
      <c r="F64" s="86"/>
      <c r="G64" s="87"/>
      <c r="H64" s="86"/>
      <c r="I64" s="87"/>
      <c r="J64" s="86"/>
      <c r="K64" s="87"/>
      <c r="L64" s="86"/>
    </row>
    <row r="65" spans="1:12" s="13" customFormat="1" ht="21.75" customHeight="1" x14ac:dyDescent="0.25">
      <c r="A65" s="15"/>
      <c r="B65" s="16"/>
      <c r="C65" s="16" t="s">
        <v>300</v>
      </c>
      <c r="D65" s="93"/>
      <c r="E65" s="16"/>
      <c r="F65" s="86"/>
      <c r="G65" s="87"/>
      <c r="H65" s="86"/>
      <c r="I65" s="87"/>
      <c r="J65" s="86"/>
      <c r="K65" s="87"/>
      <c r="L65" s="86"/>
    </row>
    <row r="66" spans="1:12" s="13" customFormat="1" ht="21.75" customHeight="1" x14ac:dyDescent="0.25">
      <c r="A66" s="15"/>
      <c r="B66" s="15"/>
      <c r="C66" s="16" t="s">
        <v>301</v>
      </c>
      <c r="D66" s="89"/>
      <c r="E66" s="16"/>
      <c r="F66" s="86">
        <v>654</v>
      </c>
      <c r="G66" s="87"/>
      <c r="H66" s="86">
        <v>27898</v>
      </c>
      <c r="I66" s="87"/>
      <c r="J66" s="86">
        <v>0</v>
      </c>
      <c r="K66" s="87"/>
      <c r="L66" s="86">
        <v>0</v>
      </c>
    </row>
    <row r="67" spans="1:12" s="13" customFormat="1" ht="21.75" customHeight="1" x14ac:dyDescent="0.25">
      <c r="A67" s="18"/>
      <c r="C67" s="19" t="s">
        <v>131</v>
      </c>
      <c r="D67" s="93"/>
      <c r="E67" s="16"/>
      <c r="F67" s="86"/>
      <c r="G67" s="87"/>
      <c r="H67" s="86"/>
      <c r="I67" s="87"/>
      <c r="J67" s="86"/>
      <c r="K67" s="87"/>
      <c r="L67" s="86"/>
    </row>
    <row r="68" spans="1:12" s="13" customFormat="1" ht="21.75" customHeight="1" x14ac:dyDescent="0.25">
      <c r="A68" s="18"/>
      <c r="C68" s="16" t="s">
        <v>132</v>
      </c>
      <c r="D68" s="93"/>
      <c r="E68" s="16"/>
      <c r="F68" s="86">
        <v>10102</v>
      </c>
      <c r="G68" s="87"/>
      <c r="H68" s="86">
        <v>12390</v>
      </c>
      <c r="I68" s="87"/>
      <c r="J68" s="86">
        <v>0</v>
      </c>
      <c r="K68" s="87"/>
      <c r="L68" s="86">
        <v>0</v>
      </c>
    </row>
    <row r="69" spans="1:12" s="13" customFormat="1" ht="21.75" customHeight="1" x14ac:dyDescent="0.25">
      <c r="A69" s="18"/>
      <c r="C69" s="11" t="s">
        <v>133</v>
      </c>
      <c r="D69" s="93"/>
      <c r="E69" s="16"/>
      <c r="F69" s="86"/>
      <c r="G69" s="87"/>
      <c r="H69" s="86"/>
      <c r="I69" s="87"/>
      <c r="J69" s="86"/>
      <c r="K69" s="87"/>
      <c r="L69" s="86"/>
    </row>
    <row r="70" spans="1:12" s="13" customFormat="1" ht="21.75" customHeight="1" x14ac:dyDescent="0.25">
      <c r="A70" s="18"/>
      <c r="C70" s="11" t="s">
        <v>295</v>
      </c>
      <c r="D70" s="93"/>
      <c r="E70" s="16"/>
      <c r="F70" s="90">
        <v>0</v>
      </c>
      <c r="G70" s="87"/>
      <c r="H70" s="90">
        <v>0</v>
      </c>
      <c r="I70" s="87"/>
      <c r="J70" s="90">
        <v>0</v>
      </c>
      <c r="K70" s="87"/>
      <c r="L70" s="90">
        <v>0</v>
      </c>
    </row>
    <row r="71" spans="1:12" ht="6" customHeight="1" x14ac:dyDescent="0.25">
      <c r="A71" s="1"/>
      <c r="G71" s="71"/>
      <c r="I71" s="71"/>
      <c r="K71" s="87"/>
    </row>
    <row r="72" spans="1:12" ht="21.75" customHeight="1" x14ac:dyDescent="0.25">
      <c r="A72" s="1" t="s">
        <v>134</v>
      </c>
      <c r="G72" s="71"/>
      <c r="I72" s="71"/>
      <c r="K72" s="87"/>
    </row>
    <row r="73" spans="1:12" ht="21.75" customHeight="1" x14ac:dyDescent="0.25">
      <c r="A73" s="1"/>
      <c r="B73" s="1" t="s">
        <v>124</v>
      </c>
      <c r="F73" s="77">
        <f>SUM(F64:F68)</f>
        <v>10756</v>
      </c>
      <c r="G73" s="85"/>
      <c r="H73" s="77">
        <f>SUM(H64:H68)</f>
        <v>40288</v>
      </c>
      <c r="I73" s="87"/>
      <c r="J73" s="77">
        <f>SUM(J64:J68)</f>
        <v>0</v>
      </c>
      <c r="K73" s="87"/>
      <c r="L73" s="77">
        <f>SUM(L64:L68)</f>
        <v>0</v>
      </c>
    </row>
    <row r="74" spans="1:12" ht="6" customHeight="1" x14ac:dyDescent="0.25">
      <c r="A74" s="1"/>
      <c r="G74" s="71"/>
      <c r="I74" s="71"/>
      <c r="K74" s="87"/>
    </row>
    <row r="75" spans="1:12" ht="21.75" customHeight="1" x14ac:dyDescent="0.25">
      <c r="A75" s="1" t="s">
        <v>135</v>
      </c>
      <c r="G75" s="71"/>
      <c r="I75" s="71"/>
      <c r="K75" s="87"/>
    </row>
    <row r="76" spans="1:12" ht="21.75" customHeight="1" x14ac:dyDescent="0.25">
      <c r="A76" s="1"/>
      <c r="B76" s="1" t="s">
        <v>136</v>
      </c>
      <c r="F76" s="77">
        <f>SUM(F61,F73)</f>
        <v>-458822</v>
      </c>
      <c r="G76" s="71"/>
      <c r="H76" s="77">
        <f>SUM(H61,H73)</f>
        <v>-1009410</v>
      </c>
      <c r="I76" s="71"/>
      <c r="J76" s="77">
        <f>SUM(J61,J73)</f>
        <v>30000</v>
      </c>
      <c r="K76" s="87"/>
      <c r="L76" s="77">
        <f>SUM(L61,L73)</f>
        <v>-91144</v>
      </c>
    </row>
    <row r="78" spans="1:12" ht="21.75" customHeight="1" thickBot="1" x14ac:dyDescent="0.3">
      <c r="A78" s="1" t="s">
        <v>137</v>
      </c>
      <c r="F78" s="94">
        <f>SUM(F34+F76)</f>
        <v>-476389</v>
      </c>
      <c r="G78" s="71"/>
      <c r="H78" s="94">
        <f>SUM(H34+H76)</f>
        <v>-320678</v>
      </c>
      <c r="I78" s="71"/>
      <c r="J78" s="94">
        <f>SUM(J34+J76)</f>
        <v>206071</v>
      </c>
      <c r="K78" s="87"/>
      <c r="L78" s="94">
        <f>SUM(L34+L76)</f>
        <v>391152</v>
      </c>
    </row>
    <row r="79" spans="1:12" ht="21.75" customHeight="1" thickTop="1" x14ac:dyDescent="0.25">
      <c r="A79" s="1"/>
      <c r="G79" s="71"/>
      <c r="I79" s="71"/>
      <c r="K79" s="87"/>
    </row>
    <row r="80" spans="1:12" ht="21.75" customHeight="1" x14ac:dyDescent="0.25">
      <c r="A80" s="1"/>
      <c r="G80" s="71"/>
      <c r="I80" s="71"/>
      <c r="K80" s="87"/>
    </row>
    <row r="81" spans="1:12" ht="21.75" customHeight="1" x14ac:dyDescent="0.25">
      <c r="A81" s="1"/>
      <c r="G81" s="71"/>
      <c r="I81" s="71"/>
      <c r="K81" s="87"/>
    </row>
    <row r="82" spans="1:12" ht="21.75" customHeight="1" x14ac:dyDescent="0.25">
      <c r="A82" s="1"/>
      <c r="G82" s="71"/>
      <c r="I82" s="71"/>
      <c r="K82" s="87"/>
    </row>
    <row r="83" spans="1:12" ht="21.75" customHeight="1" x14ac:dyDescent="0.25">
      <c r="A83" s="1"/>
      <c r="G83" s="71"/>
      <c r="I83" s="71"/>
      <c r="K83" s="71"/>
    </row>
    <row r="84" spans="1:12" ht="18" customHeight="1" x14ac:dyDescent="0.25">
      <c r="A84" s="1"/>
      <c r="G84" s="71"/>
      <c r="I84" s="71"/>
      <c r="K84" s="71"/>
    </row>
    <row r="85" spans="1:12" ht="21.75" customHeight="1" x14ac:dyDescent="0.25">
      <c r="A85" s="207" t="str">
        <f>A42</f>
        <v>หมายเหตุประกอบข้อมูลทางการเงินระหว่างกาลแบบย่อเป็นส่วนหนึ่งของข้อมูลทางการเงินระหว่างกาลนี้</v>
      </c>
      <c r="B85" s="207"/>
      <c r="C85" s="207"/>
      <c r="D85" s="207"/>
      <c r="E85" s="207"/>
      <c r="F85" s="207"/>
      <c r="G85" s="207"/>
      <c r="H85" s="207"/>
      <c r="I85" s="207"/>
      <c r="J85" s="207"/>
      <c r="K85" s="207"/>
      <c r="L85" s="207"/>
    </row>
    <row r="86" spans="1:12" ht="21.75" customHeight="1" x14ac:dyDescent="0.25">
      <c r="A86" s="1" t="s">
        <v>0</v>
      </c>
      <c r="B86" s="1"/>
      <c r="C86" s="1"/>
      <c r="G86" s="72"/>
      <c r="I86" s="73"/>
      <c r="K86" s="72"/>
      <c r="L86" s="74" t="s">
        <v>5</v>
      </c>
    </row>
    <row r="87" spans="1:12" ht="21.75" customHeight="1" x14ac:dyDescent="0.25">
      <c r="A87" s="1" t="s">
        <v>101</v>
      </c>
      <c r="B87" s="1"/>
      <c r="C87" s="1"/>
      <c r="G87" s="72"/>
      <c r="I87" s="73"/>
      <c r="K87" s="72"/>
    </row>
    <row r="88" spans="1:12" ht="21.75" customHeight="1" x14ac:dyDescent="0.25">
      <c r="A88" s="2" t="str">
        <f>A45</f>
        <v>สำหรับรอบระยะเวลาสามเดือนสิ้นสุดวันที่ 31 มีนาคม พ.ศ. 2568</v>
      </c>
      <c r="B88" s="2"/>
      <c r="C88" s="2"/>
      <c r="D88" s="75"/>
      <c r="E88" s="76"/>
      <c r="F88" s="77"/>
      <c r="G88" s="78"/>
      <c r="H88" s="77"/>
      <c r="I88" s="79"/>
      <c r="J88" s="77"/>
      <c r="K88" s="78"/>
      <c r="L88" s="77"/>
    </row>
    <row r="89" spans="1:12" ht="21.75" customHeight="1" x14ac:dyDescent="0.25">
      <c r="G89" s="72"/>
      <c r="I89" s="73"/>
      <c r="K89" s="72"/>
    </row>
    <row r="90" spans="1:12" ht="21.75" customHeight="1" x14ac:dyDescent="0.25">
      <c r="A90" s="12"/>
      <c r="D90" s="80"/>
      <c r="E90" s="1"/>
      <c r="F90" s="206" t="s">
        <v>3</v>
      </c>
      <c r="G90" s="206"/>
      <c r="H90" s="206"/>
      <c r="I90" s="82"/>
      <c r="J90" s="206" t="s">
        <v>4</v>
      </c>
      <c r="K90" s="206"/>
      <c r="L90" s="206"/>
    </row>
    <row r="91" spans="1:12" ht="21.75" customHeight="1" x14ac:dyDescent="0.25">
      <c r="E91" s="1"/>
      <c r="F91" s="74" t="s">
        <v>9</v>
      </c>
      <c r="G91" s="1"/>
      <c r="H91" s="74" t="s">
        <v>10</v>
      </c>
      <c r="I91" s="83"/>
      <c r="J91" s="74" t="s">
        <v>9</v>
      </c>
      <c r="K91" s="1"/>
      <c r="L91" s="74" t="s">
        <v>10</v>
      </c>
    </row>
    <row r="92" spans="1:12" ht="21.75" customHeight="1" x14ac:dyDescent="0.25">
      <c r="D92" s="157" t="s">
        <v>11</v>
      </c>
      <c r="E92" s="1"/>
      <c r="F92" s="81" t="s">
        <v>12</v>
      </c>
      <c r="G92" s="1"/>
      <c r="H92" s="81" t="s">
        <v>12</v>
      </c>
      <c r="I92" s="83"/>
      <c r="J92" s="81" t="s">
        <v>12</v>
      </c>
      <c r="K92" s="1"/>
      <c r="L92" s="81" t="s">
        <v>12</v>
      </c>
    </row>
    <row r="93" spans="1:12" ht="21.75" customHeight="1" x14ac:dyDescent="0.25">
      <c r="A93" s="1"/>
      <c r="G93" s="71"/>
      <c r="I93" s="71"/>
      <c r="K93" s="71"/>
    </row>
    <row r="94" spans="1:12" ht="21.75" customHeight="1" x14ac:dyDescent="0.25">
      <c r="A94" s="1" t="s">
        <v>138</v>
      </c>
      <c r="G94" s="72"/>
      <c r="I94" s="73"/>
      <c r="K94" s="72"/>
    </row>
    <row r="95" spans="1:12" ht="21.75" customHeight="1" x14ac:dyDescent="0.25">
      <c r="A95" s="12"/>
      <c r="B95" s="20" t="s">
        <v>139</v>
      </c>
      <c r="F95" s="86">
        <f>F98-F96</f>
        <v>252333</v>
      </c>
      <c r="G95" s="95"/>
      <c r="H95" s="86">
        <v>888703</v>
      </c>
      <c r="I95" s="95"/>
      <c r="J95" s="86">
        <f>J98-J96</f>
        <v>176071</v>
      </c>
      <c r="K95" s="95"/>
      <c r="L95" s="88">
        <v>482296</v>
      </c>
    </row>
    <row r="96" spans="1:12" ht="21.75" customHeight="1" x14ac:dyDescent="0.25">
      <c r="A96" s="12"/>
      <c r="B96" s="20" t="s">
        <v>140</v>
      </c>
      <c r="F96" s="90">
        <v>-269900</v>
      </c>
      <c r="G96" s="95"/>
      <c r="H96" s="90">
        <v>-199971</v>
      </c>
      <c r="I96" s="95"/>
      <c r="J96" s="90">
        <v>0</v>
      </c>
      <c r="K96" s="95"/>
      <c r="L96" s="90">
        <v>0</v>
      </c>
    </row>
    <row r="97" spans="1:12" ht="6" customHeight="1" x14ac:dyDescent="0.25">
      <c r="G97" s="97"/>
      <c r="H97" s="97"/>
      <c r="I97" s="97"/>
      <c r="J97" s="97"/>
      <c r="K97" s="97"/>
      <c r="L97" s="97"/>
    </row>
    <row r="98" spans="1:12" ht="21.75" customHeight="1" thickBot="1" x14ac:dyDescent="0.3">
      <c r="F98" s="94">
        <f>F34</f>
        <v>-17567</v>
      </c>
      <c r="G98" s="97"/>
      <c r="H98" s="94">
        <f>H34</f>
        <v>688732</v>
      </c>
      <c r="I98" s="97"/>
      <c r="J98" s="94">
        <f>J34</f>
        <v>176071</v>
      </c>
      <c r="K98" s="97"/>
      <c r="L98" s="94">
        <f>L34</f>
        <v>482296</v>
      </c>
    </row>
    <row r="99" spans="1:12" ht="21.75" customHeight="1" thickTop="1" x14ac:dyDescent="0.25">
      <c r="G99" s="97"/>
      <c r="I99" s="97"/>
      <c r="K99" s="97"/>
    </row>
    <row r="100" spans="1:12" ht="21.75" customHeight="1" x14ac:dyDescent="0.25">
      <c r="A100" s="1" t="s">
        <v>141</v>
      </c>
      <c r="G100" s="97"/>
      <c r="H100" s="97"/>
      <c r="I100" s="97"/>
      <c r="J100" s="97"/>
      <c r="K100" s="97"/>
      <c r="L100" s="97"/>
    </row>
    <row r="101" spans="1:12" ht="21.75" customHeight="1" x14ac:dyDescent="0.25">
      <c r="A101" s="12"/>
      <c r="B101" s="20" t="s">
        <v>139</v>
      </c>
      <c r="F101" s="86">
        <f>F104-F102</f>
        <v>-209080</v>
      </c>
      <c r="G101" s="95"/>
      <c r="H101" s="86">
        <v>-126474</v>
      </c>
      <c r="I101" s="95"/>
      <c r="J101" s="86">
        <f>J104-J102</f>
        <v>206071</v>
      </c>
      <c r="K101" s="95"/>
      <c r="L101" s="88">
        <v>391152</v>
      </c>
    </row>
    <row r="102" spans="1:12" ht="21.75" customHeight="1" x14ac:dyDescent="0.25">
      <c r="A102" s="12"/>
      <c r="B102" s="20" t="s">
        <v>140</v>
      </c>
      <c r="F102" s="90">
        <v>-267309</v>
      </c>
      <c r="G102" s="95"/>
      <c r="H102" s="90">
        <v>-194204</v>
      </c>
      <c r="I102" s="95"/>
      <c r="J102" s="90">
        <v>0</v>
      </c>
      <c r="K102" s="95"/>
      <c r="L102" s="90">
        <v>0</v>
      </c>
    </row>
    <row r="103" spans="1:12" ht="6" customHeight="1" x14ac:dyDescent="0.25">
      <c r="G103" s="97"/>
      <c r="I103" s="97"/>
      <c r="J103" s="97"/>
      <c r="K103" s="97"/>
      <c r="L103" s="97"/>
    </row>
    <row r="104" spans="1:12" ht="21.75" customHeight="1" thickBot="1" x14ac:dyDescent="0.3">
      <c r="F104" s="94">
        <f>F78</f>
        <v>-476389</v>
      </c>
      <c r="G104" s="97"/>
      <c r="H104" s="94">
        <f>H78</f>
        <v>-320678</v>
      </c>
      <c r="I104" s="97"/>
      <c r="J104" s="94">
        <f>J78</f>
        <v>206071</v>
      </c>
      <c r="K104" s="97"/>
      <c r="L104" s="94">
        <f t="shared" ref="L104" si="0">L78</f>
        <v>391152</v>
      </c>
    </row>
    <row r="105" spans="1:12" ht="21.75" customHeight="1" thickTop="1" x14ac:dyDescent="0.25">
      <c r="D105" s="83"/>
      <c r="E105" s="1"/>
      <c r="F105" s="74"/>
      <c r="G105" s="1"/>
      <c r="H105" s="74"/>
      <c r="I105" s="83"/>
      <c r="J105" s="74"/>
      <c r="K105" s="1"/>
      <c r="L105" s="74"/>
    </row>
    <row r="106" spans="1:12" ht="21.75" customHeight="1" x14ac:dyDescent="0.25">
      <c r="A106" s="1" t="s">
        <v>142</v>
      </c>
      <c r="E106" s="71"/>
      <c r="G106" s="71"/>
      <c r="I106" s="71"/>
      <c r="K106" s="71"/>
    </row>
    <row r="107" spans="1:12" ht="21.75" customHeight="1" thickBot="1" x14ac:dyDescent="0.3">
      <c r="A107" s="1"/>
      <c r="B107" s="11" t="s">
        <v>143</v>
      </c>
      <c r="D107" s="70">
        <v>17</v>
      </c>
      <c r="F107" s="178">
        <v>0.04</v>
      </c>
      <c r="G107" s="98"/>
      <c r="H107" s="178">
        <v>0.19</v>
      </c>
      <c r="I107" s="98"/>
      <c r="J107" s="178">
        <v>0.03</v>
      </c>
      <c r="K107" s="99"/>
      <c r="L107" s="178">
        <v>0.1</v>
      </c>
    </row>
    <row r="108" spans="1:12" ht="21.75" customHeight="1" thickTop="1" thickBot="1" x14ac:dyDescent="0.3">
      <c r="A108" s="1"/>
      <c r="B108" s="11" t="s">
        <v>144</v>
      </c>
      <c r="D108" s="70">
        <v>17</v>
      </c>
      <c r="F108" s="178">
        <v>0.04</v>
      </c>
      <c r="G108" s="98"/>
      <c r="H108" s="178">
        <v>0.19</v>
      </c>
      <c r="I108" s="98"/>
      <c r="J108" s="178">
        <v>0.03</v>
      </c>
      <c r="K108" s="99"/>
      <c r="L108" s="178">
        <v>0.1</v>
      </c>
    </row>
    <row r="109" spans="1:12" ht="21.75" customHeight="1" thickTop="1" x14ac:dyDescent="0.25">
      <c r="A109" s="1"/>
      <c r="G109" s="72"/>
      <c r="H109" s="97"/>
      <c r="I109" s="73"/>
      <c r="J109" s="97"/>
      <c r="K109" s="72"/>
      <c r="L109" s="97"/>
    </row>
    <row r="110" spans="1:12" ht="21.75" customHeight="1" x14ac:dyDescent="0.25">
      <c r="A110" s="1"/>
      <c r="G110" s="72"/>
      <c r="H110" s="97"/>
      <c r="I110" s="73"/>
      <c r="J110" s="97"/>
      <c r="K110" s="72"/>
      <c r="L110" s="97"/>
    </row>
    <row r="111" spans="1:12" ht="21.75" customHeight="1" x14ac:dyDescent="0.25">
      <c r="A111" s="1"/>
      <c r="G111" s="72"/>
      <c r="H111" s="97"/>
      <c r="I111" s="73"/>
      <c r="J111" s="97"/>
      <c r="K111" s="72"/>
      <c r="L111" s="97"/>
    </row>
    <row r="112" spans="1:12" ht="21.75" customHeight="1" x14ac:dyDescent="0.25">
      <c r="A112" s="1"/>
      <c r="G112" s="72"/>
      <c r="H112" s="97"/>
      <c r="I112" s="73"/>
      <c r="J112" s="97"/>
      <c r="K112" s="72"/>
      <c r="L112" s="97"/>
    </row>
    <row r="113" spans="1:12" ht="21.75" customHeight="1" x14ac:dyDescent="0.25">
      <c r="A113" s="1"/>
      <c r="G113" s="72"/>
      <c r="H113" s="97"/>
      <c r="I113" s="73"/>
      <c r="J113" s="97"/>
      <c r="K113" s="72"/>
      <c r="L113" s="97"/>
    </row>
    <row r="114" spans="1:12" ht="21.75" customHeight="1" x14ac:dyDescent="0.25">
      <c r="A114" s="1"/>
      <c r="G114" s="72"/>
      <c r="H114" s="97"/>
      <c r="I114" s="73"/>
      <c r="J114" s="97"/>
      <c r="K114" s="72"/>
      <c r="L114" s="97"/>
    </row>
    <row r="115" spans="1:12" ht="21.75" customHeight="1" x14ac:dyDescent="0.25">
      <c r="A115" s="1"/>
      <c r="G115" s="72"/>
      <c r="H115" s="97"/>
      <c r="I115" s="73"/>
      <c r="J115" s="97"/>
      <c r="K115" s="72"/>
      <c r="L115" s="97"/>
    </row>
    <row r="116" spans="1:12" ht="21.75" customHeight="1" x14ac:dyDescent="0.25">
      <c r="A116" s="1"/>
      <c r="G116" s="72"/>
      <c r="H116" s="97"/>
      <c r="I116" s="73"/>
      <c r="J116" s="97"/>
      <c r="K116" s="72"/>
      <c r="L116" s="97"/>
    </row>
    <row r="117" spans="1:12" ht="21.75" customHeight="1" x14ac:dyDescent="0.25">
      <c r="A117" s="1"/>
      <c r="G117" s="72"/>
      <c r="H117" s="97"/>
      <c r="I117" s="73"/>
      <c r="J117" s="97"/>
      <c r="K117" s="72"/>
      <c r="L117" s="97"/>
    </row>
    <row r="118" spans="1:12" ht="21.75" customHeight="1" x14ac:dyDescent="0.25">
      <c r="A118" s="1"/>
      <c r="G118" s="72"/>
      <c r="H118" s="97"/>
      <c r="I118" s="73"/>
      <c r="J118" s="97"/>
      <c r="K118" s="72"/>
      <c r="L118" s="97"/>
    </row>
    <row r="119" spans="1:12" ht="21.75" customHeight="1" x14ac:dyDescent="0.25">
      <c r="A119" s="1"/>
      <c r="G119" s="72"/>
      <c r="H119" s="97"/>
      <c r="I119" s="73"/>
      <c r="J119" s="97"/>
      <c r="K119" s="72"/>
      <c r="L119" s="97"/>
    </row>
    <row r="120" spans="1:12" ht="21.75" customHeight="1" x14ac:dyDescent="0.25">
      <c r="A120" s="1"/>
      <c r="G120" s="72"/>
      <c r="H120" s="97"/>
      <c r="I120" s="73"/>
      <c r="J120" s="97"/>
      <c r="K120" s="72"/>
      <c r="L120" s="97"/>
    </row>
    <row r="121" spans="1:12" ht="21.75" customHeight="1" x14ac:dyDescent="0.25">
      <c r="A121" s="1"/>
      <c r="G121" s="72"/>
      <c r="H121" s="97"/>
      <c r="I121" s="73"/>
      <c r="J121" s="97"/>
      <c r="K121" s="72"/>
      <c r="L121" s="97"/>
    </row>
    <row r="122" spans="1:12" ht="21.75" customHeight="1" x14ac:dyDescent="0.25">
      <c r="A122" s="1"/>
      <c r="G122" s="72"/>
      <c r="H122" s="97"/>
      <c r="I122" s="73"/>
      <c r="J122" s="97"/>
      <c r="K122" s="72"/>
      <c r="L122" s="97"/>
    </row>
    <row r="123" spans="1:12" ht="21.75" customHeight="1" x14ac:dyDescent="0.25">
      <c r="A123" s="1"/>
      <c r="G123" s="72"/>
      <c r="H123" s="97"/>
      <c r="I123" s="73"/>
      <c r="J123" s="97"/>
      <c r="K123" s="72"/>
      <c r="L123" s="97"/>
    </row>
    <row r="124" spans="1:12" ht="16.5" customHeight="1" x14ac:dyDescent="0.25">
      <c r="A124" s="1"/>
      <c r="G124" s="72"/>
      <c r="H124" s="97"/>
      <c r="I124" s="73"/>
      <c r="J124" s="97"/>
      <c r="K124" s="72"/>
      <c r="L124" s="97"/>
    </row>
    <row r="125" spans="1:12" ht="21.75" customHeight="1" x14ac:dyDescent="0.25">
      <c r="A125" s="207" t="str">
        <f>A85</f>
        <v>หมายเหตุประกอบข้อมูลทางการเงินระหว่างกาลแบบย่อเป็นส่วนหนึ่งของข้อมูลทางการเงินระหว่างกาลนี้</v>
      </c>
      <c r="B125" s="207"/>
      <c r="C125" s="207"/>
      <c r="D125" s="207"/>
      <c r="E125" s="207"/>
      <c r="F125" s="207"/>
      <c r="G125" s="207"/>
      <c r="H125" s="207"/>
      <c r="I125" s="207"/>
      <c r="J125" s="207"/>
      <c r="K125" s="207"/>
      <c r="L125" s="207"/>
    </row>
  </sheetData>
  <mergeCells count="9">
    <mergeCell ref="F90:H90"/>
    <mergeCell ref="J90:L90"/>
    <mergeCell ref="A125:L125"/>
    <mergeCell ref="F5:H5"/>
    <mergeCell ref="J5:L5"/>
    <mergeCell ref="A42:L42"/>
    <mergeCell ref="F47:H47"/>
    <mergeCell ref="J47:L47"/>
    <mergeCell ref="A85:L85"/>
  </mergeCells>
  <pageMargins left="0.8" right="0.5" top="0.5" bottom="0.6" header="0.49" footer="0.4"/>
  <pageSetup paperSize="9" scale="95" firstPageNumber="6" fitToHeight="0" orientation="portrait" useFirstPageNumber="1" horizontalDpi="1200" verticalDpi="1200" r:id="rId1"/>
  <headerFooter>
    <oddFooter>&amp;R&amp;"Browallia New,Regular"&amp;13&amp;P</oddFooter>
    <evenFooter>&amp;R&amp;"Browallia New,Regular"&amp;13 3</evenFooter>
  </headerFooter>
  <rowBreaks count="2" manualBreakCount="2">
    <brk id="42" max="16383" man="1"/>
    <brk id="8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5F81E-F60D-422C-81F8-6CD84F0C461B}">
  <sheetPr>
    <tabColor theme="9" tint="0.79998168889431442"/>
  </sheetPr>
  <dimension ref="A1:AH51"/>
  <sheetViews>
    <sheetView topLeftCell="D1" zoomScale="70" zoomScaleNormal="70" zoomScaleSheetLayoutView="100" zoomScalePageLayoutView="61" workbookViewId="0">
      <selection activeCell="F6" sqref="F6:AD6"/>
    </sheetView>
  </sheetViews>
  <sheetFormatPr defaultColWidth="9.28515625" defaultRowHeight="20.100000000000001" customHeight="1" x14ac:dyDescent="0.25"/>
  <cols>
    <col min="1" max="2" width="1.42578125" style="7" customWidth="1"/>
    <col min="3" max="3" width="38.5703125" style="7" customWidth="1"/>
    <col min="4" max="4" width="8" style="71" customWidth="1"/>
    <col min="5" max="5" width="0.5703125" style="96" customWidth="1"/>
    <col min="6" max="6" width="9.42578125" style="71" customWidth="1"/>
    <col min="7" max="7" width="0.5703125" style="96" customWidth="1"/>
    <col min="8" max="8" width="9.7109375" style="71" customWidth="1"/>
    <col min="9" max="9" width="0.5703125" style="96" customWidth="1"/>
    <col min="10" max="10" width="9.140625" style="71" customWidth="1"/>
    <col min="11" max="11" width="0.5703125" style="96" customWidth="1"/>
    <col min="12" max="12" width="9" style="71" customWidth="1"/>
    <col min="13" max="13" width="0.5703125" style="96" customWidth="1"/>
    <col min="14" max="14" width="9.7109375" style="71" customWidth="1"/>
    <col min="15" max="15" width="0.5703125" style="96" customWidth="1"/>
    <col min="16" max="16" width="10.42578125" style="71" customWidth="1"/>
    <col min="17" max="17" width="0.5703125" style="71" customWidth="1"/>
    <col min="18" max="18" width="12.42578125" style="71" customWidth="1"/>
    <col min="19" max="19" width="0.5703125" style="71" customWidth="1"/>
    <col min="20" max="20" width="11.42578125" style="71" customWidth="1"/>
    <col min="21" max="21" width="0.5703125" style="71" customWidth="1"/>
    <col min="22" max="22" width="11.28515625" style="71" customWidth="1"/>
    <col min="23" max="23" width="0.5703125" style="71" customWidth="1"/>
    <col min="24" max="24" width="13.140625" style="71" customWidth="1"/>
    <col min="25" max="25" width="0.5703125" style="71" customWidth="1"/>
    <col min="26" max="26" width="11.140625" style="71" customWidth="1"/>
    <col min="27" max="27" width="0.5703125" style="71" customWidth="1"/>
    <col min="28" max="28" width="11.42578125" style="71" customWidth="1"/>
    <col min="29" max="29" width="0.5703125" style="96" customWidth="1"/>
    <col min="30" max="30" width="10.5703125" style="71" customWidth="1"/>
    <col min="31" max="31" width="0.5703125" style="96" customWidth="1"/>
    <col min="32" max="32" width="11.7109375" style="96" customWidth="1"/>
    <col min="33" max="33" width="0.5703125" style="96" customWidth="1"/>
    <col min="34" max="34" width="11.42578125" style="71" customWidth="1"/>
    <col min="35" max="16384" width="9.28515625" style="7"/>
  </cols>
  <sheetData>
    <row r="1" spans="1:34" ht="20.100000000000001" customHeight="1" x14ac:dyDescent="0.25">
      <c r="A1" s="1" t="s">
        <v>0</v>
      </c>
      <c r="B1" s="32"/>
      <c r="C1" s="32"/>
      <c r="AH1" s="100" t="s">
        <v>5</v>
      </c>
    </row>
    <row r="2" spans="1:34" ht="20.100000000000001" customHeight="1" x14ac:dyDescent="0.25">
      <c r="A2" s="1" t="s">
        <v>145</v>
      </c>
      <c r="B2" s="32"/>
      <c r="C2" s="32"/>
    </row>
    <row r="3" spans="1:34" ht="20.100000000000001" customHeight="1" x14ac:dyDescent="0.25">
      <c r="A3" s="2" t="s">
        <v>102</v>
      </c>
      <c r="B3" s="33"/>
      <c r="C3" s="33"/>
      <c r="D3" s="77"/>
      <c r="E3" s="101"/>
      <c r="F3" s="77"/>
      <c r="G3" s="101"/>
      <c r="H3" s="77"/>
      <c r="I3" s="101"/>
      <c r="J3" s="77"/>
      <c r="K3" s="101"/>
      <c r="L3" s="77"/>
      <c r="M3" s="101"/>
      <c r="N3" s="77"/>
      <c r="O3" s="101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101"/>
      <c r="AD3" s="77"/>
      <c r="AE3" s="101"/>
      <c r="AF3" s="101"/>
      <c r="AG3" s="101"/>
      <c r="AH3" s="77"/>
    </row>
    <row r="4" spans="1:34" s="48" customFormat="1" ht="21.75" customHeight="1" x14ac:dyDescent="0.25">
      <c r="D4" s="102"/>
      <c r="E4" s="103"/>
      <c r="F4" s="102"/>
      <c r="G4" s="103"/>
      <c r="H4" s="102"/>
      <c r="I4" s="103"/>
      <c r="J4" s="102"/>
      <c r="K4" s="103"/>
      <c r="L4" s="102"/>
      <c r="M4" s="103"/>
      <c r="N4" s="102"/>
      <c r="O4" s="103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3"/>
      <c r="AD4" s="102"/>
      <c r="AE4" s="103"/>
      <c r="AF4" s="103"/>
      <c r="AG4" s="103"/>
      <c r="AH4" s="102"/>
    </row>
    <row r="5" spans="1:34" s="34" customFormat="1" ht="21.75" customHeight="1" x14ac:dyDescent="0.25">
      <c r="B5" s="35"/>
      <c r="C5" s="35"/>
      <c r="D5" s="104"/>
      <c r="E5" s="35"/>
      <c r="F5" s="105"/>
      <c r="G5" s="106"/>
      <c r="H5" s="105"/>
      <c r="I5" s="106"/>
      <c r="J5" s="105"/>
      <c r="K5" s="106"/>
      <c r="L5" s="105"/>
      <c r="M5" s="106"/>
      <c r="N5" s="105"/>
      <c r="O5" s="106"/>
      <c r="P5" s="105"/>
      <c r="Q5" s="105"/>
      <c r="R5" s="105"/>
      <c r="S5" s="105"/>
      <c r="T5" s="105"/>
      <c r="U5" s="105"/>
      <c r="V5" s="105"/>
      <c r="W5" s="105"/>
      <c r="X5" s="105"/>
      <c r="Y5" s="106"/>
      <c r="Z5" s="105"/>
      <c r="AA5" s="106"/>
      <c r="AB5" s="105"/>
      <c r="AC5" s="106"/>
      <c r="AD5" s="106"/>
      <c r="AE5" s="106"/>
      <c r="AF5" s="105"/>
      <c r="AG5" s="106"/>
      <c r="AH5" s="106" t="s">
        <v>146</v>
      </c>
    </row>
    <row r="6" spans="1:34" s="34" customFormat="1" ht="21.75" customHeight="1" x14ac:dyDescent="0.25">
      <c r="B6" s="35"/>
      <c r="C6" s="35"/>
      <c r="D6" s="104"/>
      <c r="E6" s="35"/>
      <c r="F6" s="208" t="s">
        <v>139</v>
      </c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107"/>
      <c r="AF6" s="107"/>
      <c r="AG6" s="35"/>
      <c r="AH6" s="108"/>
    </row>
    <row r="7" spans="1:34" s="34" customFormat="1" ht="21.75" customHeight="1" x14ac:dyDescent="0.25">
      <c r="E7" s="21"/>
      <c r="G7" s="21"/>
      <c r="H7" s="22"/>
      <c r="I7" s="21"/>
      <c r="J7" s="22"/>
      <c r="K7" s="21"/>
      <c r="L7" s="22"/>
      <c r="M7" s="21"/>
      <c r="R7" s="209" t="s">
        <v>96</v>
      </c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109"/>
      <c r="AD7" s="109"/>
      <c r="AE7" s="21"/>
      <c r="AF7" s="22"/>
      <c r="AG7" s="21"/>
      <c r="AH7" s="22"/>
    </row>
    <row r="8" spans="1:34" s="34" customFormat="1" ht="21.75" customHeight="1" x14ac:dyDescent="0.25">
      <c r="E8" s="21"/>
      <c r="G8" s="21"/>
      <c r="H8" s="22"/>
      <c r="I8" s="21"/>
      <c r="J8" s="22"/>
      <c r="K8" s="21"/>
      <c r="L8" s="22"/>
      <c r="M8" s="21"/>
      <c r="R8" s="110"/>
      <c r="S8" s="104"/>
      <c r="T8" s="209" t="s">
        <v>122</v>
      </c>
      <c r="U8" s="209"/>
      <c r="V8" s="209"/>
      <c r="W8" s="209"/>
      <c r="X8" s="209"/>
      <c r="Y8" s="209"/>
      <c r="Z8" s="209"/>
      <c r="AA8" s="109"/>
      <c r="AB8" s="109"/>
      <c r="AC8" s="22"/>
      <c r="AD8" s="22"/>
      <c r="AE8" s="22"/>
      <c r="AF8" s="22"/>
      <c r="AG8" s="21"/>
      <c r="AH8" s="22"/>
    </row>
    <row r="9" spans="1:34" s="34" customFormat="1" ht="21.75" customHeight="1" x14ac:dyDescent="0.25">
      <c r="E9" s="21"/>
      <c r="U9" s="104"/>
      <c r="W9" s="104"/>
      <c r="X9" s="104"/>
      <c r="Y9" s="104"/>
      <c r="Z9" s="35" t="s">
        <v>147</v>
      </c>
      <c r="AA9" s="109"/>
      <c r="AB9" s="109"/>
      <c r="AC9" s="22"/>
      <c r="AD9" s="22"/>
      <c r="AE9" s="22"/>
      <c r="AF9" s="22"/>
      <c r="AG9" s="21"/>
      <c r="AH9" s="22"/>
    </row>
    <row r="10" spans="1:34" s="34" customFormat="1" ht="21.75" customHeight="1" x14ac:dyDescent="0.25">
      <c r="D10" s="22"/>
      <c r="E10" s="21"/>
      <c r="G10" s="21"/>
      <c r="H10" s="22"/>
      <c r="I10" s="21"/>
      <c r="J10" s="22"/>
      <c r="K10" s="21"/>
      <c r="L10" s="22"/>
      <c r="M10" s="21"/>
      <c r="N10" s="23"/>
      <c r="O10" s="23"/>
      <c r="P10" s="23"/>
      <c r="R10" s="35" t="s">
        <v>148</v>
      </c>
      <c r="S10" s="35"/>
      <c r="T10" s="111" t="s">
        <v>149</v>
      </c>
      <c r="U10" s="179"/>
      <c r="V10" s="35" t="s">
        <v>150</v>
      </c>
      <c r="W10" s="179"/>
      <c r="X10" s="35" t="s">
        <v>151</v>
      </c>
      <c r="Y10" s="35"/>
      <c r="Z10" s="35" t="s">
        <v>152</v>
      </c>
      <c r="AA10" s="35"/>
      <c r="AB10" s="35"/>
      <c r="AC10" s="22"/>
      <c r="AD10" s="22"/>
      <c r="AE10" s="22"/>
      <c r="AF10" s="22"/>
      <c r="AG10" s="21"/>
      <c r="AH10" s="22"/>
    </row>
    <row r="11" spans="1:34" s="34" customFormat="1" ht="21.75" customHeight="1" x14ac:dyDescent="0.25">
      <c r="D11" s="112"/>
      <c r="E11" s="21"/>
      <c r="F11" s="22"/>
      <c r="G11" s="21"/>
      <c r="H11" s="22"/>
      <c r="I11" s="21"/>
      <c r="J11" s="22" t="s">
        <v>153</v>
      </c>
      <c r="K11" s="21"/>
      <c r="L11" s="22"/>
      <c r="M11" s="21"/>
      <c r="N11" s="24" t="s">
        <v>91</v>
      </c>
      <c r="O11" s="24"/>
      <c r="P11" s="24"/>
      <c r="R11" s="22" t="s">
        <v>150</v>
      </c>
      <c r="S11" s="179"/>
      <c r="T11" s="111" t="s">
        <v>154</v>
      </c>
      <c r="U11" s="179"/>
      <c r="V11" s="111" t="s">
        <v>155</v>
      </c>
      <c r="W11" s="179"/>
      <c r="X11" s="22" t="s">
        <v>156</v>
      </c>
      <c r="Y11" s="21"/>
      <c r="Z11" s="35" t="s">
        <v>157</v>
      </c>
      <c r="AA11" s="21"/>
      <c r="AB11" s="35" t="s">
        <v>158</v>
      </c>
      <c r="AC11" s="21"/>
      <c r="AD11" s="22" t="s">
        <v>159</v>
      </c>
      <c r="AE11" s="21"/>
      <c r="AF11" s="22"/>
      <c r="AG11" s="21"/>
      <c r="AH11" s="22"/>
    </row>
    <row r="12" spans="1:34" s="34" customFormat="1" ht="21.75" customHeight="1" x14ac:dyDescent="0.25">
      <c r="D12" s="112"/>
      <c r="E12" s="21"/>
      <c r="F12" s="112" t="s">
        <v>160</v>
      </c>
      <c r="G12" s="21"/>
      <c r="H12" s="112" t="s">
        <v>161</v>
      </c>
      <c r="I12" s="21"/>
      <c r="J12" s="112" t="s">
        <v>162</v>
      </c>
      <c r="K12" s="21"/>
      <c r="L12" s="112" t="s">
        <v>163</v>
      </c>
      <c r="M12" s="21"/>
      <c r="N12" s="112" t="s">
        <v>164</v>
      </c>
      <c r="O12" s="21"/>
      <c r="P12" s="22" t="s">
        <v>165</v>
      </c>
      <c r="Q12" s="22"/>
      <c r="R12" s="22" t="s">
        <v>166</v>
      </c>
      <c r="S12" s="179"/>
      <c r="T12" s="111" t="s">
        <v>167</v>
      </c>
      <c r="U12" s="179"/>
      <c r="V12" s="111" t="s">
        <v>168</v>
      </c>
      <c r="W12" s="179"/>
      <c r="X12" s="22" t="s">
        <v>169</v>
      </c>
      <c r="Y12" s="21"/>
      <c r="Z12" s="22" t="s">
        <v>170</v>
      </c>
      <c r="AA12" s="21"/>
      <c r="AB12" s="22" t="s">
        <v>171</v>
      </c>
      <c r="AC12" s="21"/>
      <c r="AD12" s="22" t="s">
        <v>172</v>
      </c>
      <c r="AE12" s="21"/>
      <c r="AF12" s="22" t="s">
        <v>173</v>
      </c>
      <c r="AG12" s="21"/>
      <c r="AH12" s="22" t="s">
        <v>174</v>
      </c>
    </row>
    <row r="13" spans="1:34" s="34" customFormat="1" ht="21.75" customHeight="1" x14ac:dyDescent="0.25">
      <c r="D13" s="112"/>
      <c r="E13" s="21"/>
      <c r="F13" s="112" t="s">
        <v>175</v>
      </c>
      <c r="G13" s="21"/>
      <c r="H13" s="112" t="s">
        <v>176</v>
      </c>
      <c r="I13" s="21"/>
      <c r="J13" s="112" t="s">
        <v>176</v>
      </c>
      <c r="K13" s="21"/>
      <c r="L13" s="112" t="s">
        <v>177</v>
      </c>
      <c r="M13" s="21"/>
      <c r="N13" s="112" t="s">
        <v>178</v>
      </c>
      <c r="O13" s="21"/>
      <c r="P13" s="22" t="s">
        <v>179</v>
      </c>
      <c r="Q13" s="22"/>
      <c r="R13" s="22" t="s">
        <v>180</v>
      </c>
      <c r="S13" s="179"/>
      <c r="T13" s="111" t="s">
        <v>181</v>
      </c>
      <c r="U13" s="179"/>
      <c r="V13" s="111" t="s">
        <v>182</v>
      </c>
      <c r="W13" s="179"/>
      <c r="X13" s="22" t="s">
        <v>183</v>
      </c>
      <c r="Y13" s="21"/>
      <c r="Z13" s="22" t="s">
        <v>184</v>
      </c>
      <c r="AA13" s="21"/>
      <c r="AB13" s="22" t="s">
        <v>185</v>
      </c>
      <c r="AC13" s="21"/>
      <c r="AD13" s="22" t="s">
        <v>186</v>
      </c>
      <c r="AE13" s="21"/>
      <c r="AF13" s="22" t="s">
        <v>187</v>
      </c>
      <c r="AG13" s="21"/>
      <c r="AH13" s="22" t="s">
        <v>79</v>
      </c>
    </row>
    <row r="14" spans="1:34" s="34" customFormat="1" ht="21.75" customHeight="1" x14ac:dyDescent="0.25">
      <c r="D14" s="113" t="s">
        <v>11</v>
      </c>
      <c r="E14" s="21"/>
      <c r="F14" s="25" t="s">
        <v>12</v>
      </c>
      <c r="G14" s="26"/>
      <c r="H14" s="25" t="s">
        <v>12</v>
      </c>
      <c r="I14" s="26"/>
      <c r="J14" s="25" t="s">
        <v>12</v>
      </c>
      <c r="K14" s="21"/>
      <c r="L14" s="25" t="s">
        <v>12</v>
      </c>
      <c r="M14" s="21"/>
      <c r="N14" s="25" t="s">
        <v>12</v>
      </c>
      <c r="O14" s="26"/>
      <c r="P14" s="25" t="s">
        <v>12</v>
      </c>
      <c r="Q14" s="27"/>
      <c r="R14" s="25" t="s">
        <v>12</v>
      </c>
      <c r="S14" s="179"/>
      <c r="T14" s="114" t="s">
        <v>12</v>
      </c>
      <c r="U14" s="179"/>
      <c r="V14" s="114" t="s">
        <v>12</v>
      </c>
      <c r="W14" s="179"/>
      <c r="X14" s="25" t="s">
        <v>12</v>
      </c>
      <c r="Y14" s="21"/>
      <c r="Z14" s="25" t="s">
        <v>12</v>
      </c>
      <c r="AA14" s="21"/>
      <c r="AB14" s="25" t="s">
        <v>12</v>
      </c>
      <c r="AC14" s="21"/>
      <c r="AD14" s="25" t="s">
        <v>12</v>
      </c>
      <c r="AE14" s="21"/>
      <c r="AF14" s="25" t="s">
        <v>12</v>
      </c>
      <c r="AG14" s="21"/>
      <c r="AH14" s="25" t="s">
        <v>12</v>
      </c>
    </row>
    <row r="15" spans="1:34" s="34" customFormat="1" ht="6" customHeight="1" x14ac:dyDescent="0.25">
      <c r="D15" s="27"/>
      <c r="E15" s="21"/>
      <c r="F15" s="27"/>
      <c r="G15" s="26"/>
      <c r="H15" s="27"/>
      <c r="I15" s="26"/>
      <c r="J15" s="27"/>
      <c r="K15" s="21"/>
      <c r="L15" s="27"/>
      <c r="M15" s="21"/>
      <c r="N15" s="27"/>
      <c r="O15" s="26"/>
      <c r="P15" s="27"/>
      <c r="Q15" s="27"/>
      <c r="R15" s="27"/>
      <c r="X15" s="27"/>
      <c r="Y15" s="21"/>
      <c r="Z15" s="27"/>
      <c r="AA15" s="21"/>
      <c r="AB15" s="27"/>
      <c r="AC15" s="21"/>
      <c r="AD15" s="21"/>
      <c r="AE15" s="21"/>
      <c r="AF15" s="27"/>
      <c r="AG15" s="21"/>
      <c r="AH15" s="27"/>
    </row>
    <row r="16" spans="1:34" s="34" customFormat="1" ht="21.75" customHeight="1" x14ac:dyDescent="0.25">
      <c r="A16" s="36" t="s">
        <v>188</v>
      </c>
      <c r="B16" s="36"/>
      <c r="D16" s="110"/>
      <c r="E16" s="110"/>
      <c r="F16" s="110">
        <v>373000</v>
      </c>
      <c r="G16" s="110"/>
      <c r="H16" s="110">
        <v>3680616</v>
      </c>
      <c r="I16" s="110"/>
      <c r="J16" s="110">
        <v>0</v>
      </c>
      <c r="K16" s="110"/>
      <c r="L16" s="110">
        <v>-655001</v>
      </c>
      <c r="M16" s="110"/>
      <c r="N16" s="110">
        <v>40200</v>
      </c>
      <c r="O16" s="110"/>
      <c r="P16" s="110">
        <v>42099717</v>
      </c>
      <c r="Q16" s="110"/>
      <c r="R16" s="110">
        <v>-765013</v>
      </c>
      <c r="T16" s="110">
        <v>-12757</v>
      </c>
      <c r="V16" s="110">
        <v>-3018658</v>
      </c>
      <c r="X16" s="110">
        <v>-8604</v>
      </c>
      <c r="Y16" s="110"/>
      <c r="Z16" s="110">
        <v>-34130</v>
      </c>
      <c r="AA16" s="110"/>
      <c r="AB16" s="115">
        <f>SUM(R16:Z16)</f>
        <v>-3839162</v>
      </c>
      <c r="AC16" s="110"/>
      <c r="AD16" s="115">
        <f>SUM(F16:P16,AB16)</f>
        <v>41699370</v>
      </c>
      <c r="AE16" s="110"/>
      <c r="AF16" s="110">
        <v>2310247</v>
      </c>
      <c r="AG16" s="110"/>
      <c r="AH16" s="28">
        <f>SUM(AD16:AF16)</f>
        <v>44009617</v>
      </c>
    </row>
    <row r="17" spans="1:34" s="48" customFormat="1" ht="6" customHeight="1" x14ac:dyDescent="0.25">
      <c r="D17" s="102"/>
      <c r="E17" s="103"/>
      <c r="F17" s="102"/>
      <c r="G17" s="103"/>
      <c r="H17" s="102"/>
      <c r="I17" s="103"/>
      <c r="J17" s="102"/>
      <c r="K17" s="103"/>
      <c r="L17" s="102"/>
      <c r="M17" s="103"/>
      <c r="N17" s="102"/>
      <c r="O17" s="103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3"/>
      <c r="AD17" s="102"/>
      <c r="AE17" s="103"/>
      <c r="AF17" s="103"/>
      <c r="AG17" s="103"/>
      <c r="AH17" s="102"/>
    </row>
    <row r="18" spans="1:34" s="34" customFormat="1" ht="21.75" customHeight="1" x14ac:dyDescent="0.25">
      <c r="A18" s="36" t="s">
        <v>189</v>
      </c>
      <c r="B18" s="37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T18" s="110"/>
      <c r="V18" s="110"/>
      <c r="X18" s="110"/>
      <c r="Y18" s="110"/>
      <c r="Z18" s="110"/>
      <c r="AA18" s="110"/>
      <c r="AB18" s="110"/>
      <c r="AC18" s="110"/>
      <c r="AD18" s="115"/>
      <c r="AE18" s="110"/>
      <c r="AF18" s="110"/>
      <c r="AG18" s="110"/>
      <c r="AH18" s="110"/>
    </row>
    <row r="19" spans="1:34" s="49" customFormat="1" ht="21.75" customHeight="1" x14ac:dyDescent="0.35">
      <c r="A19" s="37" t="s">
        <v>190</v>
      </c>
      <c r="B19" s="37"/>
      <c r="C19" s="34"/>
      <c r="D19" s="116"/>
      <c r="E19" s="110"/>
      <c r="F19" s="110">
        <v>0</v>
      </c>
      <c r="G19" s="110"/>
      <c r="H19" s="110">
        <v>0</v>
      </c>
      <c r="I19" s="110"/>
      <c r="J19" s="110">
        <v>0</v>
      </c>
      <c r="K19" s="110"/>
      <c r="L19" s="110">
        <v>-78975</v>
      </c>
      <c r="M19" s="110"/>
      <c r="N19" s="110">
        <v>0</v>
      </c>
      <c r="O19" s="110"/>
      <c r="P19" s="110">
        <v>0</v>
      </c>
      <c r="Q19" s="110"/>
      <c r="R19" s="110">
        <v>0</v>
      </c>
      <c r="S19" s="34"/>
      <c r="T19" s="110">
        <v>0</v>
      </c>
      <c r="U19" s="34"/>
      <c r="V19" s="110">
        <v>0</v>
      </c>
      <c r="W19" s="34"/>
      <c r="X19" s="110">
        <v>0</v>
      </c>
      <c r="Y19" s="110"/>
      <c r="Z19" s="110">
        <v>0</v>
      </c>
      <c r="AA19" s="110"/>
      <c r="AB19" s="115">
        <f t="shared" ref="AB19" si="0">SUM(R19:Z19)</f>
        <v>0</v>
      </c>
      <c r="AC19" s="110"/>
      <c r="AD19" s="115">
        <f>SUM(F19:P19,AB19)</f>
        <v>-78975</v>
      </c>
      <c r="AE19" s="110"/>
      <c r="AF19" s="115">
        <v>0</v>
      </c>
      <c r="AG19" s="110"/>
      <c r="AH19" s="28">
        <f t="shared" ref="AH19" si="1">SUM(AD19:AF19)</f>
        <v>-78975</v>
      </c>
    </row>
    <row r="20" spans="1:34" s="34" customFormat="1" ht="21.75" customHeight="1" x14ac:dyDescent="0.25">
      <c r="A20" s="34" t="s">
        <v>137</v>
      </c>
      <c r="B20" s="37"/>
      <c r="D20" s="117"/>
      <c r="E20" s="110"/>
      <c r="F20" s="118">
        <v>0</v>
      </c>
      <c r="G20" s="110"/>
      <c r="H20" s="118">
        <v>0</v>
      </c>
      <c r="I20" s="110"/>
      <c r="J20" s="118">
        <v>0</v>
      </c>
      <c r="K20" s="110"/>
      <c r="L20" s="118">
        <v>0</v>
      </c>
      <c r="M20" s="110"/>
      <c r="N20" s="118">
        <v>0</v>
      </c>
      <c r="O20" s="110"/>
      <c r="P20" s="118">
        <v>888703</v>
      </c>
      <c r="Q20" s="110"/>
      <c r="R20" s="118">
        <v>0</v>
      </c>
      <c r="T20" s="118">
        <v>0</v>
      </c>
      <c r="V20" s="118">
        <v>-1047571</v>
      </c>
      <c r="X20" s="118">
        <v>4496</v>
      </c>
      <c r="Y20" s="110"/>
      <c r="Z20" s="119">
        <v>27898</v>
      </c>
      <c r="AA20" s="110"/>
      <c r="AB20" s="119">
        <f>SUM(R20:Z20)</f>
        <v>-1015177</v>
      </c>
      <c r="AC20" s="110"/>
      <c r="AD20" s="119">
        <f>SUM(F20:P20,AB20)</f>
        <v>-126474</v>
      </c>
      <c r="AE20" s="110"/>
      <c r="AF20" s="118">
        <v>-194204</v>
      </c>
      <c r="AG20" s="110"/>
      <c r="AH20" s="29">
        <f>SUM(AD20:AF20)</f>
        <v>-320678</v>
      </c>
    </row>
    <row r="21" spans="1:34" s="34" customFormat="1" ht="6" customHeight="1" x14ac:dyDescent="0.25">
      <c r="A21" s="38"/>
      <c r="D21" s="110"/>
      <c r="E21" s="12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T21" s="110"/>
      <c r="V21" s="110"/>
      <c r="X21" s="110"/>
      <c r="Y21" s="110"/>
      <c r="Z21" s="110"/>
      <c r="AA21" s="110"/>
      <c r="AB21" s="110"/>
      <c r="AC21" s="110"/>
      <c r="AD21" s="110"/>
      <c r="AE21" s="110"/>
      <c r="AF21" s="30"/>
      <c r="AG21" s="30"/>
      <c r="AH21" s="30"/>
    </row>
    <row r="22" spans="1:34" s="34" customFormat="1" ht="21.75" customHeight="1" x14ac:dyDescent="0.25">
      <c r="A22" s="36" t="s">
        <v>191</v>
      </c>
      <c r="B22" s="37"/>
      <c r="C22" s="37"/>
      <c r="D22" s="110"/>
      <c r="E22" s="12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T22" s="110"/>
      <c r="V22" s="110"/>
      <c r="X22" s="110"/>
      <c r="Y22" s="110"/>
      <c r="Z22" s="110"/>
      <c r="AA22" s="110"/>
      <c r="AB22" s="110"/>
      <c r="AC22" s="110"/>
      <c r="AD22" s="110"/>
      <c r="AE22" s="110"/>
      <c r="AF22" s="30"/>
      <c r="AG22" s="30"/>
      <c r="AH22" s="30"/>
    </row>
    <row r="23" spans="1:34" s="34" customFormat="1" ht="21.75" customHeight="1" thickBot="1" x14ac:dyDescent="0.3">
      <c r="A23" s="38"/>
      <c r="B23" s="36" t="s">
        <v>192</v>
      </c>
      <c r="C23" s="37"/>
      <c r="D23" s="110"/>
      <c r="E23" s="120"/>
      <c r="F23" s="121">
        <f>SUM(F16:F20)</f>
        <v>373000</v>
      </c>
      <c r="G23" s="110"/>
      <c r="H23" s="121">
        <f>SUM(H16:H20)</f>
        <v>3680616</v>
      </c>
      <c r="I23" s="110"/>
      <c r="J23" s="121">
        <f>SUM(J16:J20)</f>
        <v>0</v>
      </c>
      <c r="K23" s="110"/>
      <c r="L23" s="121">
        <f>SUM(L16:L20)</f>
        <v>-733976</v>
      </c>
      <c r="M23" s="110"/>
      <c r="N23" s="121">
        <f>SUM(N16:N20)</f>
        <v>40200</v>
      </c>
      <c r="O23" s="110"/>
      <c r="P23" s="121">
        <f>SUM(P16:P20)</f>
        <v>42988420</v>
      </c>
      <c r="Q23" s="110"/>
      <c r="R23" s="121">
        <f>SUM(R16:R20)</f>
        <v>-765013</v>
      </c>
      <c r="T23" s="121">
        <f>SUM(T16:T20)</f>
        <v>-12757</v>
      </c>
      <c r="V23" s="121">
        <f>SUM(V16:V20)</f>
        <v>-4066229</v>
      </c>
      <c r="X23" s="121">
        <f>SUM(X16:X20)</f>
        <v>-4108</v>
      </c>
      <c r="Y23" s="110"/>
      <c r="Z23" s="121">
        <f>SUM(Z16:Z20)</f>
        <v>-6232</v>
      </c>
      <c r="AA23" s="110"/>
      <c r="AB23" s="121">
        <f>SUM(AB16:AB20)</f>
        <v>-4854339</v>
      </c>
      <c r="AC23" s="110"/>
      <c r="AD23" s="121">
        <f>SUM(AD16:AD20)</f>
        <v>41493921</v>
      </c>
      <c r="AE23" s="110"/>
      <c r="AF23" s="121">
        <f>SUM(AF16:AF20)</f>
        <v>2116043</v>
      </c>
      <c r="AG23" s="31"/>
      <c r="AH23" s="121">
        <f>SUM(AH16:AH20)</f>
        <v>43609964</v>
      </c>
    </row>
    <row r="24" spans="1:34" s="34" customFormat="1" ht="21.75" customHeight="1" thickTop="1" x14ac:dyDescent="0.25">
      <c r="A24" s="36"/>
      <c r="D24" s="110"/>
      <c r="E24" s="12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31"/>
      <c r="AH24" s="110"/>
    </row>
    <row r="25" spans="1:34" s="34" customFormat="1" ht="21.75" customHeight="1" x14ac:dyDescent="0.25">
      <c r="A25" s="36" t="s">
        <v>193</v>
      </c>
      <c r="B25" s="36"/>
      <c r="D25" s="110"/>
      <c r="E25" s="110"/>
      <c r="F25" s="110">
        <v>371334</v>
      </c>
      <c r="G25" s="110"/>
      <c r="H25" s="110">
        <v>2948306</v>
      </c>
      <c r="I25" s="110"/>
      <c r="J25" s="110">
        <v>0</v>
      </c>
      <c r="K25" s="110"/>
      <c r="L25" s="110">
        <v>0</v>
      </c>
      <c r="M25" s="110"/>
      <c r="N25" s="110">
        <v>40200</v>
      </c>
      <c r="O25" s="110"/>
      <c r="P25" s="110">
        <v>36355703</v>
      </c>
      <c r="Q25" s="110"/>
      <c r="R25" s="115">
        <v>-765013</v>
      </c>
      <c r="S25" s="115"/>
      <c r="T25" s="115">
        <v>34625</v>
      </c>
      <c r="V25" s="110">
        <v>-7485487</v>
      </c>
      <c r="X25" s="110">
        <v>-79430</v>
      </c>
      <c r="Y25" s="110"/>
      <c r="Z25" s="110">
        <v>-42198</v>
      </c>
      <c r="AA25" s="110"/>
      <c r="AB25" s="115">
        <f>SUM(R25:Z25)</f>
        <v>-8337503</v>
      </c>
      <c r="AC25" s="110"/>
      <c r="AD25" s="115">
        <f>SUM(F25,H25,L25,N25,P25,AB25)</f>
        <v>31378040</v>
      </c>
      <c r="AE25" s="110"/>
      <c r="AF25" s="110">
        <v>-1242413</v>
      </c>
      <c r="AG25" s="110"/>
      <c r="AH25" s="28">
        <f>SUM(AD25:AF25)</f>
        <v>30135627</v>
      </c>
    </row>
    <row r="26" spans="1:34" s="34" customFormat="1" ht="6" customHeight="1" x14ac:dyDescent="0.25">
      <c r="A26" s="36"/>
      <c r="B26" s="37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T26" s="110"/>
      <c r="V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</row>
    <row r="27" spans="1:34" s="34" customFormat="1" ht="21.75" customHeight="1" x14ac:dyDescent="0.25">
      <c r="A27" s="36" t="s">
        <v>189</v>
      </c>
      <c r="B27" s="37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T27" s="110"/>
      <c r="V27" s="110"/>
      <c r="X27" s="110"/>
      <c r="Y27" s="110"/>
      <c r="Z27" s="110"/>
      <c r="AA27" s="110"/>
      <c r="AB27" s="110"/>
      <c r="AC27" s="110"/>
      <c r="AD27" s="115"/>
      <c r="AE27" s="110"/>
      <c r="AF27" s="110"/>
      <c r="AG27" s="110"/>
      <c r="AH27" s="110"/>
    </row>
    <row r="28" spans="1:34" s="115" customFormat="1" ht="21.75" customHeight="1" x14ac:dyDescent="0.25">
      <c r="A28" s="175" t="s">
        <v>194</v>
      </c>
      <c r="B28" s="175"/>
      <c r="D28" s="116">
        <v>11</v>
      </c>
      <c r="E28" s="110"/>
      <c r="F28" s="110">
        <v>0</v>
      </c>
      <c r="G28" s="110"/>
      <c r="H28" s="110">
        <v>0</v>
      </c>
      <c r="I28" s="110"/>
      <c r="J28" s="110">
        <v>0</v>
      </c>
      <c r="K28" s="110"/>
      <c r="L28" s="110">
        <v>0</v>
      </c>
      <c r="M28" s="110"/>
      <c r="N28" s="110">
        <v>0</v>
      </c>
      <c r="O28" s="110"/>
      <c r="P28" s="110">
        <v>0</v>
      </c>
      <c r="Q28" s="110"/>
      <c r="R28" s="110">
        <v>69107</v>
      </c>
      <c r="T28" s="110">
        <v>0</v>
      </c>
      <c r="V28" s="110">
        <v>0</v>
      </c>
      <c r="X28" s="110">
        <v>0</v>
      </c>
      <c r="Y28" s="110"/>
      <c r="Z28" s="110">
        <v>0</v>
      </c>
      <c r="AA28" s="110"/>
      <c r="AB28" s="115">
        <f>SUM(R28:Z28)</f>
        <v>69107</v>
      </c>
      <c r="AC28" s="110"/>
      <c r="AD28" s="115">
        <f>SUM(F28,H28,J28,L28,N28,P28,AB28)</f>
        <v>69107</v>
      </c>
      <c r="AE28" s="110"/>
      <c r="AF28" s="110">
        <v>-69107</v>
      </c>
      <c r="AG28" s="110"/>
      <c r="AH28" s="28">
        <f>SUM(AD28:AF28)</f>
        <v>0</v>
      </c>
    </row>
    <row r="29" spans="1:34" s="115" customFormat="1" ht="21.75" customHeight="1" x14ac:dyDescent="0.25">
      <c r="A29" s="175" t="s">
        <v>195</v>
      </c>
      <c r="B29" s="175"/>
      <c r="D29" s="116">
        <v>11</v>
      </c>
      <c r="F29" s="110">
        <v>0</v>
      </c>
      <c r="G29" s="110"/>
      <c r="H29" s="110">
        <v>0</v>
      </c>
      <c r="I29" s="110"/>
      <c r="J29" s="110">
        <v>0</v>
      </c>
      <c r="K29" s="110"/>
      <c r="L29" s="110">
        <v>0</v>
      </c>
      <c r="M29" s="110"/>
      <c r="N29" s="110">
        <v>0</v>
      </c>
      <c r="O29" s="110"/>
      <c r="P29" s="110">
        <v>-3457</v>
      </c>
      <c r="Q29" s="110"/>
      <c r="R29" s="110">
        <v>0</v>
      </c>
      <c r="T29" s="110">
        <v>0</v>
      </c>
      <c r="V29" s="110">
        <v>0</v>
      </c>
      <c r="X29" s="110">
        <v>0</v>
      </c>
      <c r="Y29" s="110"/>
      <c r="Z29" s="110">
        <v>3457</v>
      </c>
      <c r="AA29" s="110"/>
      <c r="AB29" s="115">
        <f>SUM(R29:Z29)</f>
        <v>3457</v>
      </c>
      <c r="AC29" s="110"/>
      <c r="AD29" s="115">
        <v>0</v>
      </c>
      <c r="AE29" s="110"/>
      <c r="AF29" s="110">
        <v>3860699</v>
      </c>
      <c r="AG29" s="110"/>
      <c r="AH29" s="28">
        <f>SUM(AD29:AF29)</f>
        <v>3860699</v>
      </c>
    </row>
    <row r="30" spans="1:34" s="115" customFormat="1" ht="21.75" customHeight="1" x14ac:dyDescent="0.25">
      <c r="A30" s="175" t="s">
        <v>196</v>
      </c>
      <c r="B30" s="175"/>
      <c r="D30" s="116">
        <v>16</v>
      </c>
      <c r="E30" s="110"/>
      <c r="F30" s="110">
        <v>371334</v>
      </c>
      <c r="G30" s="110"/>
      <c r="H30" s="110">
        <v>6305587</v>
      </c>
      <c r="I30" s="110"/>
      <c r="J30" s="110">
        <v>744762</v>
      </c>
      <c r="K30" s="110"/>
      <c r="L30" s="110">
        <v>0</v>
      </c>
      <c r="M30" s="110"/>
      <c r="N30" s="110">
        <v>0</v>
      </c>
      <c r="O30" s="110"/>
      <c r="P30" s="110">
        <v>0</v>
      </c>
      <c r="Q30" s="110"/>
      <c r="R30" s="110">
        <v>0</v>
      </c>
      <c r="T30" s="110">
        <v>0</v>
      </c>
      <c r="V30" s="110">
        <v>0</v>
      </c>
      <c r="X30" s="110">
        <v>0</v>
      </c>
      <c r="Y30" s="110"/>
      <c r="Z30" s="110">
        <v>0</v>
      </c>
      <c r="AA30" s="110"/>
      <c r="AB30" s="115">
        <f t="shared" ref="AB30" si="2">SUM(R30:Z30)</f>
        <v>0</v>
      </c>
      <c r="AC30" s="110"/>
      <c r="AD30" s="115">
        <f>SUM(F30,H30,J30,L30,N30,P30,AB30)</f>
        <v>7421683</v>
      </c>
      <c r="AE30" s="110"/>
      <c r="AF30" s="110">
        <v>0</v>
      </c>
      <c r="AG30" s="110"/>
      <c r="AH30" s="28">
        <f>SUM(AD30:AF30)</f>
        <v>7421683</v>
      </c>
    </row>
    <row r="31" spans="1:34" s="115" customFormat="1" ht="21.75" customHeight="1" x14ac:dyDescent="0.25">
      <c r="A31" s="115" t="s">
        <v>137</v>
      </c>
      <c r="B31" s="175"/>
      <c r="D31" s="176"/>
      <c r="E31" s="110"/>
      <c r="F31" s="118">
        <v>0</v>
      </c>
      <c r="G31" s="110"/>
      <c r="H31" s="118">
        <v>0</v>
      </c>
      <c r="I31" s="110"/>
      <c r="J31" s="118">
        <v>0</v>
      </c>
      <c r="K31" s="110"/>
      <c r="L31" s="118">
        <v>0</v>
      </c>
      <c r="M31" s="110"/>
      <c r="N31" s="118">
        <v>0</v>
      </c>
      <c r="O31" s="110"/>
      <c r="P31" s="118">
        <v>252333</v>
      </c>
      <c r="Q31" s="110"/>
      <c r="R31" s="118">
        <v>0</v>
      </c>
      <c r="T31" s="118">
        <v>0</v>
      </c>
      <c r="V31" s="118">
        <v>-469578</v>
      </c>
      <c r="X31" s="118">
        <v>7511</v>
      </c>
      <c r="Y31" s="110"/>
      <c r="Z31" s="119">
        <v>654</v>
      </c>
      <c r="AA31" s="110"/>
      <c r="AB31" s="119">
        <f>SUM(R31:Z31)</f>
        <v>-461413</v>
      </c>
      <c r="AC31" s="110"/>
      <c r="AD31" s="119">
        <f>SUM(F31,H31,J31,L31,N31,P31,AB31)</f>
        <v>-209080</v>
      </c>
      <c r="AE31" s="110"/>
      <c r="AF31" s="118">
        <v>-267309</v>
      </c>
      <c r="AG31" s="110"/>
      <c r="AH31" s="29">
        <f>SUM(AD31:AF31)</f>
        <v>-476389</v>
      </c>
    </row>
    <row r="32" spans="1:34" s="34" customFormat="1" ht="6" customHeight="1" x14ac:dyDescent="0.25">
      <c r="A32" s="38"/>
      <c r="D32" s="110"/>
      <c r="E32" s="12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T32" s="110"/>
      <c r="V32" s="110"/>
      <c r="X32" s="110"/>
      <c r="Y32" s="110"/>
      <c r="Z32" s="110"/>
      <c r="AA32" s="110"/>
      <c r="AB32" s="110"/>
      <c r="AC32" s="110"/>
      <c r="AD32" s="110"/>
      <c r="AE32" s="110"/>
      <c r="AF32" s="30"/>
      <c r="AG32" s="30"/>
      <c r="AH32" s="30"/>
    </row>
    <row r="33" spans="1:34" s="34" customFormat="1" ht="21.75" customHeight="1" x14ac:dyDescent="0.25">
      <c r="A33" s="36" t="s">
        <v>191</v>
      </c>
      <c r="B33" s="37"/>
      <c r="D33" s="110"/>
      <c r="E33" s="12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T33" s="110"/>
      <c r="V33" s="110"/>
      <c r="X33" s="110"/>
      <c r="Y33" s="110"/>
      <c r="Z33" s="110"/>
      <c r="AA33" s="110"/>
      <c r="AB33" s="110"/>
      <c r="AC33" s="110"/>
      <c r="AD33" s="110"/>
      <c r="AE33" s="110"/>
      <c r="AF33" s="30"/>
      <c r="AG33" s="30"/>
      <c r="AH33" s="30"/>
    </row>
    <row r="34" spans="1:34" s="34" customFormat="1" ht="21.75" customHeight="1" thickBot="1" x14ac:dyDescent="0.3">
      <c r="A34" s="36"/>
      <c r="B34" s="36" t="s">
        <v>197</v>
      </c>
      <c r="D34" s="110"/>
      <c r="E34" s="120"/>
      <c r="F34" s="121">
        <f>SUM(F25:F31)</f>
        <v>742668</v>
      </c>
      <c r="G34" s="110"/>
      <c r="H34" s="121">
        <f>SUM(H25:H31)</f>
        <v>9253893</v>
      </c>
      <c r="I34" s="110"/>
      <c r="J34" s="121">
        <f>SUM(J25:J31)</f>
        <v>744762</v>
      </c>
      <c r="K34" s="110"/>
      <c r="L34" s="121">
        <f>SUM(L25:L31)</f>
        <v>0</v>
      </c>
      <c r="M34" s="110"/>
      <c r="N34" s="121">
        <f>SUM(N25:N31)</f>
        <v>40200</v>
      </c>
      <c r="O34" s="110"/>
      <c r="P34" s="121">
        <f>SUM(P25:P31)</f>
        <v>36604579</v>
      </c>
      <c r="Q34" s="110"/>
      <c r="R34" s="121">
        <f>SUM(R25:R31)</f>
        <v>-695906</v>
      </c>
      <c r="T34" s="121">
        <f>SUM(T25:T31)</f>
        <v>34625</v>
      </c>
      <c r="V34" s="121">
        <f>SUM(V25:V31)</f>
        <v>-7955065</v>
      </c>
      <c r="X34" s="121">
        <f>SUM(X25:X31)</f>
        <v>-71919</v>
      </c>
      <c r="Y34" s="110"/>
      <c r="Z34" s="121">
        <f>SUM(Z25:Z31)</f>
        <v>-38087</v>
      </c>
      <c r="AA34" s="110"/>
      <c r="AB34" s="121">
        <f>SUM(AB25:AB31)</f>
        <v>-8726352</v>
      </c>
      <c r="AC34" s="110"/>
      <c r="AD34" s="121">
        <f>SUM(AD25:AD31)</f>
        <v>38659750</v>
      </c>
      <c r="AE34" s="110"/>
      <c r="AF34" s="121">
        <f>SUM(AF25:AF31)</f>
        <v>2281870</v>
      </c>
      <c r="AG34" s="31"/>
      <c r="AH34" s="121">
        <f>SUM(AH25:AH31)</f>
        <v>40941620</v>
      </c>
    </row>
    <row r="35" spans="1:34" s="34" customFormat="1" ht="21.75" customHeight="1" thickTop="1" x14ac:dyDescent="0.25">
      <c r="A35" s="36"/>
      <c r="D35" s="110"/>
      <c r="E35" s="12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31"/>
      <c r="AH35" s="110"/>
    </row>
    <row r="36" spans="1:34" s="34" customFormat="1" ht="21.75" customHeight="1" x14ac:dyDescent="0.25">
      <c r="A36" s="36"/>
      <c r="D36" s="110"/>
      <c r="E36" s="12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31"/>
      <c r="AH36" s="110"/>
    </row>
    <row r="37" spans="1:34" s="34" customFormat="1" ht="21.75" customHeight="1" x14ac:dyDescent="0.25">
      <c r="A37" s="36"/>
      <c r="D37" s="110"/>
      <c r="E37" s="12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31"/>
      <c r="AH37" s="110"/>
    </row>
    <row r="38" spans="1:34" s="34" customFormat="1" ht="21.75" customHeight="1" x14ac:dyDescent="0.25">
      <c r="A38" s="36"/>
      <c r="D38" s="110"/>
      <c r="E38" s="12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31"/>
      <c r="AH38" s="110"/>
    </row>
    <row r="39" spans="1:34" s="45" customFormat="1" ht="21.75" customHeight="1" x14ac:dyDescent="0.25">
      <c r="A39" s="42"/>
      <c r="D39" s="122"/>
      <c r="E39" s="123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47"/>
      <c r="AH39" s="122"/>
    </row>
    <row r="40" spans="1:34" s="45" customFormat="1" ht="21.75" customHeight="1" x14ac:dyDescent="0.25">
      <c r="A40" s="42"/>
      <c r="D40" s="122"/>
      <c r="E40" s="123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47"/>
      <c r="AH40" s="122"/>
    </row>
    <row r="41" spans="1:34" s="45" customFormat="1" ht="16.5" customHeight="1" x14ac:dyDescent="0.25">
      <c r="A41" s="42"/>
      <c r="D41" s="122"/>
      <c r="E41" s="123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47"/>
      <c r="AH41" s="122"/>
    </row>
    <row r="42" spans="1:34" s="39" customFormat="1" ht="21.75" customHeight="1" x14ac:dyDescent="0.25">
      <c r="A42" s="207" t="s">
        <v>48</v>
      </c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101"/>
      <c r="AD42" s="77"/>
      <c r="AE42" s="101"/>
      <c r="AF42" s="101"/>
      <c r="AG42" s="101"/>
      <c r="AH42" s="77"/>
    </row>
    <row r="51" ht="7.5" customHeight="1" x14ac:dyDescent="0.25"/>
  </sheetData>
  <mergeCells count="4">
    <mergeCell ref="F6:AD6"/>
    <mergeCell ref="R7:AB7"/>
    <mergeCell ref="T8:Z8"/>
    <mergeCell ref="A42:P42"/>
  </mergeCells>
  <pageMargins left="0.3" right="0.3" top="0.5" bottom="0.6" header="0.49" footer="0.4"/>
  <pageSetup paperSize="9" scale="65" firstPageNumber="9" fitToHeight="0" orientation="landscape" useFirstPageNumber="1" horizontalDpi="1200" verticalDpi="1200" r:id="rId1"/>
  <headerFooter>
    <oddFooter>&amp;R&amp;"Browallia New,Regular"&amp;13&amp;P</oddFooter>
    <evenFooter>&amp;R&amp;"Browallia New,Regular"&amp;13 3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A01C1-5C4F-421A-BACA-0459F16531F2}">
  <sheetPr>
    <tabColor theme="9" tint="0.79998168889431442"/>
  </sheetPr>
  <dimension ref="A1:AB51"/>
  <sheetViews>
    <sheetView zoomScale="85" zoomScaleNormal="85" zoomScaleSheetLayoutView="80" zoomScalePageLayoutView="70" workbookViewId="0">
      <selection activeCell="C9" sqref="C9"/>
    </sheetView>
  </sheetViews>
  <sheetFormatPr defaultColWidth="9.28515625" defaultRowHeight="16.350000000000001" customHeight="1" x14ac:dyDescent="0.25"/>
  <cols>
    <col min="1" max="2" width="1.5703125" style="11" customWidth="1"/>
    <col min="3" max="3" width="39.5703125" style="11" customWidth="1"/>
    <col min="4" max="4" width="8.28515625" style="124" customWidth="1"/>
    <col min="5" max="5" width="0.7109375" style="70" customWidth="1"/>
    <col min="6" max="6" width="11" style="125" bestFit="1" customWidth="1"/>
    <col min="7" max="7" width="0.7109375" style="71" customWidth="1"/>
    <col min="8" max="8" width="11.42578125" style="127" customWidth="1"/>
    <col min="9" max="9" width="0.85546875" style="127" customWidth="1"/>
    <col min="10" max="10" width="11.42578125" style="127" customWidth="1"/>
    <col min="11" max="11" width="0.7109375" style="127" customWidth="1"/>
    <col min="12" max="12" width="7.85546875" style="127" bestFit="1" customWidth="1"/>
    <col min="13" max="13" width="0.7109375" style="127" customWidth="1"/>
    <col min="14" max="14" width="11.42578125" style="71" customWidth="1"/>
    <col min="15" max="15" width="0.7109375" style="71" customWidth="1"/>
    <col min="16" max="16" width="12" style="71" bestFit="1" customWidth="1"/>
    <col min="17" max="17" width="0.7109375" style="127" customWidth="1"/>
    <col min="18" max="18" width="12.7109375" style="127" bestFit="1" customWidth="1"/>
    <col min="19" max="19" width="0.7109375" style="71" customWidth="1"/>
    <col min="20" max="20" width="14.42578125" style="71" customWidth="1"/>
    <col min="21" max="21" width="0.7109375" style="71" customWidth="1"/>
    <col min="22" max="22" width="14.5703125" style="71" bestFit="1" customWidth="1"/>
    <col min="23" max="23" width="0.7109375" style="71" customWidth="1"/>
    <col min="24" max="24" width="12.7109375" style="71" bestFit="1" customWidth="1"/>
    <col min="25" max="25" width="0.7109375" style="71" customWidth="1"/>
    <col min="26" max="26" width="11.85546875" style="71" bestFit="1" customWidth="1"/>
    <col min="27" max="27" width="0.7109375" style="71" customWidth="1"/>
    <col min="28" max="28" width="13" style="71" customWidth="1"/>
    <col min="29" max="16384" width="9.28515625" style="12"/>
  </cols>
  <sheetData>
    <row r="1" spans="1:28" ht="21.75" customHeight="1" x14ac:dyDescent="0.25">
      <c r="A1" s="1" t="s">
        <v>0</v>
      </c>
      <c r="B1" s="1"/>
      <c r="C1" s="1"/>
      <c r="H1" s="126"/>
      <c r="I1" s="126"/>
      <c r="J1" s="126"/>
      <c r="K1" s="126"/>
      <c r="L1" s="126"/>
      <c r="M1" s="126"/>
      <c r="N1" s="126"/>
      <c r="O1" s="126"/>
      <c r="P1" s="127"/>
      <c r="Q1" s="126"/>
      <c r="R1" s="126"/>
      <c r="S1" s="127"/>
      <c r="T1" s="127"/>
      <c r="U1" s="127"/>
      <c r="V1" s="127"/>
      <c r="W1" s="127"/>
      <c r="X1" s="127"/>
      <c r="Y1" s="127"/>
      <c r="Z1" s="127"/>
      <c r="AA1" s="127"/>
      <c r="AB1" s="74" t="s">
        <v>5</v>
      </c>
    </row>
    <row r="2" spans="1:28" ht="21.75" customHeight="1" x14ac:dyDescent="0.25">
      <c r="A2" s="1" t="s">
        <v>145</v>
      </c>
      <c r="B2" s="1"/>
      <c r="C2" s="1"/>
      <c r="H2" s="126"/>
      <c r="I2" s="126"/>
      <c r="J2" s="126"/>
      <c r="K2" s="126"/>
      <c r="L2" s="126"/>
      <c r="M2" s="126"/>
      <c r="N2" s="126"/>
      <c r="O2" s="126"/>
      <c r="P2" s="127"/>
      <c r="Q2" s="126"/>
      <c r="R2" s="126"/>
      <c r="S2" s="127"/>
      <c r="T2" s="127"/>
      <c r="U2" s="127"/>
      <c r="V2" s="127"/>
      <c r="W2" s="127"/>
      <c r="X2" s="127"/>
      <c r="Y2" s="127"/>
      <c r="Z2" s="127"/>
      <c r="AA2" s="127"/>
      <c r="AB2" s="127"/>
    </row>
    <row r="3" spans="1:28" ht="21.75" customHeight="1" x14ac:dyDescent="0.25">
      <c r="A3" s="2" t="str">
        <f>'9'!A3</f>
        <v>สำหรับรอบระยะเวลาสามเดือนสิ้นสุดวันที่ 31 มีนาคม พ.ศ. 2568</v>
      </c>
      <c r="B3" s="2"/>
      <c r="C3" s="2"/>
      <c r="D3" s="128"/>
      <c r="E3" s="75"/>
      <c r="F3" s="129"/>
      <c r="G3" s="77"/>
      <c r="H3" s="130"/>
      <c r="I3" s="130"/>
      <c r="J3" s="130"/>
      <c r="K3" s="130"/>
      <c r="L3" s="130"/>
      <c r="M3" s="130"/>
      <c r="N3" s="130"/>
      <c r="O3" s="130"/>
      <c r="P3" s="131"/>
      <c r="Q3" s="130"/>
      <c r="R3" s="130"/>
      <c r="S3" s="131"/>
      <c r="T3" s="131"/>
      <c r="U3" s="131"/>
      <c r="V3" s="131"/>
      <c r="W3" s="131"/>
      <c r="X3" s="131"/>
      <c r="Y3" s="131"/>
      <c r="Z3" s="131"/>
      <c r="AA3" s="131"/>
      <c r="AB3" s="131"/>
    </row>
    <row r="4" spans="1:28" ht="21.75" customHeight="1" x14ac:dyDescent="0.25">
      <c r="A4" s="1"/>
      <c r="B4" s="1"/>
      <c r="C4" s="1"/>
      <c r="H4" s="126"/>
      <c r="I4" s="126"/>
      <c r="J4" s="126"/>
      <c r="K4" s="126"/>
      <c r="L4" s="126"/>
      <c r="M4" s="126"/>
      <c r="N4" s="126"/>
      <c r="O4" s="126"/>
      <c r="P4" s="127"/>
      <c r="Q4" s="126"/>
      <c r="R4" s="126"/>
      <c r="S4" s="127"/>
      <c r="T4" s="127"/>
      <c r="U4" s="127"/>
      <c r="V4" s="127"/>
      <c r="W4" s="127"/>
      <c r="X4" s="127"/>
      <c r="Y4" s="127"/>
      <c r="Z4" s="127"/>
      <c r="AA4" s="127"/>
      <c r="AB4" s="127"/>
    </row>
    <row r="5" spans="1:28" s="41" customFormat="1" ht="21.75" customHeight="1" x14ac:dyDescent="0.25">
      <c r="A5" s="40"/>
      <c r="B5" s="40"/>
      <c r="C5" s="40"/>
      <c r="D5" s="132"/>
      <c r="E5" s="133"/>
      <c r="F5" s="134"/>
      <c r="G5" s="135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7" t="s">
        <v>4</v>
      </c>
    </row>
    <row r="6" spans="1:28" s="41" customFormat="1" ht="21.75" customHeight="1" x14ac:dyDescent="0.25">
      <c r="A6" s="40"/>
      <c r="B6" s="40"/>
      <c r="C6" s="40"/>
      <c r="D6" s="132"/>
      <c r="E6" s="133"/>
      <c r="F6" s="138"/>
      <c r="G6" s="139"/>
      <c r="H6" s="140"/>
      <c r="I6" s="140"/>
      <c r="J6" s="140"/>
      <c r="K6" s="140"/>
      <c r="L6" s="140"/>
      <c r="M6" s="140"/>
      <c r="N6" s="141"/>
      <c r="O6" s="141"/>
      <c r="P6" s="141"/>
      <c r="Q6" s="140"/>
      <c r="R6" s="140"/>
      <c r="S6" s="142"/>
      <c r="T6" s="210" t="s">
        <v>96</v>
      </c>
      <c r="U6" s="210"/>
      <c r="V6" s="210"/>
      <c r="W6" s="210"/>
      <c r="X6" s="210"/>
      <c r="Y6" s="143"/>
      <c r="Z6" s="143"/>
      <c r="AA6" s="143"/>
      <c r="AB6" s="144"/>
    </row>
    <row r="7" spans="1:28" s="41" customFormat="1" ht="21.75" customHeight="1" x14ac:dyDescent="0.25">
      <c r="A7" s="40"/>
      <c r="B7" s="40"/>
      <c r="C7" s="40"/>
      <c r="D7" s="132"/>
      <c r="E7" s="133"/>
      <c r="F7" s="138"/>
      <c r="G7" s="139"/>
      <c r="H7" s="140"/>
      <c r="I7" s="140"/>
      <c r="J7" s="140"/>
      <c r="K7" s="140"/>
      <c r="L7" s="140"/>
      <c r="M7" s="140"/>
      <c r="N7" s="141"/>
      <c r="O7" s="141"/>
      <c r="P7" s="141"/>
      <c r="Q7" s="140"/>
      <c r="R7" s="140"/>
      <c r="S7" s="142"/>
      <c r="T7" s="211" t="s">
        <v>122</v>
      </c>
      <c r="U7" s="211"/>
      <c r="V7" s="211"/>
      <c r="W7" s="142"/>
      <c r="X7" s="142"/>
      <c r="Y7" s="142"/>
      <c r="Z7" s="142"/>
      <c r="AA7" s="142"/>
      <c r="AB7" s="144"/>
    </row>
    <row r="8" spans="1:28" s="41" customFormat="1" ht="21.75" customHeight="1" x14ac:dyDescent="0.25">
      <c r="A8" s="40"/>
      <c r="B8" s="40"/>
      <c r="C8" s="40"/>
      <c r="D8" s="132"/>
      <c r="E8" s="133"/>
      <c r="F8" s="138"/>
      <c r="G8" s="139"/>
      <c r="H8" s="140"/>
      <c r="I8" s="140"/>
      <c r="J8" s="140"/>
      <c r="K8" s="140"/>
      <c r="L8" s="140"/>
      <c r="M8" s="140"/>
      <c r="N8" s="142"/>
      <c r="O8" s="142"/>
      <c r="P8" s="142"/>
      <c r="Q8" s="140"/>
      <c r="R8" s="144" t="s">
        <v>198</v>
      </c>
      <c r="S8" s="142"/>
      <c r="T8" s="144" t="s">
        <v>149</v>
      </c>
      <c r="U8" s="142"/>
      <c r="V8" s="144" t="s">
        <v>150</v>
      </c>
      <c r="W8" s="142"/>
      <c r="X8" s="144" t="s">
        <v>174</v>
      </c>
      <c r="Y8" s="142"/>
      <c r="Z8" s="144" t="s">
        <v>174</v>
      </c>
      <c r="AA8" s="142"/>
      <c r="AB8" s="144"/>
    </row>
    <row r="9" spans="1:28" s="41" customFormat="1" ht="21.75" customHeight="1" x14ac:dyDescent="0.25">
      <c r="A9" s="40"/>
      <c r="B9" s="40"/>
      <c r="C9" s="40"/>
      <c r="D9" s="132"/>
      <c r="E9" s="133"/>
      <c r="F9" s="138"/>
      <c r="G9" s="139"/>
      <c r="H9" s="140"/>
      <c r="I9" s="140"/>
      <c r="J9" s="170" t="s">
        <v>153</v>
      </c>
      <c r="K9" s="140"/>
      <c r="L9" s="140"/>
      <c r="M9" s="140"/>
      <c r="N9" s="212" t="s">
        <v>91</v>
      </c>
      <c r="O9" s="212"/>
      <c r="P9" s="212"/>
      <c r="Q9" s="140"/>
      <c r="R9" s="144" t="s">
        <v>199</v>
      </c>
      <c r="S9" s="142"/>
      <c r="T9" s="144" t="s">
        <v>154</v>
      </c>
      <c r="U9" s="142"/>
      <c r="V9" s="144" t="s">
        <v>155</v>
      </c>
      <c r="W9" s="142"/>
      <c r="X9" s="144" t="s">
        <v>200</v>
      </c>
      <c r="Y9" s="142"/>
      <c r="Z9" s="145" t="s">
        <v>201</v>
      </c>
      <c r="AA9" s="142"/>
      <c r="AB9" s="144"/>
    </row>
    <row r="10" spans="1:28" s="41" customFormat="1" ht="21.75" customHeight="1" x14ac:dyDescent="0.25">
      <c r="A10" s="42"/>
      <c r="B10" s="40"/>
      <c r="C10" s="40"/>
      <c r="D10" s="132"/>
      <c r="E10" s="133"/>
      <c r="F10" s="144" t="s">
        <v>202</v>
      </c>
      <c r="G10" s="144"/>
      <c r="H10" s="144" t="s">
        <v>161</v>
      </c>
      <c r="I10" s="144"/>
      <c r="J10" s="144" t="s">
        <v>162</v>
      </c>
      <c r="K10" s="144"/>
      <c r="L10" s="144" t="s">
        <v>163</v>
      </c>
      <c r="M10" s="144"/>
      <c r="N10" s="144" t="s">
        <v>164</v>
      </c>
      <c r="O10" s="144"/>
      <c r="P10" s="144" t="s">
        <v>165</v>
      </c>
      <c r="Q10" s="144"/>
      <c r="R10" s="145" t="s">
        <v>203</v>
      </c>
      <c r="S10" s="144"/>
      <c r="T10" s="144" t="s">
        <v>167</v>
      </c>
      <c r="U10" s="144"/>
      <c r="V10" s="144" t="s">
        <v>168</v>
      </c>
      <c r="W10" s="144"/>
      <c r="X10" s="144" t="s">
        <v>204</v>
      </c>
      <c r="Y10" s="144"/>
      <c r="Z10" s="145" t="s">
        <v>172</v>
      </c>
      <c r="AA10" s="144"/>
      <c r="AB10" s="144" t="s">
        <v>174</v>
      </c>
    </row>
    <row r="11" spans="1:28" s="41" customFormat="1" ht="21.75" customHeight="1" x14ac:dyDescent="0.25">
      <c r="A11" s="42"/>
      <c r="B11" s="40"/>
      <c r="C11" s="40"/>
      <c r="D11" s="132"/>
      <c r="E11" s="133"/>
      <c r="F11" s="144" t="s">
        <v>205</v>
      </c>
      <c r="G11" s="144"/>
      <c r="H11" s="144" t="s">
        <v>176</v>
      </c>
      <c r="I11" s="144"/>
      <c r="J11" s="144" t="s">
        <v>176</v>
      </c>
      <c r="K11" s="144"/>
      <c r="L11" s="144" t="s">
        <v>177</v>
      </c>
      <c r="M11" s="144"/>
      <c r="N11" s="144" t="s">
        <v>178</v>
      </c>
      <c r="O11" s="144"/>
      <c r="P11" s="144" t="s">
        <v>179</v>
      </c>
      <c r="Q11" s="144"/>
      <c r="R11" s="144" t="s">
        <v>206</v>
      </c>
      <c r="S11" s="144"/>
      <c r="T11" s="144" t="s">
        <v>181</v>
      </c>
      <c r="U11" s="144"/>
      <c r="V11" s="144" t="s">
        <v>182</v>
      </c>
      <c r="W11" s="144"/>
      <c r="X11" s="144" t="s">
        <v>185</v>
      </c>
      <c r="Y11" s="144"/>
      <c r="Z11" s="145" t="s">
        <v>186</v>
      </c>
      <c r="AA11" s="144"/>
      <c r="AB11" s="144" t="s">
        <v>79</v>
      </c>
    </row>
    <row r="12" spans="1:28" s="41" customFormat="1" ht="21.75" customHeight="1" x14ac:dyDescent="0.25">
      <c r="A12" s="42"/>
      <c r="B12" s="40"/>
      <c r="C12" s="40"/>
      <c r="D12" s="84" t="s">
        <v>11</v>
      </c>
      <c r="E12" s="133"/>
      <c r="F12" s="43" t="s">
        <v>12</v>
      </c>
      <c r="G12" s="146"/>
      <c r="H12" s="43" t="s">
        <v>12</v>
      </c>
      <c r="I12" s="44"/>
      <c r="J12" s="43" t="s">
        <v>12</v>
      </c>
      <c r="K12" s="144"/>
      <c r="L12" s="43" t="s">
        <v>12</v>
      </c>
      <c r="M12" s="144"/>
      <c r="N12" s="43" t="s">
        <v>12</v>
      </c>
      <c r="O12" s="146"/>
      <c r="P12" s="43" t="s">
        <v>12</v>
      </c>
      <c r="Q12" s="144"/>
      <c r="R12" s="43" t="s">
        <v>12</v>
      </c>
      <c r="S12" s="44"/>
      <c r="T12" s="43" t="s">
        <v>12</v>
      </c>
      <c r="U12" s="44"/>
      <c r="V12" s="43" t="s">
        <v>12</v>
      </c>
      <c r="W12" s="44"/>
      <c r="X12" s="147" t="s">
        <v>12</v>
      </c>
      <c r="Y12" s="148"/>
      <c r="Z12" s="43" t="s">
        <v>12</v>
      </c>
      <c r="AA12" s="148"/>
      <c r="AB12" s="43" t="s">
        <v>12</v>
      </c>
    </row>
    <row r="13" spans="1:28" s="41" customFormat="1" ht="6" customHeight="1" x14ac:dyDescent="0.25">
      <c r="A13" s="42"/>
      <c r="B13" s="40"/>
      <c r="C13" s="40"/>
      <c r="D13" s="132"/>
      <c r="E13" s="133"/>
      <c r="F13" s="140"/>
      <c r="G13" s="139"/>
      <c r="H13" s="138"/>
      <c r="I13" s="138"/>
      <c r="J13" s="138"/>
      <c r="K13" s="138"/>
      <c r="L13" s="138"/>
      <c r="M13" s="138"/>
      <c r="N13" s="140"/>
      <c r="O13" s="139"/>
      <c r="P13" s="139"/>
      <c r="Q13" s="138"/>
      <c r="R13" s="138"/>
      <c r="S13" s="139"/>
      <c r="T13" s="139"/>
      <c r="U13" s="139"/>
      <c r="V13" s="139"/>
      <c r="W13" s="139"/>
      <c r="X13" s="139"/>
      <c r="Y13" s="139"/>
      <c r="Z13" s="139"/>
      <c r="AA13" s="139"/>
      <c r="AB13" s="141"/>
    </row>
    <row r="14" spans="1:28" s="41" customFormat="1" ht="21.75" customHeight="1" x14ac:dyDescent="0.25">
      <c r="A14" s="42" t="s">
        <v>188</v>
      </c>
      <c r="B14" s="45"/>
      <c r="C14" s="40"/>
      <c r="D14" s="132"/>
      <c r="E14" s="133"/>
      <c r="F14" s="149">
        <v>373000</v>
      </c>
      <c r="G14" s="7"/>
      <c r="H14" s="149">
        <v>3680616</v>
      </c>
      <c r="I14" s="149"/>
      <c r="J14" s="139">
        <v>0</v>
      </c>
      <c r="K14" s="139"/>
      <c r="L14" s="139">
        <v>-655001</v>
      </c>
      <c r="M14" s="17"/>
      <c r="N14" s="149">
        <v>40200</v>
      </c>
      <c r="O14" s="7"/>
      <c r="P14" s="149">
        <v>29949923</v>
      </c>
      <c r="R14" s="139">
        <v>23136</v>
      </c>
      <c r="T14" s="41">
        <v>-16197</v>
      </c>
      <c r="V14" s="139">
        <v>-234710</v>
      </c>
      <c r="X14" s="41">
        <f>SUM(T14:V14)</f>
        <v>-250907</v>
      </c>
      <c r="Z14" s="139">
        <f>SUM(X14,F14:R14)</f>
        <v>33160967</v>
      </c>
      <c r="AB14" s="41">
        <f>Z14</f>
        <v>33160967</v>
      </c>
    </row>
    <row r="15" spans="1:28" s="41" customFormat="1" ht="6" customHeight="1" x14ac:dyDescent="0.25">
      <c r="A15" s="42"/>
      <c r="B15" s="45"/>
      <c r="C15" s="40"/>
      <c r="D15" s="132"/>
      <c r="E15" s="133"/>
      <c r="M15" s="40"/>
      <c r="V15" s="151"/>
    </row>
    <row r="16" spans="1:28" s="41" customFormat="1" ht="21.75" customHeight="1" x14ac:dyDescent="0.25">
      <c r="A16" s="42" t="s">
        <v>207</v>
      </c>
      <c r="B16" s="45"/>
      <c r="C16" s="40"/>
      <c r="D16" s="132"/>
      <c r="E16" s="133"/>
      <c r="M16" s="40"/>
      <c r="V16" s="151"/>
    </row>
    <row r="17" spans="1:28" s="41" customFormat="1" ht="21.75" customHeight="1" x14ac:dyDescent="0.25">
      <c r="A17" s="40" t="s">
        <v>190</v>
      </c>
      <c r="C17" s="40"/>
      <c r="D17" s="132"/>
      <c r="E17" s="133"/>
      <c r="F17" s="139">
        <v>0</v>
      </c>
      <c r="G17" s="152"/>
      <c r="H17" s="139">
        <v>0</v>
      </c>
      <c r="I17" s="139"/>
      <c r="J17" s="139">
        <v>0</v>
      </c>
      <c r="K17" s="139"/>
      <c r="L17" s="139">
        <v>-78975</v>
      </c>
      <c r="M17" s="139"/>
      <c r="N17" s="139">
        <v>0</v>
      </c>
      <c r="O17" s="133"/>
      <c r="P17" s="139">
        <v>0</v>
      </c>
      <c r="Q17" s="139"/>
      <c r="R17" s="139">
        <v>0</v>
      </c>
      <c r="S17" s="139"/>
      <c r="T17" s="139">
        <v>0</v>
      </c>
      <c r="U17" s="139"/>
      <c r="V17" s="139">
        <v>0</v>
      </c>
      <c r="W17" s="139"/>
      <c r="X17" s="139">
        <f>SUM(T17:W17)</f>
        <v>0</v>
      </c>
      <c r="Y17" s="139"/>
      <c r="Z17" s="41">
        <f>SUM(X17,F17:R17)</f>
        <v>-78975</v>
      </c>
      <c r="AA17" s="139"/>
      <c r="AB17" s="41">
        <f>SUM(Z17:AA17)</f>
        <v>-78975</v>
      </c>
    </row>
    <row r="18" spans="1:28" s="41" customFormat="1" ht="21.75" customHeight="1" x14ac:dyDescent="0.25">
      <c r="A18" s="40" t="s">
        <v>137</v>
      </c>
      <c r="C18" s="40"/>
      <c r="D18" s="132"/>
      <c r="E18" s="133"/>
      <c r="F18" s="135">
        <v>0</v>
      </c>
      <c r="G18" s="152"/>
      <c r="H18" s="135">
        <v>0</v>
      </c>
      <c r="I18" s="139"/>
      <c r="J18" s="135">
        <v>0</v>
      </c>
      <c r="K18" s="139"/>
      <c r="L18" s="135">
        <v>0</v>
      </c>
      <c r="M18" s="139"/>
      <c r="N18" s="135">
        <v>0</v>
      </c>
      <c r="O18" s="133"/>
      <c r="P18" s="91">
        <v>482296</v>
      </c>
      <c r="Q18" s="139"/>
      <c r="R18" s="135">
        <v>0</v>
      </c>
      <c r="S18" s="139"/>
      <c r="T18" s="135">
        <v>0</v>
      </c>
      <c r="U18" s="139"/>
      <c r="V18" s="135">
        <v>-91144</v>
      </c>
      <c r="W18" s="139"/>
      <c r="X18" s="135">
        <f>SUM(T18:W18)</f>
        <v>-91144</v>
      </c>
      <c r="Y18" s="139"/>
      <c r="Z18" s="153">
        <f>SUM(X18,F18:R18)</f>
        <v>391152</v>
      </c>
      <c r="AA18" s="139"/>
      <c r="AB18" s="153">
        <f>SUM(Z18:AA18)</f>
        <v>391152</v>
      </c>
    </row>
    <row r="19" spans="1:28" s="41" customFormat="1" ht="7.15" customHeight="1" x14ac:dyDescent="0.25">
      <c r="A19" s="40"/>
      <c r="B19" s="40"/>
      <c r="C19" s="40"/>
      <c r="D19" s="132"/>
      <c r="E19" s="133"/>
      <c r="F19" s="139"/>
      <c r="G19" s="152"/>
      <c r="H19" s="139"/>
      <c r="I19" s="139"/>
      <c r="J19" s="139"/>
      <c r="K19" s="139"/>
      <c r="L19" s="139"/>
      <c r="M19" s="152"/>
      <c r="N19" s="139"/>
      <c r="O19" s="152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</row>
    <row r="20" spans="1:28" s="41" customFormat="1" ht="21.75" customHeight="1" x14ac:dyDescent="0.25">
      <c r="A20" s="42" t="s">
        <v>191</v>
      </c>
      <c r="B20" s="40"/>
      <c r="C20" s="40"/>
      <c r="D20" s="132"/>
      <c r="E20" s="133"/>
      <c r="F20" s="139"/>
      <c r="G20" s="152"/>
      <c r="H20" s="139"/>
      <c r="I20" s="139"/>
      <c r="J20" s="139"/>
      <c r="K20" s="139"/>
      <c r="L20" s="139"/>
      <c r="M20" s="152"/>
      <c r="N20" s="139"/>
      <c r="O20" s="152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</row>
    <row r="21" spans="1:28" s="41" customFormat="1" ht="21.75" customHeight="1" thickBot="1" x14ac:dyDescent="0.3">
      <c r="B21" s="42" t="s">
        <v>208</v>
      </c>
      <c r="C21" s="40"/>
      <c r="D21" s="132"/>
      <c r="E21" s="133"/>
      <c r="F21" s="154">
        <f>SUM(F14:F18)</f>
        <v>373000</v>
      </c>
      <c r="G21" s="152"/>
      <c r="H21" s="154">
        <f>SUM(H14:H18)</f>
        <v>3680616</v>
      </c>
      <c r="I21" s="139"/>
      <c r="J21" s="154">
        <f>SUM(J14:J18)</f>
        <v>0</v>
      </c>
      <c r="K21" s="139"/>
      <c r="L21" s="154">
        <f>SUM(L14:L18)</f>
        <v>-733976</v>
      </c>
      <c r="M21" s="152"/>
      <c r="N21" s="154">
        <f>SUM(N14:N18)</f>
        <v>40200</v>
      </c>
      <c r="O21" s="152"/>
      <c r="P21" s="154">
        <f>SUM(P14:P18)</f>
        <v>30432219</v>
      </c>
      <c r="Q21" s="139"/>
      <c r="R21" s="154">
        <f>SUM(R14:R18)</f>
        <v>23136</v>
      </c>
      <c r="S21" s="139"/>
      <c r="T21" s="154">
        <f>SUM(T14:T18)</f>
        <v>-16197</v>
      </c>
      <c r="U21" s="139"/>
      <c r="V21" s="154">
        <f>SUM(V14:V18)</f>
        <v>-325854</v>
      </c>
      <c r="W21" s="139"/>
      <c r="X21" s="154">
        <f>SUM(T21:W21)</f>
        <v>-342051</v>
      </c>
      <c r="Y21" s="139"/>
      <c r="Z21" s="154">
        <f>SUM(Z14:Z18)</f>
        <v>33473144</v>
      </c>
      <c r="AA21" s="139"/>
      <c r="AB21" s="154">
        <f>Z21</f>
        <v>33473144</v>
      </c>
    </row>
    <row r="22" spans="1:28" s="41" customFormat="1" ht="21.75" customHeight="1" thickTop="1" x14ac:dyDescent="0.25">
      <c r="A22" s="42"/>
      <c r="B22" s="40"/>
      <c r="C22" s="40"/>
      <c r="D22" s="124"/>
      <c r="E22" s="70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</row>
    <row r="23" spans="1:28" s="41" customFormat="1" ht="21.75" customHeight="1" x14ac:dyDescent="0.25">
      <c r="A23" s="42" t="s">
        <v>193</v>
      </c>
      <c r="B23" s="46"/>
      <c r="C23" s="40"/>
      <c r="D23" s="132"/>
      <c r="E23" s="133"/>
      <c r="F23" s="141">
        <v>371334</v>
      </c>
      <c r="G23" s="141"/>
      <c r="H23" s="141">
        <v>2948306</v>
      </c>
      <c r="I23" s="141"/>
      <c r="J23" s="141">
        <v>0</v>
      </c>
      <c r="K23" s="140"/>
      <c r="L23" s="141">
        <v>0</v>
      </c>
      <c r="M23" s="140"/>
      <c r="N23" s="141">
        <v>40200</v>
      </c>
      <c r="O23" s="141"/>
      <c r="P23" s="141">
        <v>16882810</v>
      </c>
      <c r="Q23" s="140"/>
      <c r="R23" s="141">
        <v>23136</v>
      </c>
      <c r="S23" s="141"/>
      <c r="T23" s="141">
        <v>28115</v>
      </c>
      <c r="U23" s="141"/>
      <c r="V23" s="139">
        <v>-957072</v>
      </c>
      <c r="W23" s="141"/>
      <c r="X23" s="141">
        <f>SUM(T23:V23)</f>
        <v>-928957</v>
      </c>
      <c r="Y23" s="141"/>
      <c r="Z23" s="41">
        <f>SUM(X23,F23:R23)</f>
        <v>19336829</v>
      </c>
      <c r="AA23" s="141"/>
      <c r="AB23" s="141">
        <f>SUM(F23,H23,L23,N23,P23,R23,X23)</f>
        <v>19336829</v>
      </c>
    </row>
    <row r="24" spans="1:28" s="41" customFormat="1" ht="8.1" customHeight="1" x14ac:dyDescent="0.25">
      <c r="A24" s="42"/>
      <c r="B24" s="46"/>
      <c r="C24" s="40"/>
      <c r="D24" s="132"/>
      <c r="E24" s="133"/>
      <c r="F24" s="141"/>
      <c r="G24" s="141"/>
      <c r="H24" s="141"/>
      <c r="I24" s="141"/>
      <c r="J24" s="141"/>
      <c r="K24" s="140"/>
      <c r="L24" s="141"/>
      <c r="M24" s="140"/>
      <c r="N24" s="141"/>
      <c r="O24" s="141"/>
      <c r="P24" s="141"/>
      <c r="Q24" s="140"/>
      <c r="R24" s="141"/>
      <c r="S24" s="141"/>
      <c r="T24" s="141"/>
      <c r="U24" s="141"/>
      <c r="V24" s="155"/>
      <c r="W24" s="141"/>
      <c r="X24" s="141"/>
      <c r="Y24" s="141"/>
      <c r="AA24" s="141"/>
      <c r="AB24" s="141"/>
    </row>
    <row r="25" spans="1:28" s="41" customFormat="1" ht="21.75" customHeight="1" x14ac:dyDescent="0.25">
      <c r="A25" s="42" t="s">
        <v>189</v>
      </c>
      <c r="B25" s="46"/>
      <c r="C25" s="40"/>
      <c r="D25" s="150"/>
      <c r="E25" s="133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55"/>
      <c r="W25" s="141"/>
      <c r="X25" s="141"/>
      <c r="Y25" s="141"/>
      <c r="AA25" s="141"/>
      <c r="AB25" s="141"/>
    </row>
    <row r="26" spans="1:28" s="41" customFormat="1" ht="21.75" customHeight="1" x14ac:dyDescent="0.25">
      <c r="A26" s="40" t="s">
        <v>196</v>
      </c>
      <c r="B26" s="46"/>
      <c r="C26" s="40"/>
      <c r="D26" s="150">
        <v>16</v>
      </c>
      <c r="E26" s="133"/>
      <c r="F26" s="141">
        <v>371334</v>
      </c>
      <c r="G26" s="141"/>
      <c r="H26" s="141">
        <v>6305587</v>
      </c>
      <c r="I26" s="141"/>
      <c r="J26" s="141">
        <v>744762</v>
      </c>
      <c r="K26" s="141"/>
      <c r="L26" s="141">
        <v>0</v>
      </c>
      <c r="M26" s="141"/>
      <c r="N26" s="141">
        <v>0</v>
      </c>
      <c r="O26" s="141"/>
      <c r="P26" s="141">
        <v>0</v>
      </c>
      <c r="Q26" s="141"/>
      <c r="R26" s="141">
        <v>0</v>
      </c>
      <c r="S26" s="141"/>
      <c r="T26" s="141">
        <v>0</v>
      </c>
      <c r="U26" s="141"/>
      <c r="V26" s="141">
        <v>0</v>
      </c>
      <c r="W26" s="141"/>
      <c r="X26" s="141">
        <f>SUM(T26:V26)</f>
        <v>0</v>
      </c>
      <c r="Y26" s="141"/>
      <c r="Z26" s="41">
        <f>SUM(X26,F26:R26)</f>
        <v>7421683</v>
      </c>
      <c r="AA26" s="141"/>
      <c r="AB26" s="41">
        <f>SUM(Z26:AA26)</f>
        <v>7421683</v>
      </c>
    </row>
    <row r="27" spans="1:28" s="41" customFormat="1" ht="21.75" customHeight="1" x14ac:dyDescent="0.25">
      <c r="A27" s="40" t="s">
        <v>209</v>
      </c>
      <c r="C27" s="40"/>
      <c r="D27" s="132"/>
      <c r="E27" s="133"/>
      <c r="F27" s="135">
        <v>0</v>
      </c>
      <c r="G27" s="139"/>
      <c r="H27" s="135">
        <v>0</v>
      </c>
      <c r="I27" s="139"/>
      <c r="J27" s="135">
        <v>0</v>
      </c>
      <c r="K27" s="139"/>
      <c r="L27" s="135">
        <v>0</v>
      </c>
      <c r="M27" s="139"/>
      <c r="N27" s="135">
        <v>0</v>
      </c>
      <c r="O27" s="139"/>
      <c r="P27" s="135">
        <v>176071</v>
      </c>
      <c r="Q27" s="139"/>
      <c r="R27" s="135">
        <v>0</v>
      </c>
      <c r="S27" s="139"/>
      <c r="T27" s="135">
        <v>0</v>
      </c>
      <c r="U27" s="139"/>
      <c r="V27" s="135">
        <v>30000</v>
      </c>
      <c r="W27" s="139"/>
      <c r="X27" s="156">
        <f>SUM(T27:V27)</f>
        <v>30000</v>
      </c>
      <c r="Y27" s="139"/>
      <c r="Z27" s="153">
        <f>SUM(X27,F27:R27)</f>
        <v>206071</v>
      </c>
      <c r="AA27" s="139"/>
      <c r="AB27" s="153">
        <f>SUM(Z27:AA27)</f>
        <v>206071</v>
      </c>
    </row>
    <row r="28" spans="1:28" s="41" customFormat="1" ht="8.1" customHeight="1" x14ac:dyDescent="0.25">
      <c r="A28" s="40"/>
      <c r="B28" s="40"/>
      <c r="C28" s="40"/>
      <c r="D28" s="132"/>
      <c r="E28" s="133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</row>
    <row r="29" spans="1:28" s="41" customFormat="1" ht="21.75" customHeight="1" x14ac:dyDescent="0.25">
      <c r="A29" s="42" t="s">
        <v>191</v>
      </c>
      <c r="B29" s="40"/>
      <c r="C29" s="40"/>
      <c r="D29" s="132"/>
      <c r="E29" s="133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55"/>
      <c r="W29" s="141"/>
      <c r="X29" s="141"/>
      <c r="Y29" s="141"/>
      <c r="AA29" s="141"/>
      <c r="AB29" s="141"/>
    </row>
    <row r="30" spans="1:28" s="41" customFormat="1" ht="21.75" customHeight="1" thickBot="1" x14ac:dyDescent="0.3">
      <c r="A30" s="42"/>
      <c r="B30" s="42" t="s">
        <v>197</v>
      </c>
      <c r="C30" s="40"/>
      <c r="D30" s="124"/>
      <c r="E30" s="70"/>
      <c r="F30" s="154">
        <f>SUM(F23:F27)</f>
        <v>742668</v>
      </c>
      <c r="G30" s="139"/>
      <c r="H30" s="154">
        <f>SUM(H23:H27)</f>
        <v>9253893</v>
      </c>
      <c r="I30" s="139"/>
      <c r="J30" s="154">
        <f>SUM(J23:J27)</f>
        <v>744762</v>
      </c>
      <c r="K30" s="139"/>
      <c r="L30" s="154">
        <f>SUM(L23:L27)</f>
        <v>0</v>
      </c>
      <c r="M30" s="139"/>
      <c r="N30" s="154">
        <f>SUM(N23:N27)</f>
        <v>40200</v>
      </c>
      <c r="O30" s="139"/>
      <c r="P30" s="154">
        <f>SUM(P23:P27)</f>
        <v>17058881</v>
      </c>
      <c r="Q30" s="139"/>
      <c r="R30" s="154">
        <f>SUM(R23:R27)</f>
        <v>23136</v>
      </c>
      <c r="S30" s="139"/>
      <c r="T30" s="154">
        <f>SUM(T23:T27)</f>
        <v>28115</v>
      </c>
      <c r="U30" s="139"/>
      <c r="V30" s="154">
        <f>SUM(V23:V28)</f>
        <v>-927072</v>
      </c>
      <c r="W30" s="139"/>
      <c r="X30" s="154">
        <f>SUM(T30:W30)</f>
        <v>-898957</v>
      </c>
      <c r="Y30" s="139"/>
      <c r="Z30" s="154">
        <f>SUM(X30,F30:R30)</f>
        <v>26964583</v>
      </c>
      <c r="AA30" s="139"/>
      <c r="AB30" s="154">
        <f>SUM(AB23:AB27)</f>
        <v>26964583</v>
      </c>
    </row>
    <row r="31" spans="1:28" ht="21.75" customHeight="1" thickTop="1" x14ac:dyDescent="0.25"/>
    <row r="32" spans="1:28" ht="21.75" customHeight="1" x14ac:dyDescent="0.25"/>
    <row r="33" spans="1:28" ht="21.75" customHeight="1" x14ac:dyDescent="0.25"/>
    <row r="34" spans="1:28" ht="21.75" customHeight="1" x14ac:dyDescent="0.25"/>
    <row r="35" spans="1:28" ht="21.75" customHeight="1" x14ac:dyDescent="0.25"/>
    <row r="36" spans="1:28" ht="21.75" customHeight="1" x14ac:dyDescent="0.25"/>
    <row r="37" spans="1:28" ht="21.75" customHeight="1" x14ac:dyDescent="0.25"/>
    <row r="38" spans="1:28" ht="12" customHeight="1" x14ac:dyDescent="0.25"/>
    <row r="39" spans="1:28" s="41" customFormat="1" ht="21.75" customHeight="1" x14ac:dyDescent="0.25">
      <c r="A39" s="207" t="s">
        <v>48</v>
      </c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</row>
    <row r="51" ht="7.5" customHeight="1" x14ac:dyDescent="0.25"/>
  </sheetData>
  <mergeCells count="4">
    <mergeCell ref="T6:X6"/>
    <mergeCell ref="T7:V7"/>
    <mergeCell ref="N9:P9"/>
    <mergeCell ref="A39:P39"/>
  </mergeCells>
  <pageMargins left="0.3" right="0.3" top="0.5" bottom="0.6" header="0.49" footer="0.4"/>
  <pageSetup paperSize="9" scale="70" firstPageNumber="10" fitToHeight="0" orientation="landscape" useFirstPageNumber="1" horizontalDpi="1200" verticalDpi="1200" r:id="rId1"/>
  <headerFooter>
    <oddFooter>&amp;R&amp;"Browallia New,Regular"&amp;13&amp;P</oddFooter>
    <evenFooter>&amp;R&amp;"Browallia New,Regular"&amp;13 3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26C62-C6A8-4320-9FEE-55676C320427}">
  <sheetPr>
    <tabColor theme="9" tint="0.79998168889431442"/>
  </sheetPr>
  <dimension ref="A1:L148"/>
  <sheetViews>
    <sheetView zoomScaleNormal="100" zoomScaleSheetLayoutView="80" zoomScalePageLayoutView="85" workbookViewId="0">
      <selection activeCell="C5" sqref="C5"/>
    </sheetView>
  </sheetViews>
  <sheetFormatPr defaultColWidth="9.28515625" defaultRowHeight="20.100000000000001" customHeight="1" x14ac:dyDescent="0.25"/>
  <cols>
    <col min="1" max="2" width="1.7109375" style="11" customWidth="1"/>
    <col min="3" max="3" width="44.5703125" style="11" customWidth="1"/>
    <col min="4" max="4" width="10" style="70" customWidth="1"/>
    <col min="5" max="5" width="0.7109375" style="11" customWidth="1"/>
    <col min="6" max="6" width="10.7109375" style="71" customWidth="1"/>
    <col min="7" max="7" width="0.7109375" style="11" customWidth="1"/>
    <col min="8" max="8" width="10.7109375" style="71" customWidth="1"/>
    <col min="9" max="9" width="0.7109375" style="70" customWidth="1"/>
    <col min="10" max="10" width="11.5703125" style="71" customWidth="1"/>
    <col min="11" max="11" width="0.7109375" style="11" customWidth="1"/>
    <col min="12" max="12" width="11.5703125" style="71" customWidth="1"/>
    <col min="13" max="13" width="9.28515625" style="12" customWidth="1"/>
    <col min="14" max="16384" width="9.28515625" style="12"/>
  </cols>
  <sheetData>
    <row r="1" spans="1:12" ht="21.75" customHeight="1" x14ac:dyDescent="0.25">
      <c r="A1" s="1" t="s">
        <v>0</v>
      </c>
      <c r="B1" s="1"/>
      <c r="C1" s="1"/>
      <c r="G1" s="72"/>
      <c r="I1" s="73"/>
      <c r="K1" s="72"/>
      <c r="L1" s="74" t="s">
        <v>5</v>
      </c>
    </row>
    <row r="2" spans="1:12" ht="21.75" customHeight="1" x14ac:dyDescent="0.25">
      <c r="A2" s="1" t="s">
        <v>210</v>
      </c>
      <c r="B2" s="1"/>
      <c r="C2" s="1"/>
      <c r="G2" s="72"/>
      <c r="I2" s="73"/>
      <c r="K2" s="72"/>
    </row>
    <row r="3" spans="1:12" ht="21.75" customHeight="1" x14ac:dyDescent="0.25">
      <c r="A3" s="2" t="str">
        <f>'10'!A3</f>
        <v>สำหรับรอบระยะเวลาสามเดือนสิ้นสุดวันที่ 31 มีนาคม พ.ศ. 2568</v>
      </c>
      <c r="B3" s="2"/>
      <c r="C3" s="2"/>
      <c r="D3" s="75"/>
      <c r="E3" s="76"/>
      <c r="F3" s="77"/>
      <c r="G3" s="78"/>
      <c r="H3" s="77"/>
      <c r="I3" s="79"/>
      <c r="J3" s="77"/>
      <c r="K3" s="78"/>
      <c r="L3" s="77"/>
    </row>
    <row r="4" spans="1:12" ht="18.95" customHeight="1" x14ac:dyDescent="0.25">
      <c r="G4" s="72"/>
      <c r="I4" s="73"/>
      <c r="K4" s="72"/>
    </row>
    <row r="5" spans="1:12" ht="18.95" customHeight="1" x14ac:dyDescent="0.25">
      <c r="A5" s="12"/>
      <c r="D5" s="83"/>
      <c r="E5" s="1"/>
      <c r="F5" s="206" t="s">
        <v>3</v>
      </c>
      <c r="G5" s="206"/>
      <c r="H5" s="206"/>
      <c r="I5" s="82"/>
      <c r="J5" s="206" t="s">
        <v>4</v>
      </c>
      <c r="K5" s="206"/>
      <c r="L5" s="206"/>
    </row>
    <row r="6" spans="1:12" ht="18.95" customHeight="1" x14ac:dyDescent="0.25">
      <c r="D6" s="83"/>
      <c r="E6" s="1"/>
      <c r="F6" s="74" t="s">
        <v>9</v>
      </c>
      <c r="G6" s="1"/>
      <c r="H6" s="74" t="s">
        <v>10</v>
      </c>
      <c r="I6" s="83"/>
      <c r="J6" s="74" t="s">
        <v>9</v>
      </c>
      <c r="K6" s="1"/>
      <c r="L6" s="74" t="s">
        <v>10</v>
      </c>
    </row>
    <row r="7" spans="1:12" ht="18.95" customHeight="1" x14ac:dyDescent="0.25">
      <c r="D7" s="157" t="s">
        <v>11</v>
      </c>
      <c r="E7" s="1"/>
      <c r="F7" s="81" t="s">
        <v>12</v>
      </c>
      <c r="G7" s="1"/>
      <c r="H7" s="81" t="s">
        <v>12</v>
      </c>
      <c r="I7" s="83"/>
      <c r="J7" s="81" t="s">
        <v>12</v>
      </c>
      <c r="K7" s="1"/>
      <c r="L7" s="81" t="s">
        <v>12</v>
      </c>
    </row>
    <row r="8" spans="1:12" ht="6" customHeight="1" x14ac:dyDescent="0.25">
      <c r="D8" s="158"/>
      <c r="E8" s="1"/>
      <c r="F8" s="74"/>
      <c r="G8" s="1"/>
      <c r="H8" s="74"/>
      <c r="I8" s="83"/>
      <c r="J8" s="74"/>
      <c r="K8" s="1"/>
      <c r="L8" s="74"/>
    </row>
    <row r="9" spans="1:12" ht="18.95" customHeight="1" x14ac:dyDescent="0.25">
      <c r="A9" s="1" t="s">
        <v>211</v>
      </c>
      <c r="G9" s="72"/>
      <c r="I9" s="73"/>
      <c r="K9" s="72"/>
    </row>
    <row r="10" spans="1:12" ht="18.95" customHeight="1" x14ac:dyDescent="0.25">
      <c r="A10" s="11" t="s">
        <v>212</v>
      </c>
      <c r="F10" s="71">
        <v>64184</v>
      </c>
      <c r="G10" s="71"/>
      <c r="H10" s="71">
        <v>732673</v>
      </c>
      <c r="I10" s="71"/>
      <c r="J10" s="71">
        <v>178531</v>
      </c>
      <c r="K10" s="71"/>
      <c r="L10" s="71">
        <v>544943</v>
      </c>
    </row>
    <row r="11" spans="1:12" ht="18.95" customHeight="1" x14ac:dyDescent="0.25">
      <c r="A11" s="11" t="s">
        <v>213</v>
      </c>
      <c r="G11" s="71"/>
      <c r="I11" s="71"/>
      <c r="K11" s="71"/>
    </row>
    <row r="12" spans="1:12" ht="18.95" customHeight="1" x14ac:dyDescent="0.25">
      <c r="A12" s="11" t="s">
        <v>214</v>
      </c>
      <c r="G12" s="71"/>
      <c r="I12" s="71"/>
      <c r="K12" s="71"/>
    </row>
    <row r="13" spans="1:12" ht="18.95" customHeight="1" x14ac:dyDescent="0.25">
      <c r="A13" s="11" t="s">
        <v>215</v>
      </c>
      <c r="B13" s="20" t="s">
        <v>216</v>
      </c>
      <c r="F13" s="71">
        <v>941750</v>
      </c>
      <c r="G13" s="71"/>
      <c r="H13" s="71">
        <v>957156</v>
      </c>
      <c r="I13" s="71"/>
      <c r="J13" s="71">
        <v>182001</v>
      </c>
      <c r="K13" s="71"/>
      <c r="L13" s="71">
        <v>197125</v>
      </c>
    </row>
    <row r="14" spans="1:12" ht="18.95" customHeight="1" x14ac:dyDescent="0.25">
      <c r="B14" s="20" t="s">
        <v>217</v>
      </c>
      <c r="F14" s="71">
        <v>57187</v>
      </c>
      <c r="G14" s="71"/>
      <c r="H14" s="71">
        <v>6051</v>
      </c>
      <c r="I14" s="71"/>
      <c r="J14" s="71">
        <v>0</v>
      </c>
      <c r="K14" s="71"/>
      <c r="L14" s="71">
        <v>0</v>
      </c>
    </row>
    <row r="15" spans="1:12" ht="18.95" customHeight="1" x14ac:dyDescent="0.25">
      <c r="B15" s="20" t="s">
        <v>218</v>
      </c>
      <c r="F15" s="71">
        <v>-44474</v>
      </c>
      <c r="G15" s="71"/>
      <c r="H15" s="71">
        <v>20681</v>
      </c>
      <c r="I15" s="71"/>
      <c r="J15" s="71">
        <v>-61463</v>
      </c>
      <c r="K15" s="71"/>
      <c r="L15" s="71">
        <v>20681</v>
      </c>
    </row>
    <row r="16" spans="1:12" ht="18.95" customHeight="1" x14ac:dyDescent="0.25">
      <c r="B16" s="20" t="s">
        <v>219</v>
      </c>
      <c r="F16" s="71">
        <v>-198627</v>
      </c>
      <c r="G16" s="71"/>
      <c r="H16" s="71">
        <v>-178001</v>
      </c>
      <c r="I16" s="71"/>
      <c r="J16" s="71">
        <v>-454994</v>
      </c>
      <c r="K16" s="71"/>
      <c r="L16" s="71">
        <v>-353130</v>
      </c>
    </row>
    <row r="17" spans="1:12" ht="18.95" customHeight="1" x14ac:dyDescent="0.25">
      <c r="B17" s="20" t="s">
        <v>220</v>
      </c>
      <c r="D17" s="89"/>
      <c r="F17" s="71">
        <v>0</v>
      </c>
      <c r="G17" s="71"/>
      <c r="H17" s="71">
        <v>0</v>
      </c>
      <c r="I17" s="71"/>
      <c r="J17" s="71">
        <v>0</v>
      </c>
      <c r="K17" s="71"/>
      <c r="L17" s="71">
        <v>-144721</v>
      </c>
    </row>
    <row r="18" spans="1:12" ht="18.95" customHeight="1" x14ac:dyDescent="0.25">
      <c r="B18" s="20" t="s">
        <v>221</v>
      </c>
      <c r="F18" s="71">
        <v>550177</v>
      </c>
      <c r="G18" s="71"/>
      <c r="H18" s="71">
        <v>645370</v>
      </c>
      <c r="I18" s="71"/>
      <c r="J18" s="71">
        <v>518774</v>
      </c>
      <c r="K18" s="71"/>
      <c r="L18" s="71">
        <v>444184</v>
      </c>
    </row>
    <row r="19" spans="1:12" ht="18.95" customHeight="1" x14ac:dyDescent="0.25">
      <c r="B19" s="20" t="s">
        <v>222</v>
      </c>
      <c r="F19" s="71">
        <v>8527</v>
      </c>
      <c r="G19" s="71"/>
      <c r="H19" s="71">
        <v>1167</v>
      </c>
      <c r="I19" s="71"/>
      <c r="J19" s="71">
        <v>1973</v>
      </c>
      <c r="K19" s="71"/>
      <c r="L19" s="71">
        <v>2528</v>
      </c>
    </row>
    <row r="20" spans="1:12" ht="18.95" customHeight="1" x14ac:dyDescent="0.25">
      <c r="B20" s="20" t="s">
        <v>223</v>
      </c>
      <c r="G20" s="71"/>
      <c r="I20" s="71"/>
      <c r="K20" s="71"/>
    </row>
    <row r="21" spans="1:12" ht="18.95" customHeight="1" x14ac:dyDescent="0.25">
      <c r="B21" s="12"/>
      <c r="C21" s="11" t="s">
        <v>296</v>
      </c>
      <c r="F21" s="71">
        <v>23992</v>
      </c>
      <c r="G21" s="71"/>
      <c r="H21" s="71">
        <v>-63052</v>
      </c>
      <c r="I21" s="71"/>
      <c r="J21" s="71">
        <v>0</v>
      </c>
      <c r="K21" s="71"/>
      <c r="L21" s="71">
        <v>0</v>
      </c>
    </row>
    <row r="22" spans="1:12" s="172" customFormat="1" ht="18.95" customHeight="1" x14ac:dyDescent="0.25">
      <c r="B22" s="20" t="s">
        <v>224</v>
      </c>
      <c r="D22" s="70"/>
      <c r="F22" s="71"/>
      <c r="H22" s="71"/>
    </row>
    <row r="23" spans="1:12" s="172" customFormat="1" ht="18.95" customHeight="1" x14ac:dyDescent="0.25">
      <c r="B23" s="20"/>
      <c r="C23" s="173" t="s">
        <v>113</v>
      </c>
      <c r="D23" s="70">
        <v>11</v>
      </c>
      <c r="F23" s="71">
        <v>393371</v>
      </c>
      <c r="H23" s="71">
        <v>0</v>
      </c>
      <c r="J23" s="71">
        <v>0</v>
      </c>
      <c r="L23" s="71">
        <v>0</v>
      </c>
    </row>
    <row r="24" spans="1:12" ht="18.95" customHeight="1" x14ac:dyDescent="0.25">
      <c r="B24" s="20" t="s">
        <v>225</v>
      </c>
      <c r="F24" s="71">
        <v>0</v>
      </c>
      <c r="G24" s="71"/>
      <c r="H24" s="71">
        <v>9007</v>
      </c>
      <c r="I24" s="71"/>
      <c r="J24" s="71">
        <v>0</v>
      </c>
      <c r="K24" s="71"/>
      <c r="L24" s="71">
        <v>0</v>
      </c>
    </row>
    <row r="25" spans="1:12" ht="18.95" customHeight="1" x14ac:dyDescent="0.25">
      <c r="B25" s="20" t="s">
        <v>226</v>
      </c>
      <c r="F25" s="71">
        <v>28905</v>
      </c>
      <c r="G25" s="71"/>
      <c r="H25" s="71">
        <v>334</v>
      </c>
      <c r="I25" s="71"/>
      <c r="J25" s="71">
        <v>0</v>
      </c>
      <c r="K25" s="71"/>
      <c r="L25" s="71">
        <v>0</v>
      </c>
    </row>
    <row r="26" spans="1:12" ht="18.95" customHeight="1" x14ac:dyDescent="0.25">
      <c r="B26" s="20" t="s">
        <v>292</v>
      </c>
      <c r="F26" s="71">
        <v>0</v>
      </c>
      <c r="G26" s="71"/>
      <c r="H26" s="71">
        <v>0</v>
      </c>
      <c r="I26" s="71"/>
      <c r="J26" s="71">
        <v>15387</v>
      </c>
      <c r="K26" s="71"/>
    </row>
    <row r="27" spans="1:12" ht="18.95" customHeight="1" x14ac:dyDescent="0.25">
      <c r="B27" s="20" t="s">
        <v>227</v>
      </c>
      <c r="F27" s="71">
        <v>-168866</v>
      </c>
      <c r="G27" s="71"/>
      <c r="H27" s="71">
        <v>23560</v>
      </c>
      <c r="I27" s="71"/>
      <c r="J27" s="71">
        <v>0</v>
      </c>
      <c r="K27" s="71"/>
      <c r="L27" s="71">
        <v>0</v>
      </c>
    </row>
    <row r="28" spans="1:12" ht="18.95" customHeight="1" x14ac:dyDescent="0.25">
      <c r="B28" s="20" t="s">
        <v>228</v>
      </c>
      <c r="F28" s="71">
        <v>96075</v>
      </c>
      <c r="G28" s="71"/>
      <c r="H28" s="71">
        <v>-64074</v>
      </c>
      <c r="I28" s="71"/>
      <c r="J28" s="71">
        <v>90438</v>
      </c>
      <c r="K28" s="71"/>
      <c r="L28" s="71">
        <v>-70578</v>
      </c>
    </row>
    <row r="29" spans="1:12" ht="18.95" customHeight="1" x14ac:dyDescent="0.25">
      <c r="B29" s="20" t="s">
        <v>229</v>
      </c>
      <c r="D29" s="89"/>
      <c r="G29" s="71"/>
      <c r="I29" s="71"/>
      <c r="K29" s="71"/>
    </row>
    <row r="30" spans="1:12" ht="18.95" customHeight="1" x14ac:dyDescent="0.25">
      <c r="B30" s="20"/>
      <c r="C30" s="11" t="s">
        <v>230</v>
      </c>
      <c r="D30" s="89">
        <v>18.7</v>
      </c>
      <c r="F30" s="77">
        <v>0</v>
      </c>
      <c r="G30" s="71"/>
      <c r="H30" s="77">
        <v>0</v>
      </c>
      <c r="I30" s="71"/>
      <c r="J30" s="77">
        <v>-10851</v>
      </c>
      <c r="K30" s="71"/>
      <c r="L30" s="77">
        <v>-12108</v>
      </c>
    </row>
    <row r="31" spans="1:12" ht="6" customHeight="1" x14ac:dyDescent="0.25">
      <c r="B31" s="20"/>
      <c r="G31" s="71"/>
      <c r="I31" s="125"/>
      <c r="K31" s="127"/>
    </row>
    <row r="32" spans="1:12" ht="18.95" customHeight="1" x14ac:dyDescent="0.25">
      <c r="A32" s="12"/>
      <c r="B32" s="11" t="s">
        <v>231</v>
      </c>
      <c r="F32" s="159"/>
      <c r="G32" s="159"/>
      <c r="H32" s="159"/>
      <c r="I32" s="159"/>
      <c r="J32" s="159"/>
      <c r="K32" s="159"/>
      <c r="L32" s="159"/>
    </row>
    <row r="33" spans="1:12" ht="18.95" customHeight="1" x14ac:dyDescent="0.25">
      <c r="C33" s="11" t="s">
        <v>232</v>
      </c>
      <c r="F33" s="71">
        <f>SUM(F10:F30)</f>
        <v>1752201</v>
      </c>
      <c r="G33" s="71"/>
      <c r="H33" s="71">
        <f>SUM(H10:H30)</f>
        <v>2090872</v>
      </c>
      <c r="I33" s="127"/>
      <c r="J33" s="71">
        <f>SUM(J10:J30)</f>
        <v>459796</v>
      </c>
      <c r="K33" s="125"/>
      <c r="L33" s="71">
        <f>SUM(L10:L30)</f>
        <v>628924</v>
      </c>
    </row>
    <row r="34" spans="1:12" ht="18.95" customHeight="1" x14ac:dyDescent="0.25">
      <c r="B34" s="11" t="s">
        <v>233</v>
      </c>
      <c r="D34" s="83"/>
      <c r="E34" s="1"/>
      <c r="F34" s="160"/>
      <c r="G34" s="161"/>
      <c r="H34" s="160"/>
      <c r="I34" s="143"/>
      <c r="J34" s="160"/>
      <c r="K34" s="161"/>
      <c r="L34" s="160"/>
    </row>
    <row r="35" spans="1:12" ht="18.95" customHeight="1" x14ac:dyDescent="0.25">
      <c r="B35" s="12"/>
      <c r="C35" s="20" t="s">
        <v>234</v>
      </c>
      <c r="D35" s="83"/>
      <c r="E35" s="1"/>
      <c r="F35" s="162">
        <v>661574</v>
      </c>
      <c r="G35" s="161"/>
      <c r="H35" s="162">
        <v>-676377</v>
      </c>
      <c r="I35" s="161"/>
      <c r="J35" s="162">
        <v>152793</v>
      </c>
      <c r="K35" s="161"/>
      <c r="L35" s="162">
        <v>420659</v>
      </c>
    </row>
    <row r="36" spans="1:12" ht="18.95" customHeight="1" x14ac:dyDescent="0.25">
      <c r="B36" s="12"/>
      <c r="C36" s="20" t="s">
        <v>235</v>
      </c>
      <c r="D36" s="83"/>
      <c r="E36" s="1"/>
      <c r="F36" s="162">
        <v>45824</v>
      </c>
      <c r="G36" s="161"/>
      <c r="H36" s="162">
        <v>-144727</v>
      </c>
      <c r="I36" s="161"/>
      <c r="J36" s="162">
        <v>0</v>
      </c>
      <c r="K36" s="161"/>
      <c r="L36" s="162">
        <v>0</v>
      </c>
    </row>
    <row r="37" spans="1:12" ht="18.95" customHeight="1" x14ac:dyDescent="0.25">
      <c r="B37" s="12"/>
      <c r="C37" s="20" t="s">
        <v>236</v>
      </c>
      <c r="D37" s="83"/>
      <c r="E37" s="1"/>
      <c r="F37" s="162">
        <v>2977</v>
      </c>
      <c r="G37" s="161"/>
      <c r="H37" s="162">
        <v>169741</v>
      </c>
      <c r="I37" s="161"/>
      <c r="J37" s="162">
        <v>0</v>
      </c>
      <c r="K37" s="161"/>
      <c r="L37" s="162">
        <v>0</v>
      </c>
    </row>
    <row r="38" spans="1:12" ht="18.95" customHeight="1" x14ac:dyDescent="0.25">
      <c r="B38" s="12"/>
      <c r="C38" s="20" t="s">
        <v>237</v>
      </c>
      <c r="D38" s="83"/>
      <c r="E38" s="1"/>
      <c r="F38" s="162">
        <v>-146394</v>
      </c>
      <c r="G38" s="161"/>
      <c r="H38" s="162">
        <v>-41415</v>
      </c>
      <c r="I38" s="161"/>
      <c r="J38" s="162">
        <v>-413534</v>
      </c>
      <c r="K38" s="161"/>
      <c r="L38" s="162">
        <v>44501</v>
      </c>
    </row>
    <row r="39" spans="1:12" ht="18.95" customHeight="1" x14ac:dyDescent="0.25">
      <c r="B39" s="12"/>
      <c r="C39" s="20" t="s">
        <v>238</v>
      </c>
      <c r="D39" s="83"/>
      <c r="E39" s="1"/>
      <c r="F39" s="162">
        <v>457182</v>
      </c>
      <c r="G39" s="161"/>
      <c r="H39" s="162">
        <v>579293</v>
      </c>
      <c r="I39" s="161"/>
      <c r="J39" s="162">
        <v>16429</v>
      </c>
      <c r="K39" s="161"/>
      <c r="L39" s="162">
        <v>-38424</v>
      </c>
    </row>
    <row r="40" spans="1:12" ht="18.95" customHeight="1" x14ac:dyDescent="0.25">
      <c r="B40" s="12"/>
      <c r="C40" s="20" t="s">
        <v>239</v>
      </c>
      <c r="D40" s="83"/>
      <c r="E40" s="1"/>
      <c r="F40" s="162">
        <v>173609</v>
      </c>
      <c r="G40" s="161"/>
      <c r="H40" s="162">
        <v>-51759</v>
      </c>
      <c r="I40" s="161"/>
      <c r="J40" s="162">
        <v>0</v>
      </c>
      <c r="K40" s="161"/>
      <c r="L40" s="162">
        <v>-115</v>
      </c>
    </row>
    <row r="41" spans="1:12" ht="18.95" customHeight="1" x14ac:dyDescent="0.25">
      <c r="B41" s="12"/>
      <c r="C41" s="20" t="s">
        <v>240</v>
      </c>
      <c r="D41" s="83"/>
      <c r="E41" s="1"/>
      <c r="F41" s="162">
        <v>39079</v>
      </c>
      <c r="G41" s="161"/>
      <c r="H41" s="162">
        <v>-358266</v>
      </c>
      <c r="I41" s="161"/>
      <c r="J41" s="162">
        <v>-134073</v>
      </c>
      <c r="K41" s="161"/>
      <c r="L41" s="162">
        <v>-105407</v>
      </c>
    </row>
    <row r="42" spans="1:12" ht="18.95" customHeight="1" x14ac:dyDescent="0.25">
      <c r="B42" s="12"/>
      <c r="C42" s="20" t="s">
        <v>241</v>
      </c>
      <c r="D42" s="83"/>
      <c r="E42" s="1"/>
      <c r="F42" s="162">
        <v>-605326</v>
      </c>
      <c r="G42" s="71"/>
      <c r="H42" s="162">
        <v>404120.75</v>
      </c>
      <c r="I42" s="71"/>
      <c r="J42" s="162">
        <v>-74270</v>
      </c>
      <c r="K42" s="71"/>
      <c r="L42" s="162">
        <v>271149</v>
      </c>
    </row>
    <row r="43" spans="1:12" ht="18.95" customHeight="1" x14ac:dyDescent="0.25">
      <c r="B43" s="12"/>
      <c r="C43" s="20" t="s">
        <v>242</v>
      </c>
      <c r="D43" s="83"/>
      <c r="E43" s="1"/>
      <c r="F43" s="163">
        <v>78427</v>
      </c>
      <c r="G43" s="161"/>
      <c r="H43" s="163">
        <v>-14942</v>
      </c>
      <c r="I43" s="161"/>
      <c r="J43" s="163">
        <v>-499</v>
      </c>
      <c r="K43" s="161"/>
      <c r="L43" s="163">
        <v>0</v>
      </c>
    </row>
    <row r="44" spans="1:12" ht="6" customHeight="1" x14ac:dyDescent="0.25">
      <c r="D44" s="83"/>
      <c r="E44" s="1"/>
      <c r="F44" s="160"/>
      <c r="G44" s="161"/>
      <c r="H44" s="160"/>
      <c r="I44" s="143"/>
      <c r="J44" s="160"/>
      <c r="K44" s="161"/>
      <c r="L44" s="160"/>
    </row>
    <row r="45" spans="1:12" ht="18.95" customHeight="1" x14ac:dyDescent="0.25">
      <c r="B45" s="11" t="s">
        <v>243</v>
      </c>
      <c r="C45" s="12"/>
      <c r="D45" s="83"/>
      <c r="E45" s="1"/>
      <c r="F45" s="162">
        <f>SUM(F33:F43)</f>
        <v>2459153</v>
      </c>
      <c r="G45" s="161"/>
      <c r="H45" s="162">
        <f>SUM(H33:H43)</f>
        <v>1956540.75</v>
      </c>
      <c r="I45" s="143"/>
      <c r="J45" s="162">
        <f>SUM(J33:J43)</f>
        <v>6642</v>
      </c>
      <c r="K45" s="161"/>
      <c r="L45" s="162">
        <f>SUM(L33:L43)</f>
        <v>1221287</v>
      </c>
    </row>
    <row r="46" spans="1:12" ht="18.95" customHeight="1" x14ac:dyDescent="0.25">
      <c r="C46" s="20" t="s">
        <v>244</v>
      </c>
      <c r="D46" s="83"/>
      <c r="E46" s="1"/>
      <c r="F46" s="163">
        <v>-7453</v>
      </c>
      <c r="G46" s="161"/>
      <c r="H46" s="163">
        <v>-12819.75</v>
      </c>
      <c r="I46" s="143"/>
      <c r="J46" s="163">
        <v>-9222</v>
      </c>
      <c r="K46" s="161"/>
      <c r="L46" s="163">
        <v>-11126</v>
      </c>
    </row>
    <row r="47" spans="1:12" ht="6" customHeight="1" x14ac:dyDescent="0.25"/>
    <row r="48" spans="1:12" ht="18.95" customHeight="1" x14ac:dyDescent="0.25">
      <c r="A48" s="1" t="s">
        <v>245</v>
      </c>
      <c r="C48" s="12"/>
      <c r="D48" s="83"/>
      <c r="E48" s="1"/>
      <c r="F48" s="163">
        <f>SUM(F45:F46)</f>
        <v>2451700</v>
      </c>
      <c r="G48" s="161"/>
      <c r="H48" s="163">
        <f>SUM(H45:H46)</f>
        <v>1943721</v>
      </c>
      <c r="I48" s="143"/>
      <c r="J48" s="163">
        <f>SUM(J45:J46)</f>
        <v>-2580</v>
      </c>
      <c r="K48" s="161"/>
      <c r="L48" s="163">
        <f>SUM(L45:L46)</f>
        <v>1210161</v>
      </c>
    </row>
    <row r="49" spans="1:12" ht="18.95" customHeight="1" x14ac:dyDescent="0.25">
      <c r="A49" s="1"/>
      <c r="C49" s="12"/>
      <c r="D49" s="83"/>
      <c r="E49" s="1"/>
      <c r="F49" s="162"/>
      <c r="G49" s="161"/>
      <c r="H49" s="162"/>
      <c r="I49" s="143"/>
      <c r="J49" s="162"/>
      <c r="K49" s="161"/>
      <c r="L49" s="162"/>
    </row>
    <row r="50" spans="1:12" ht="18.95" customHeight="1" x14ac:dyDescent="0.25">
      <c r="A50" s="1"/>
      <c r="C50" s="12"/>
      <c r="D50" s="83"/>
      <c r="E50" s="1"/>
      <c r="F50" s="162"/>
      <c r="G50" s="161"/>
      <c r="H50" s="162"/>
      <c r="I50" s="143"/>
      <c r="J50" s="162"/>
      <c r="K50" s="161"/>
      <c r="L50" s="162"/>
    </row>
    <row r="51" spans="1:12" ht="7.5" customHeight="1" x14ac:dyDescent="0.25">
      <c r="G51" s="72"/>
      <c r="I51" s="73"/>
      <c r="K51" s="72"/>
    </row>
    <row r="52" spans="1:12" ht="21.75" customHeight="1" x14ac:dyDescent="0.25">
      <c r="A52" s="207" t="str">
        <f>'10'!A39</f>
        <v>หมายเหตุประกอบข้อมูลทางการเงินระหว่างกาลแบบย่อเป็นส่วนหนึ่งของข้อมูลทางการเงินระหว่างกาลนี้</v>
      </c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</row>
    <row r="53" spans="1:12" ht="21.75" customHeight="1" x14ac:dyDescent="0.25">
      <c r="A53" s="1" t="s">
        <v>0</v>
      </c>
      <c r="B53" s="1"/>
      <c r="C53" s="1"/>
      <c r="G53" s="72"/>
      <c r="I53" s="73"/>
      <c r="K53" s="72"/>
      <c r="L53" s="74" t="s">
        <v>5</v>
      </c>
    </row>
    <row r="54" spans="1:12" ht="21.75" customHeight="1" x14ac:dyDescent="0.25">
      <c r="A54" s="1" t="s">
        <v>246</v>
      </c>
      <c r="B54" s="1"/>
      <c r="C54" s="1"/>
      <c r="G54" s="72"/>
      <c r="I54" s="73"/>
      <c r="K54" s="72"/>
    </row>
    <row r="55" spans="1:12" ht="21.75" customHeight="1" x14ac:dyDescent="0.25">
      <c r="A55" s="2" t="str">
        <f>A3</f>
        <v>สำหรับรอบระยะเวลาสามเดือนสิ้นสุดวันที่ 31 มีนาคม พ.ศ. 2568</v>
      </c>
      <c r="B55" s="2"/>
      <c r="C55" s="2"/>
      <c r="D55" s="75"/>
      <c r="E55" s="76"/>
      <c r="F55" s="77"/>
      <c r="G55" s="78"/>
      <c r="H55" s="77"/>
      <c r="I55" s="79"/>
      <c r="J55" s="77"/>
      <c r="K55" s="78"/>
      <c r="L55" s="77"/>
    </row>
    <row r="56" spans="1:12" ht="18.95" customHeight="1" x14ac:dyDescent="0.25">
      <c r="G56" s="72"/>
      <c r="I56" s="73"/>
      <c r="K56" s="72"/>
    </row>
    <row r="57" spans="1:12" ht="18.95" customHeight="1" x14ac:dyDescent="0.25">
      <c r="A57" s="12"/>
      <c r="D57" s="83"/>
      <c r="E57" s="1"/>
      <c r="F57" s="206" t="s">
        <v>3</v>
      </c>
      <c r="G57" s="206"/>
      <c r="H57" s="206"/>
      <c r="I57" s="82"/>
      <c r="J57" s="206" t="s">
        <v>4</v>
      </c>
      <c r="K57" s="206"/>
      <c r="L57" s="206"/>
    </row>
    <row r="58" spans="1:12" ht="18.95" customHeight="1" x14ac:dyDescent="0.25">
      <c r="D58" s="83"/>
      <c r="E58" s="1"/>
      <c r="F58" s="74" t="s">
        <v>9</v>
      </c>
      <c r="G58" s="1"/>
      <c r="H58" s="74" t="s">
        <v>10</v>
      </c>
      <c r="I58" s="83"/>
      <c r="J58" s="74" t="s">
        <v>9</v>
      </c>
      <c r="K58" s="1"/>
      <c r="L58" s="74" t="s">
        <v>10</v>
      </c>
    </row>
    <row r="59" spans="1:12" ht="18.95" customHeight="1" x14ac:dyDescent="0.25">
      <c r="D59" s="157" t="s">
        <v>11</v>
      </c>
      <c r="E59" s="1"/>
      <c r="F59" s="81" t="s">
        <v>12</v>
      </c>
      <c r="G59" s="1"/>
      <c r="H59" s="81" t="s">
        <v>12</v>
      </c>
      <c r="I59" s="83"/>
      <c r="J59" s="81" t="s">
        <v>12</v>
      </c>
      <c r="K59" s="1"/>
      <c r="L59" s="81" t="s">
        <v>12</v>
      </c>
    </row>
    <row r="60" spans="1:12" ht="18.95" customHeight="1" x14ac:dyDescent="0.25">
      <c r="A60" s="1" t="s">
        <v>247</v>
      </c>
      <c r="D60" s="83"/>
      <c r="E60" s="1"/>
      <c r="G60" s="1"/>
      <c r="I60" s="83"/>
      <c r="K60" s="1"/>
    </row>
    <row r="61" spans="1:12" ht="18.95" customHeight="1" x14ac:dyDescent="0.25">
      <c r="A61" s="11" t="s">
        <v>28</v>
      </c>
      <c r="B61" s="12"/>
      <c r="E61" s="1"/>
      <c r="F61" s="71">
        <v>-681378</v>
      </c>
      <c r="G61" s="161"/>
      <c r="H61" s="71">
        <v>-945</v>
      </c>
      <c r="I61" s="161"/>
      <c r="J61" s="71">
        <v>2652</v>
      </c>
      <c r="K61" s="161"/>
      <c r="L61" s="71">
        <v>0</v>
      </c>
    </row>
    <row r="62" spans="1:12" ht="18.95" customHeight="1" x14ac:dyDescent="0.25">
      <c r="A62" s="11" t="s">
        <v>248</v>
      </c>
      <c r="B62" s="12"/>
      <c r="D62" s="89">
        <v>18.5</v>
      </c>
      <c r="E62" s="1"/>
      <c r="F62" s="71">
        <v>0</v>
      </c>
      <c r="G62" s="161"/>
      <c r="H62" s="71">
        <v>0</v>
      </c>
      <c r="I62" s="161"/>
      <c r="J62" s="71">
        <v>1760641</v>
      </c>
      <c r="K62" s="161"/>
      <c r="L62" s="71">
        <v>0</v>
      </c>
    </row>
    <row r="63" spans="1:12" ht="18.95" customHeight="1" x14ac:dyDescent="0.25">
      <c r="A63" s="11" t="s">
        <v>249</v>
      </c>
      <c r="B63" s="12"/>
      <c r="D63" s="89">
        <v>18.5</v>
      </c>
      <c r="E63" s="1"/>
      <c r="F63" s="71">
        <v>-240000</v>
      </c>
      <c r="G63" s="161"/>
      <c r="H63" s="71">
        <v>0</v>
      </c>
      <c r="I63" s="161"/>
      <c r="J63" s="71">
        <v>-876586</v>
      </c>
      <c r="K63" s="161"/>
      <c r="L63" s="71">
        <v>-1010000</v>
      </c>
    </row>
    <row r="64" spans="1:12" ht="18.95" customHeight="1" x14ac:dyDescent="0.25">
      <c r="A64" s="11" t="s">
        <v>250</v>
      </c>
      <c r="B64" s="12"/>
      <c r="D64" s="89">
        <v>18.5</v>
      </c>
      <c r="E64" s="1"/>
      <c r="F64" s="71">
        <v>0</v>
      </c>
      <c r="G64" s="161"/>
      <c r="H64" s="71">
        <v>0</v>
      </c>
      <c r="I64" s="161"/>
      <c r="J64" s="71">
        <v>1000</v>
      </c>
      <c r="K64" s="161"/>
      <c r="L64" s="71">
        <v>911000</v>
      </c>
    </row>
    <row r="65" spans="1:12" ht="18.95" customHeight="1" x14ac:dyDescent="0.25">
      <c r="A65" s="11" t="s">
        <v>251</v>
      </c>
      <c r="B65" s="12"/>
      <c r="D65" s="89">
        <v>18.5</v>
      </c>
      <c r="E65" s="1"/>
      <c r="F65" s="71">
        <v>0</v>
      </c>
      <c r="G65" s="161"/>
      <c r="H65" s="71">
        <v>0</v>
      </c>
      <c r="I65" s="161"/>
      <c r="J65" s="71">
        <v>-5257451</v>
      </c>
      <c r="K65" s="161"/>
      <c r="L65" s="71">
        <v>-346900</v>
      </c>
    </row>
    <row r="66" spans="1:12" ht="18.95" customHeight="1" x14ac:dyDescent="0.25">
      <c r="A66" s="11" t="s">
        <v>252</v>
      </c>
      <c r="B66" s="12"/>
      <c r="D66" s="70">
        <v>11</v>
      </c>
      <c r="E66" s="1"/>
      <c r="F66" s="71">
        <v>0</v>
      </c>
      <c r="G66" s="161"/>
      <c r="H66" s="71">
        <v>0</v>
      </c>
      <c r="I66" s="161"/>
      <c r="J66" s="71">
        <v>-1590000</v>
      </c>
      <c r="K66" s="161"/>
      <c r="L66" s="71">
        <v>0</v>
      </c>
    </row>
    <row r="67" spans="1:12" ht="18.95" customHeight="1" x14ac:dyDescent="0.25">
      <c r="A67" s="11" t="s">
        <v>253</v>
      </c>
      <c r="E67" s="1"/>
      <c r="F67" s="71">
        <v>0</v>
      </c>
      <c r="G67" s="161"/>
      <c r="H67" s="71">
        <v>-333334</v>
      </c>
      <c r="I67" s="161"/>
      <c r="J67" s="71">
        <v>0</v>
      </c>
      <c r="K67" s="161"/>
      <c r="L67" s="71">
        <v>0</v>
      </c>
    </row>
    <row r="68" spans="1:12" ht="18.95" customHeight="1" x14ac:dyDescent="0.25">
      <c r="A68" s="11" t="s">
        <v>254</v>
      </c>
      <c r="E68" s="1"/>
      <c r="F68" s="71">
        <v>502608</v>
      </c>
      <c r="G68" s="161"/>
      <c r="H68" s="71">
        <v>0</v>
      </c>
      <c r="I68" s="161"/>
      <c r="J68" s="71">
        <v>0</v>
      </c>
      <c r="K68" s="161"/>
      <c r="L68" s="71">
        <v>0</v>
      </c>
    </row>
    <row r="69" spans="1:12" ht="18.95" customHeight="1" x14ac:dyDescent="0.25">
      <c r="A69" s="11" t="s">
        <v>255</v>
      </c>
      <c r="D69" s="70">
        <v>11</v>
      </c>
      <c r="E69" s="1"/>
      <c r="F69" s="71">
        <v>-32000</v>
      </c>
      <c r="G69" s="161"/>
      <c r="H69" s="71">
        <v>-74998</v>
      </c>
      <c r="I69" s="161"/>
      <c r="J69" s="71">
        <v>-32000</v>
      </c>
      <c r="K69" s="161"/>
      <c r="L69" s="71">
        <v>-74998</v>
      </c>
    </row>
    <row r="70" spans="1:12" ht="18.95" customHeight="1" x14ac:dyDescent="0.25">
      <c r="A70" s="11" t="s">
        <v>256</v>
      </c>
      <c r="B70" s="12"/>
      <c r="E70" s="1"/>
      <c r="F70" s="71">
        <v>0</v>
      </c>
      <c r="G70" s="161"/>
      <c r="H70" s="71">
        <v>20000</v>
      </c>
      <c r="I70" s="161"/>
      <c r="J70" s="71">
        <v>0</v>
      </c>
      <c r="K70" s="161"/>
      <c r="L70" s="71">
        <v>20000</v>
      </c>
    </row>
    <row r="71" spans="1:12" ht="18.95" customHeight="1" x14ac:dyDescent="0.25">
      <c r="A71" s="11" t="s">
        <v>257</v>
      </c>
      <c r="B71" s="12"/>
      <c r="E71" s="1"/>
      <c r="F71" s="71">
        <v>-10000</v>
      </c>
      <c r="G71" s="161"/>
      <c r="H71" s="71">
        <v>0</v>
      </c>
      <c r="I71" s="161"/>
      <c r="J71" s="71">
        <v>0</v>
      </c>
      <c r="K71" s="161"/>
      <c r="L71" s="71">
        <v>0</v>
      </c>
    </row>
    <row r="72" spans="1:12" ht="18.95" customHeight="1" x14ac:dyDescent="0.25">
      <c r="A72" s="11" t="s">
        <v>258</v>
      </c>
      <c r="B72" s="12"/>
      <c r="E72" s="1"/>
      <c r="F72" s="71">
        <v>-558073</v>
      </c>
      <c r="G72" s="161"/>
      <c r="H72" s="71">
        <v>-425486</v>
      </c>
      <c r="I72" s="161"/>
      <c r="J72" s="71">
        <v>-3441</v>
      </c>
      <c r="K72" s="161"/>
      <c r="L72" s="71">
        <v>-36475</v>
      </c>
    </row>
    <row r="73" spans="1:12" ht="18.95" customHeight="1" x14ac:dyDescent="0.25">
      <c r="A73" s="11" t="s">
        <v>259</v>
      </c>
      <c r="B73" s="12"/>
      <c r="E73" s="1"/>
      <c r="F73" s="71">
        <v>0</v>
      </c>
      <c r="G73" s="161"/>
      <c r="H73" s="71">
        <v>0</v>
      </c>
      <c r="I73" s="161"/>
      <c r="J73" s="71">
        <v>10000</v>
      </c>
      <c r="K73" s="161"/>
      <c r="L73" s="71">
        <v>0</v>
      </c>
    </row>
    <row r="74" spans="1:12" ht="18.95" customHeight="1" x14ac:dyDescent="0.25">
      <c r="A74" s="11" t="s">
        <v>260</v>
      </c>
      <c r="B74" s="12"/>
      <c r="E74" s="1"/>
      <c r="F74" s="71">
        <v>-298955</v>
      </c>
      <c r="G74" s="161"/>
      <c r="H74" s="71">
        <v>-264330</v>
      </c>
      <c r="I74" s="161"/>
      <c r="J74" s="71">
        <v>-1170</v>
      </c>
      <c r="K74" s="161"/>
      <c r="L74" s="71">
        <v>-22</v>
      </c>
    </row>
    <row r="75" spans="1:12" ht="18.95" customHeight="1" x14ac:dyDescent="0.25">
      <c r="A75" s="11" t="s">
        <v>261</v>
      </c>
      <c r="B75" s="12"/>
      <c r="D75" s="89"/>
      <c r="E75" s="1"/>
      <c r="F75" s="71">
        <v>0</v>
      </c>
      <c r="G75" s="161"/>
      <c r="H75" s="71">
        <v>0</v>
      </c>
      <c r="I75" s="161"/>
      <c r="J75" s="71">
        <v>44640</v>
      </c>
      <c r="K75" s="161"/>
      <c r="L75" s="71">
        <v>0</v>
      </c>
    </row>
    <row r="76" spans="1:12" ht="18.95" customHeight="1" x14ac:dyDescent="0.25">
      <c r="A76" s="11" t="s">
        <v>262</v>
      </c>
      <c r="B76" s="12"/>
      <c r="D76" s="89"/>
      <c r="E76" s="1"/>
      <c r="F76" s="71">
        <v>0</v>
      </c>
      <c r="G76" s="161"/>
      <c r="H76" s="71">
        <v>0</v>
      </c>
      <c r="I76" s="161"/>
      <c r="J76" s="71">
        <v>0</v>
      </c>
      <c r="K76" s="161"/>
      <c r="L76" s="71">
        <v>144721</v>
      </c>
    </row>
    <row r="77" spans="1:12" ht="18.95" customHeight="1" x14ac:dyDescent="0.25">
      <c r="A77" s="11" t="s">
        <v>263</v>
      </c>
      <c r="B77" s="12"/>
      <c r="E77" s="1"/>
      <c r="F77" s="71">
        <v>53055</v>
      </c>
      <c r="G77" s="161"/>
      <c r="H77" s="71">
        <v>9659</v>
      </c>
      <c r="I77" s="161"/>
      <c r="J77" s="71">
        <v>345498</v>
      </c>
      <c r="K77" s="161"/>
      <c r="L77" s="71">
        <v>26744</v>
      </c>
    </row>
    <row r="78" spans="1:12" ht="18.95" customHeight="1" x14ac:dyDescent="0.25">
      <c r="A78" s="11" t="s">
        <v>264</v>
      </c>
      <c r="B78" s="12"/>
      <c r="E78" s="1"/>
      <c r="F78" s="71">
        <v>398</v>
      </c>
      <c r="G78" s="161"/>
      <c r="H78" s="71">
        <v>15000</v>
      </c>
      <c r="I78" s="161"/>
      <c r="J78" s="71">
        <v>398</v>
      </c>
      <c r="K78" s="161"/>
      <c r="L78" s="71">
        <v>0</v>
      </c>
    </row>
    <row r="79" spans="1:12" ht="6" customHeight="1" x14ac:dyDescent="0.25">
      <c r="E79" s="1"/>
      <c r="F79" s="177"/>
      <c r="G79" s="161"/>
      <c r="H79" s="177"/>
      <c r="I79" s="143"/>
      <c r="J79" s="177"/>
      <c r="K79" s="161"/>
      <c r="L79" s="177"/>
    </row>
    <row r="80" spans="1:12" ht="18.95" customHeight="1" x14ac:dyDescent="0.25">
      <c r="A80" s="1" t="s">
        <v>265</v>
      </c>
      <c r="C80" s="12"/>
      <c r="E80" s="1"/>
      <c r="F80" s="163">
        <f>SUM(F61:F78)</f>
        <v>-1264345</v>
      </c>
      <c r="G80" s="161"/>
      <c r="H80" s="163">
        <f>SUM(H61:H78)</f>
        <v>-1054434</v>
      </c>
      <c r="I80" s="143"/>
      <c r="J80" s="163">
        <f>SUM(J61:J78)</f>
        <v>-5595819</v>
      </c>
      <c r="K80" s="161"/>
      <c r="L80" s="163">
        <f>SUM(L61:L78)</f>
        <v>-365930</v>
      </c>
    </row>
    <row r="81" spans="1:12" ht="6" customHeight="1" x14ac:dyDescent="0.25">
      <c r="E81" s="1"/>
      <c r="G81" s="161"/>
      <c r="I81" s="143"/>
      <c r="K81" s="161"/>
    </row>
    <row r="82" spans="1:12" ht="18.95" customHeight="1" x14ac:dyDescent="0.25">
      <c r="A82" s="1" t="s">
        <v>266</v>
      </c>
      <c r="E82" s="1"/>
      <c r="F82" s="159"/>
      <c r="G82" s="18"/>
      <c r="H82" s="12"/>
      <c r="I82" s="164"/>
      <c r="J82" s="12"/>
      <c r="K82" s="18"/>
      <c r="L82" s="12"/>
    </row>
    <row r="83" spans="1:12" ht="18.95" customHeight="1" x14ac:dyDescent="0.25">
      <c r="A83" s="11" t="s">
        <v>267</v>
      </c>
      <c r="E83" s="1"/>
      <c r="F83" s="71">
        <v>0</v>
      </c>
      <c r="G83" s="165"/>
      <c r="H83" s="71">
        <v>3700785</v>
      </c>
      <c r="I83" s="165"/>
      <c r="J83" s="71">
        <v>0</v>
      </c>
      <c r="K83" s="165"/>
      <c r="L83" s="71">
        <v>1697222</v>
      </c>
    </row>
    <row r="84" spans="1:12" ht="18.95" customHeight="1" x14ac:dyDescent="0.25">
      <c r="A84" s="11" t="s">
        <v>268</v>
      </c>
      <c r="B84" s="12"/>
      <c r="E84" s="1"/>
      <c r="F84" s="71">
        <v>-236702</v>
      </c>
      <c r="G84" s="166"/>
      <c r="H84" s="71">
        <v>-3649469</v>
      </c>
      <c r="I84" s="166"/>
      <c r="J84" s="71">
        <v>0</v>
      </c>
      <c r="K84" s="166"/>
      <c r="L84" s="71">
        <v>-1904864</v>
      </c>
    </row>
    <row r="85" spans="1:12" ht="18.95" customHeight="1" x14ac:dyDescent="0.25">
      <c r="A85" s="11" t="s">
        <v>269</v>
      </c>
      <c r="B85" s="12"/>
      <c r="E85" s="1"/>
      <c r="F85" s="71">
        <v>0</v>
      </c>
      <c r="G85" s="166"/>
      <c r="H85" s="71">
        <v>2407069</v>
      </c>
      <c r="I85" s="166"/>
      <c r="J85" s="71">
        <v>0</v>
      </c>
      <c r="K85" s="166"/>
      <c r="L85" s="71">
        <v>2164399</v>
      </c>
    </row>
    <row r="86" spans="1:12" ht="18.95" customHeight="1" x14ac:dyDescent="0.25">
      <c r="A86" s="11" t="s">
        <v>270</v>
      </c>
      <c r="B86" s="12"/>
      <c r="D86" s="70">
        <v>14</v>
      </c>
      <c r="E86" s="1"/>
      <c r="F86" s="71">
        <v>-2389136</v>
      </c>
      <c r="G86" s="166"/>
      <c r="H86" s="71">
        <v>-2553234</v>
      </c>
      <c r="I86" s="166"/>
      <c r="J86" s="71">
        <v>-1186428</v>
      </c>
      <c r="K86" s="166"/>
      <c r="L86" s="71">
        <v>-1952228</v>
      </c>
    </row>
    <row r="87" spans="1:12" ht="18.95" customHeight="1" x14ac:dyDescent="0.25">
      <c r="A87" s="11" t="s">
        <v>271</v>
      </c>
      <c r="B87" s="12"/>
      <c r="D87" s="89">
        <v>18.600000000000001</v>
      </c>
      <c r="E87" s="1"/>
      <c r="F87" s="71">
        <v>0</v>
      </c>
      <c r="G87" s="166"/>
      <c r="H87" s="71">
        <v>0</v>
      </c>
      <c r="I87" s="166"/>
      <c r="J87" s="71">
        <v>139000</v>
      </c>
      <c r="K87" s="166"/>
      <c r="L87" s="71">
        <v>102500</v>
      </c>
    </row>
    <row r="88" spans="1:12" ht="18.95" customHeight="1" x14ac:dyDescent="0.25">
      <c r="A88" s="11" t="s">
        <v>272</v>
      </c>
      <c r="B88" s="12"/>
      <c r="D88" s="89">
        <v>18.600000000000001</v>
      </c>
      <c r="E88" s="1"/>
      <c r="F88" s="71">
        <v>-900000</v>
      </c>
      <c r="G88" s="166"/>
      <c r="H88" s="71">
        <v>0</v>
      </c>
      <c r="I88" s="166"/>
      <c r="J88" s="71">
        <v>-4338079</v>
      </c>
      <c r="K88" s="166"/>
      <c r="L88" s="71">
        <v>-133000</v>
      </c>
    </row>
    <row r="89" spans="1:12" ht="18.95" customHeight="1" x14ac:dyDescent="0.25">
      <c r="A89" s="20" t="s">
        <v>273</v>
      </c>
      <c r="B89" s="12"/>
      <c r="D89" s="89">
        <v>18.600000000000001</v>
      </c>
      <c r="E89" s="1"/>
      <c r="F89" s="71">
        <v>0</v>
      </c>
      <c r="G89" s="166"/>
      <c r="H89" s="71">
        <v>0</v>
      </c>
      <c r="I89" s="166"/>
      <c r="J89" s="71">
        <v>7655192</v>
      </c>
      <c r="K89" s="166"/>
      <c r="L89" s="71">
        <v>0</v>
      </c>
    </row>
    <row r="90" spans="1:12" ht="18.95" customHeight="1" x14ac:dyDescent="0.25">
      <c r="A90" s="20" t="s">
        <v>274</v>
      </c>
      <c r="B90" s="12"/>
      <c r="D90" s="70">
        <v>14</v>
      </c>
      <c r="E90" s="1"/>
      <c r="F90" s="71">
        <v>-4334</v>
      </c>
      <c r="G90" s="166"/>
      <c r="H90" s="71">
        <v>-28712</v>
      </c>
      <c r="I90" s="166"/>
      <c r="J90" s="71">
        <v>-1814</v>
      </c>
      <c r="K90" s="166"/>
      <c r="L90" s="71">
        <v>-22244</v>
      </c>
    </row>
    <row r="91" spans="1:12" ht="18.95" customHeight="1" x14ac:dyDescent="0.25">
      <c r="A91" s="11" t="s">
        <v>275</v>
      </c>
      <c r="B91" s="12"/>
      <c r="E91" s="1"/>
      <c r="F91" s="71">
        <v>-62360</v>
      </c>
      <c r="G91" s="166"/>
      <c r="H91" s="71">
        <v>-84782</v>
      </c>
      <c r="I91" s="166"/>
      <c r="J91" s="71">
        <v>-4388</v>
      </c>
      <c r="K91" s="166"/>
      <c r="L91" s="12">
        <v>-46395</v>
      </c>
    </row>
    <row r="92" spans="1:12" ht="18.95" customHeight="1" x14ac:dyDescent="0.25">
      <c r="A92" s="11" t="s">
        <v>276</v>
      </c>
      <c r="B92" s="12"/>
      <c r="E92" s="1"/>
      <c r="F92" s="71">
        <v>0</v>
      </c>
      <c r="G92" s="166"/>
      <c r="H92" s="71">
        <v>-78975</v>
      </c>
      <c r="I92" s="166"/>
      <c r="J92" s="71">
        <v>0</v>
      </c>
      <c r="K92" s="166"/>
      <c r="L92" s="71">
        <v>-78975</v>
      </c>
    </row>
    <row r="93" spans="1:12" ht="18.95" customHeight="1" x14ac:dyDescent="0.25">
      <c r="A93" s="11" t="s">
        <v>277</v>
      </c>
      <c r="B93" s="12"/>
      <c r="D93" s="70">
        <v>16</v>
      </c>
      <c r="E93" s="1"/>
      <c r="F93" s="71">
        <v>7421683</v>
      </c>
      <c r="G93" s="166"/>
      <c r="H93" s="71">
        <v>0</v>
      </c>
      <c r="I93" s="166"/>
      <c r="J93" s="71">
        <v>7421683</v>
      </c>
      <c r="K93" s="166"/>
      <c r="L93" s="71">
        <v>0</v>
      </c>
    </row>
    <row r="94" spans="1:12" ht="18.95" customHeight="1" x14ac:dyDescent="0.25">
      <c r="A94" s="11" t="s">
        <v>278</v>
      </c>
      <c r="B94" s="12"/>
      <c r="E94" s="1"/>
      <c r="F94" s="163">
        <v>-675529</v>
      </c>
      <c r="G94" s="166"/>
      <c r="H94" s="163">
        <v>-833509</v>
      </c>
      <c r="I94" s="166"/>
      <c r="J94" s="163">
        <v>-797089</v>
      </c>
      <c r="K94" s="166"/>
      <c r="L94" s="163">
        <v>-599506</v>
      </c>
    </row>
    <row r="95" spans="1:12" ht="6" customHeight="1" x14ac:dyDescent="0.25">
      <c r="E95" s="1"/>
      <c r="F95" s="160"/>
      <c r="G95" s="161"/>
      <c r="H95" s="160"/>
      <c r="I95" s="143"/>
      <c r="J95" s="160"/>
      <c r="K95" s="161"/>
      <c r="L95" s="160"/>
    </row>
    <row r="96" spans="1:12" ht="18.95" customHeight="1" x14ac:dyDescent="0.25">
      <c r="A96" s="1" t="s">
        <v>279</v>
      </c>
      <c r="C96" s="12"/>
      <c r="E96" s="1"/>
      <c r="F96" s="163">
        <f>SUM(F83:F94)</f>
        <v>3153622</v>
      </c>
      <c r="G96" s="161"/>
      <c r="H96" s="163">
        <f>SUM(H83:H94)</f>
        <v>-1120827</v>
      </c>
      <c r="I96" s="143"/>
      <c r="J96" s="163">
        <f>SUM(J83:J94)</f>
        <v>8888077</v>
      </c>
      <c r="K96" s="161"/>
      <c r="L96" s="163">
        <f>SUM(L83:L94)</f>
        <v>-773091</v>
      </c>
    </row>
    <row r="97" spans="1:12" ht="18.95" customHeight="1" x14ac:dyDescent="0.25">
      <c r="A97" s="1"/>
      <c r="C97" s="12"/>
      <c r="E97" s="1"/>
      <c r="F97" s="162"/>
      <c r="G97" s="161"/>
      <c r="H97" s="162"/>
      <c r="I97" s="143"/>
      <c r="J97" s="162"/>
      <c r="K97" s="161"/>
      <c r="L97" s="162"/>
    </row>
    <row r="98" spans="1:12" ht="18.95" customHeight="1" x14ac:dyDescent="0.25">
      <c r="A98" s="1"/>
      <c r="C98" s="12"/>
      <c r="E98" s="1"/>
      <c r="F98" s="162"/>
      <c r="G98" s="161"/>
      <c r="H98" s="162"/>
      <c r="I98" s="143"/>
      <c r="J98" s="162"/>
      <c r="K98" s="161"/>
      <c r="L98" s="162"/>
    </row>
    <row r="99" spans="1:12" ht="18.95" customHeight="1" x14ac:dyDescent="0.25">
      <c r="A99" s="1"/>
      <c r="C99" s="12"/>
      <c r="E99" s="1"/>
      <c r="F99" s="162"/>
      <c r="G99" s="161"/>
      <c r="H99" s="162"/>
      <c r="I99" s="143"/>
      <c r="J99" s="162"/>
      <c r="K99" s="161"/>
      <c r="L99" s="162"/>
    </row>
    <row r="100" spans="1:12" ht="18.95" customHeight="1" x14ac:dyDescent="0.25">
      <c r="A100" s="1"/>
      <c r="C100" s="12"/>
      <c r="E100" s="1"/>
      <c r="F100" s="162"/>
      <c r="G100" s="161"/>
      <c r="H100" s="162"/>
      <c r="I100" s="143"/>
      <c r="J100" s="162"/>
      <c r="K100" s="161"/>
      <c r="L100" s="162"/>
    </row>
    <row r="101" spans="1:12" ht="18.95" customHeight="1" x14ac:dyDescent="0.25">
      <c r="A101" s="1"/>
      <c r="C101" s="12"/>
      <c r="E101" s="1"/>
      <c r="F101" s="162"/>
      <c r="G101" s="161"/>
      <c r="H101" s="162"/>
      <c r="I101" s="143"/>
      <c r="J101" s="162"/>
      <c r="K101" s="161"/>
      <c r="L101" s="162"/>
    </row>
    <row r="102" spans="1:12" ht="13.5" customHeight="1" x14ac:dyDescent="0.25">
      <c r="A102" s="1"/>
      <c r="C102" s="12"/>
      <c r="E102" s="1"/>
      <c r="F102" s="162"/>
      <c r="G102" s="161"/>
      <c r="H102" s="162"/>
      <c r="I102" s="143"/>
      <c r="J102" s="162"/>
      <c r="K102" s="161"/>
      <c r="L102" s="162"/>
    </row>
    <row r="103" spans="1:12" ht="21.75" customHeight="1" x14ac:dyDescent="0.25">
      <c r="A103" s="207" t="str">
        <f>+A52</f>
        <v>หมายเหตุประกอบข้อมูลทางการเงินระหว่างกาลแบบย่อเป็นส่วนหนึ่งของข้อมูลทางการเงินระหว่างกาลนี้</v>
      </c>
      <c r="B103" s="207"/>
      <c r="C103" s="207"/>
      <c r="D103" s="207"/>
      <c r="E103" s="207"/>
      <c r="F103" s="207"/>
      <c r="G103" s="207"/>
      <c r="H103" s="207"/>
      <c r="I103" s="207"/>
      <c r="J103" s="207"/>
      <c r="K103" s="207"/>
      <c r="L103" s="207"/>
    </row>
    <row r="104" spans="1:12" ht="21.75" customHeight="1" x14ac:dyDescent="0.25">
      <c r="A104" s="1" t="s">
        <v>0</v>
      </c>
      <c r="B104" s="1"/>
      <c r="C104" s="1"/>
      <c r="G104" s="72"/>
      <c r="I104" s="73"/>
      <c r="K104" s="72"/>
      <c r="L104" s="74" t="s">
        <v>5</v>
      </c>
    </row>
    <row r="105" spans="1:12" ht="21.75" customHeight="1" x14ac:dyDescent="0.25">
      <c r="A105" s="1" t="s">
        <v>246</v>
      </c>
      <c r="B105" s="1"/>
      <c r="C105" s="1"/>
      <c r="G105" s="72"/>
      <c r="I105" s="73"/>
      <c r="K105" s="72"/>
    </row>
    <row r="106" spans="1:12" ht="21.75" customHeight="1" x14ac:dyDescent="0.25">
      <c r="A106" s="2" t="str">
        <f>A3</f>
        <v>สำหรับรอบระยะเวลาสามเดือนสิ้นสุดวันที่ 31 มีนาคม พ.ศ. 2568</v>
      </c>
      <c r="B106" s="2"/>
      <c r="C106" s="2"/>
      <c r="D106" s="75"/>
      <c r="E106" s="76"/>
      <c r="F106" s="77"/>
      <c r="G106" s="78"/>
      <c r="H106" s="77"/>
      <c r="I106" s="79"/>
      <c r="J106" s="77"/>
      <c r="K106" s="78"/>
      <c r="L106" s="77"/>
    </row>
    <row r="107" spans="1:12" ht="21.75" customHeight="1" x14ac:dyDescent="0.25">
      <c r="G107" s="72"/>
      <c r="I107" s="73"/>
      <c r="K107" s="72"/>
    </row>
    <row r="108" spans="1:12" ht="21.75" customHeight="1" x14ac:dyDescent="0.25">
      <c r="A108" s="12"/>
      <c r="D108" s="83"/>
      <c r="E108" s="1"/>
      <c r="F108" s="206" t="s">
        <v>3</v>
      </c>
      <c r="G108" s="206"/>
      <c r="H108" s="206"/>
      <c r="I108" s="82"/>
      <c r="J108" s="206" t="s">
        <v>4</v>
      </c>
      <c r="K108" s="206"/>
      <c r="L108" s="206"/>
    </row>
    <row r="109" spans="1:12" ht="21.75" customHeight="1" x14ac:dyDescent="0.25">
      <c r="D109" s="83"/>
      <c r="E109" s="1"/>
      <c r="F109" s="74" t="s">
        <v>9</v>
      </c>
      <c r="G109" s="1"/>
      <c r="H109" s="74" t="s">
        <v>10</v>
      </c>
      <c r="I109" s="83"/>
      <c r="J109" s="74" t="s">
        <v>9</v>
      </c>
      <c r="K109" s="1"/>
      <c r="L109" s="74" t="s">
        <v>10</v>
      </c>
    </row>
    <row r="110" spans="1:12" ht="21.75" customHeight="1" x14ac:dyDescent="0.25">
      <c r="D110" s="157" t="s">
        <v>11</v>
      </c>
      <c r="E110" s="1"/>
      <c r="F110" s="81" t="s">
        <v>12</v>
      </c>
      <c r="G110" s="1"/>
      <c r="H110" s="81" t="s">
        <v>12</v>
      </c>
      <c r="I110" s="1"/>
      <c r="J110" s="81" t="s">
        <v>12</v>
      </c>
      <c r="K110" s="1"/>
      <c r="L110" s="81" t="s">
        <v>12</v>
      </c>
    </row>
    <row r="111" spans="1:12" ht="6" customHeight="1" x14ac:dyDescent="0.25">
      <c r="E111" s="1"/>
      <c r="G111" s="1"/>
      <c r="I111" s="1"/>
      <c r="K111" s="1"/>
    </row>
    <row r="112" spans="1:12" ht="21.75" customHeight="1" x14ac:dyDescent="0.25">
      <c r="A112" s="1" t="s">
        <v>302</v>
      </c>
      <c r="E112" s="1"/>
      <c r="F112" s="71">
        <f>SUM(F48,F80,F96)</f>
        <v>4340977</v>
      </c>
      <c r="G112" s="1"/>
      <c r="H112" s="71">
        <f>SUM(H48,H80,H96)</f>
        <v>-231540</v>
      </c>
      <c r="I112" s="1"/>
      <c r="J112" s="71">
        <f>SUM(J48,J80,J96)</f>
        <v>3289678</v>
      </c>
      <c r="K112" s="1"/>
      <c r="L112" s="71">
        <f>SUM(L48,L80,L96)</f>
        <v>71140</v>
      </c>
    </row>
    <row r="113" spans="1:12" ht="21.75" customHeight="1" x14ac:dyDescent="0.25">
      <c r="A113" s="11" t="s">
        <v>280</v>
      </c>
      <c r="E113" s="1"/>
      <c r="F113" s="71">
        <v>382746</v>
      </c>
      <c r="G113" s="1"/>
      <c r="H113" s="71">
        <v>2463729</v>
      </c>
      <c r="I113" s="1"/>
      <c r="J113" s="71">
        <v>153116</v>
      </c>
      <c r="K113" s="1"/>
      <c r="L113" s="71">
        <v>708019</v>
      </c>
    </row>
    <row r="114" spans="1:12" ht="21.75" customHeight="1" x14ac:dyDescent="0.25">
      <c r="A114" s="11" t="s">
        <v>281</v>
      </c>
      <c r="E114" s="1"/>
      <c r="G114" s="1"/>
      <c r="I114" s="1"/>
      <c r="K114" s="1"/>
    </row>
    <row r="115" spans="1:12" ht="21.75" customHeight="1" x14ac:dyDescent="0.25">
      <c r="B115" s="11" t="s">
        <v>282</v>
      </c>
      <c r="E115" s="1"/>
      <c r="F115" s="163">
        <v>6465</v>
      </c>
      <c r="G115" s="1"/>
      <c r="H115" s="163">
        <v>12323</v>
      </c>
      <c r="I115" s="1"/>
      <c r="J115" s="163">
        <v>-581</v>
      </c>
      <c r="K115" s="1"/>
      <c r="L115" s="163">
        <v>-1198</v>
      </c>
    </row>
    <row r="116" spans="1:12" ht="6" customHeight="1" x14ac:dyDescent="0.25">
      <c r="E116" s="1"/>
      <c r="G116" s="1"/>
      <c r="I116" s="1"/>
      <c r="K116" s="1"/>
    </row>
    <row r="117" spans="1:12" ht="21.75" customHeight="1" thickBot="1" x14ac:dyDescent="0.3">
      <c r="A117" s="1" t="s">
        <v>283</v>
      </c>
      <c r="E117" s="1"/>
      <c r="F117" s="94">
        <f>SUM(F112:F115)</f>
        <v>4730188</v>
      </c>
      <c r="G117" s="1"/>
      <c r="H117" s="94">
        <f>SUM(H112:H115)</f>
        <v>2244512</v>
      </c>
      <c r="I117" s="1"/>
      <c r="J117" s="94">
        <f>SUM(J112:J115)</f>
        <v>3442213</v>
      </c>
      <c r="K117" s="1"/>
      <c r="L117" s="94">
        <f>SUM(L112:L115)</f>
        <v>777961</v>
      </c>
    </row>
    <row r="118" spans="1:12" ht="21.75" customHeight="1" x14ac:dyDescent="0.25"/>
    <row r="119" spans="1:12" ht="21.75" customHeight="1" x14ac:dyDescent="0.25">
      <c r="A119" s="1" t="s">
        <v>284</v>
      </c>
      <c r="E119" s="1"/>
      <c r="G119" s="1"/>
      <c r="I119" s="1"/>
      <c r="K119" s="1"/>
    </row>
    <row r="120" spans="1:12" ht="21.75" customHeight="1" x14ac:dyDescent="0.25">
      <c r="A120" s="20" t="s">
        <v>285</v>
      </c>
      <c r="E120" s="1"/>
      <c r="G120" s="1"/>
      <c r="I120" s="1"/>
      <c r="K120" s="1"/>
    </row>
    <row r="121" spans="1:12" ht="21.75" customHeight="1" x14ac:dyDescent="0.25">
      <c r="A121" s="12"/>
      <c r="B121" s="12"/>
      <c r="C121" s="12" t="s">
        <v>286</v>
      </c>
      <c r="E121" s="1"/>
      <c r="F121" s="163">
        <v>4730188</v>
      </c>
      <c r="G121" s="1"/>
      <c r="H121" s="163">
        <v>2244512</v>
      </c>
      <c r="I121" s="1"/>
      <c r="J121" s="163">
        <v>3442213</v>
      </c>
      <c r="K121" s="1"/>
      <c r="L121" s="163">
        <v>777961</v>
      </c>
    </row>
    <row r="122" spans="1:12" ht="6" customHeight="1" x14ac:dyDescent="0.25">
      <c r="E122" s="1"/>
      <c r="G122" s="1"/>
      <c r="I122" s="1"/>
      <c r="K122" s="1"/>
    </row>
    <row r="123" spans="1:12" ht="21.75" customHeight="1" thickBot="1" x14ac:dyDescent="0.3">
      <c r="A123" s="1"/>
      <c r="E123" s="1"/>
      <c r="F123" s="94">
        <f>SUM(F121)</f>
        <v>4730188</v>
      </c>
      <c r="G123" s="1"/>
      <c r="H123" s="94">
        <f>SUM(H121)</f>
        <v>2244512</v>
      </c>
      <c r="I123" s="1"/>
      <c r="J123" s="94">
        <f>SUM(J121)</f>
        <v>3442213</v>
      </c>
      <c r="K123" s="1"/>
      <c r="L123" s="94">
        <f>SUM(L121)</f>
        <v>777961</v>
      </c>
    </row>
    <row r="124" spans="1:12" ht="21.75" customHeight="1" thickTop="1" x14ac:dyDescent="0.25">
      <c r="E124" s="1"/>
      <c r="G124" s="1"/>
      <c r="I124" s="1"/>
      <c r="K124" s="1"/>
    </row>
    <row r="125" spans="1:12" ht="21.75" customHeight="1" x14ac:dyDescent="0.25">
      <c r="A125" s="1" t="s">
        <v>287</v>
      </c>
      <c r="E125" s="1"/>
      <c r="G125" s="1"/>
      <c r="I125" s="1"/>
      <c r="K125" s="1"/>
    </row>
    <row r="126" spans="1:12" ht="21.75" customHeight="1" x14ac:dyDescent="0.25">
      <c r="A126" s="20" t="s">
        <v>288</v>
      </c>
      <c r="B126" s="12"/>
      <c r="C126" s="12"/>
      <c r="E126" s="1"/>
      <c r="G126" s="1"/>
      <c r="I126" s="1"/>
      <c r="K126" s="1"/>
    </row>
    <row r="127" spans="1:12" ht="21.75" customHeight="1" x14ac:dyDescent="0.25">
      <c r="A127" s="20"/>
      <c r="C127" s="12" t="s">
        <v>289</v>
      </c>
      <c r="E127" s="1"/>
      <c r="F127" s="71">
        <v>-272385</v>
      </c>
      <c r="G127" s="1"/>
      <c r="H127" s="71">
        <v>-21208</v>
      </c>
      <c r="I127" s="1"/>
      <c r="J127" s="71">
        <v>3124</v>
      </c>
      <c r="K127" s="1"/>
      <c r="L127" s="71">
        <v>0</v>
      </c>
    </row>
    <row r="128" spans="1:12" ht="21.75" customHeight="1" x14ac:dyDescent="0.25">
      <c r="A128" s="20" t="s">
        <v>290</v>
      </c>
      <c r="B128" s="12"/>
      <c r="C128" s="12"/>
      <c r="D128" s="83"/>
      <c r="E128" s="1"/>
      <c r="F128" s="71">
        <v>0</v>
      </c>
      <c r="G128" s="1"/>
      <c r="H128" s="71">
        <v>155548</v>
      </c>
      <c r="I128" s="1"/>
      <c r="J128" s="71">
        <v>0</v>
      </c>
      <c r="K128" s="1"/>
      <c r="L128" s="71">
        <v>0</v>
      </c>
    </row>
    <row r="129" spans="1:12" ht="21.75" customHeight="1" x14ac:dyDescent="0.25">
      <c r="A129" s="20" t="s">
        <v>291</v>
      </c>
      <c r="B129" s="12"/>
      <c r="C129" s="12"/>
      <c r="D129" s="70">
        <v>12</v>
      </c>
      <c r="E129" s="1"/>
      <c r="F129" s="71">
        <v>398961</v>
      </c>
      <c r="G129" s="1"/>
      <c r="H129" s="71">
        <v>0</v>
      </c>
      <c r="I129" s="1"/>
      <c r="J129" s="71">
        <v>0</v>
      </c>
      <c r="K129" s="1"/>
      <c r="L129" s="71">
        <v>0</v>
      </c>
    </row>
    <row r="130" spans="1:12" ht="21.75" customHeight="1" x14ac:dyDescent="0.25">
      <c r="A130" s="20"/>
      <c r="B130" s="12"/>
      <c r="C130" s="12"/>
      <c r="D130" s="83"/>
      <c r="E130" s="1"/>
      <c r="G130" s="1"/>
      <c r="I130" s="1"/>
      <c r="K130" s="1"/>
    </row>
    <row r="131" spans="1:12" ht="21.75" customHeight="1" x14ac:dyDescent="0.25">
      <c r="A131" s="20"/>
      <c r="B131" s="12"/>
      <c r="C131" s="12"/>
      <c r="D131" s="83"/>
      <c r="E131" s="1"/>
      <c r="G131" s="1"/>
      <c r="I131" s="1"/>
      <c r="K131" s="1"/>
    </row>
    <row r="132" spans="1:12" ht="21.75" customHeight="1" x14ac:dyDescent="0.25">
      <c r="A132" s="20"/>
      <c r="B132" s="12"/>
      <c r="C132" s="12"/>
      <c r="D132" s="83"/>
      <c r="E132" s="1"/>
      <c r="G132" s="1"/>
      <c r="I132" s="1"/>
      <c r="K132" s="1"/>
    </row>
    <row r="133" spans="1:12" ht="21.75" customHeight="1" x14ac:dyDescent="0.25">
      <c r="A133" s="20"/>
      <c r="B133" s="12"/>
      <c r="C133" s="12"/>
      <c r="D133" s="83"/>
      <c r="E133" s="1"/>
      <c r="G133" s="1"/>
      <c r="I133" s="1"/>
      <c r="K133" s="1"/>
    </row>
    <row r="134" spans="1:12" ht="21.75" customHeight="1" x14ac:dyDescent="0.25">
      <c r="A134" s="20"/>
      <c r="B134" s="12"/>
      <c r="C134" s="12"/>
      <c r="D134" s="83"/>
      <c r="E134" s="1"/>
      <c r="G134" s="1"/>
      <c r="I134" s="1"/>
      <c r="K134" s="1"/>
    </row>
    <row r="135" spans="1:12" ht="21.75" customHeight="1" x14ac:dyDescent="0.25">
      <c r="A135" s="20"/>
      <c r="B135" s="12"/>
      <c r="C135" s="12"/>
      <c r="D135" s="83"/>
      <c r="E135" s="1"/>
      <c r="G135" s="1"/>
      <c r="I135" s="1"/>
      <c r="K135" s="1"/>
    </row>
    <row r="136" spans="1:12" ht="21.75" customHeight="1" x14ac:dyDescent="0.25">
      <c r="A136" s="20"/>
      <c r="B136" s="12"/>
      <c r="C136" s="12"/>
      <c r="D136" s="83"/>
      <c r="E136" s="1"/>
      <c r="G136" s="1"/>
      <c r="I136" s="1"/>
      <c r="K136" s="1"/>
    </row>
    <row r="137" spans="1:12" ht="21.75" customHeight="1" x14ac:dyDescent="0.25">
      <c r="A137" s="20"/>
      <c r="B137" s="12"/>
      <c r="C137" s="12"/>
      <c r="D137" s="83"/>
      <c r="E137" s="1"/>
      <c r="G137" s="1"/>
      <c r="I137" s="1"/>
      <c r="K137" s="1"/>
    </row>
    <row r="138" spans="1:12" ht="21.75" customHeight="1" x14ac:dyDescent="0.25">
      <c r="A138" s="20"/>
      <c r="B138" s="12"/>
      <c r="C138" s="12"/>
      <c r="D138" s="83"/>
      <c r="E138" s="1"/>
      <c r="G138" s="1"/>
      <c r="I138" s="1"/>
      <c r="K138" s="1"/>
    </row>
    <row r="139" spans="1:12" ht="21.75" customHeight="1" x14ac:dyDescent="0.25">
      <c r="A139" s="20"/>
      <c r="B139" s="12"/>
      <c r="C139" s="12"/>
      <c r="D139" s="83"/>
      <c r="E139" s="1"/>
      <c r="G139" s="1"/>
      <c r="I139" s="1"/>
      <c r="K139" s="1"/>
    </row>
    <row r="140" spans="1:12" ht="21.75" customHeight="1" x14ac:dyDescent="0.25">
      <c r="A140" s="20"/>
      <c r="B140" s="12"/>
      <c r="C140" s="12"/>
      <c r="D140" s="83"/>
      <c r="E140" s="1"/>
      <c r="G140" s="1"/>
      <c r="I140" s="1"/>
      <c r="K140" s="1"/>
    </row>
    <row r="141" spans="1:12" ht="21.75" customHeight="1" x14ac:dyDescent="0.25">
      <c r="A141" s="20"/>
      <c r="B141" s="12"/>
      <c r="C141" s="12"/>
      <c r="D141" s="83"/>
      <c r="E141" s="1"/>
      <c r="G141" s="1"/>
      <c r="I141" s="1"/>
      <c r="K141" s="1"/>
    </row>
    <row r="142" spans="1:12" ht="21.75" customHeight="1" x14ac:dyDescent="0.25">
      <c r="A142" s="20"/>
      <c r="B142" s="12"/>
      <c r="C142" s="12"/>
      <c r="D142" s="83"/>
      <c r="E142" s="1"/>
      <c r="G142" s="1"/>
      <c r="I142" s="1"/>
      <c r="K142" s="1"/>
    </row>
    <row r="143" spans="1:12" ht="21.75" customHeight="1" x14ac:dyDescent="0.25">
      <c r="A143" s="20"/>
      <c r="B143" s="12"/>
      <c r="C143" s="12"/>
      <c r="D143" s="83"/>
      <c r="E143" s="1"/>
      <c r="G143" s="1"/>
      <c r="I143" s="1"/>
      <c r="K143" s="1"/>
    </row>
    <row r="144" spans="1:12" ht="21.75" customHeight="1" x14ac:dyDescent="0.25">
      <c r="A144" s="20"/>
      <c r="B144" s="12"/>
      <c r="C144" s="12"/>
      <c r="D144" s="83"/>
      <c r="E144" s="1"/>
      <c r="G144" s="1"/>
      <c r="I144" s="1"/>
      <c r="K144" s="1"/>
    </row>
    <row r="145" spans="1:12" ht="21.75" customHeight="1" x14ac:dyDescent="0.25">
      <c r="A145" s="20"/>
      <c r="B145" s="12"/>
      <c r="C145" s="12"/>
      <c r="D145" s="83"/>
      <c r="E145" s="1"/>
      <c r="G145" s="1"/>
      <c r="I145" s="1"/>
      <c r="K145" s="1"/>
    </row>
    <row r="146" spans="1:12" ht="21.75" customHeight="1" x14ac:dyDescent="0.25">
      <c r="A146" s="20"/>
      <c r="B146" s="12"/>
      <c r="C146" s="12"/>
      <c r="D146" s="83"/>
      <c r="E146" s="1"/>
      <c r="G146" s="1"/>
      <c r="I146" s="1"/>
      <c r="K146" s="1"/>
    </row>
    <row r="147" spans="1:12" ht="23.25" customHeight="1" x14ac:dyDescent="0.25">
      <c r="A147" s="20"/>
      <c r="B147" s="12"/>
      <c r="C147" s="12"/>
      <c r="D147" s="83"/>
      <c r="E147" s="1"/>
      <c r="G147" s="1"/>
      <c r="I147" s="1"/>
      <c r="K147" s="1"/>
    </row>
    <row r="148" spans="1:12" ht="21.75" customHeight="1" x14ac:dyDescent="0.25">
      <c r="A148" s="207" t="s">
        <v>48</v>
      </c>
      <c r="B148" s="207"/>
      <c r="C148" s="207"/>
      <c r="D148" s="207"/>
      <c r="E148" s="207"/>
      <c r="F148" s="207"/>
      <c r="G148" s="207"/>
      <c r="H148" s="207"/>
      <c r="I148" s="207"/>
      <c r="J148" s="207"/>
      <c r="K148" s="207"/>
      <c r="L148" s="207"/>
    </row>
  </sheetData>
  <mergeCells count="9">
    <mergeCell ref="A148:L148"/>
    <mergeCell ref="F108:H108"/>
    <mergeCell ref="J108:L108"/>
    <mergeCell ref="F5:H5"/>
    <mergeCell ref="J5:L5"/>
    <mergeCell ref="A52:L52"/>
    <mergeCell ref="F57:H57"/>
    <mergeCell ref="J57:L57"/>
    <mergeCell ref="A103:L103"/>
  </mergeCells>
  <pageMargins left="0.8" right="0.5" top="0.5" bottom="0.6" header="0.49" footer="0.4"/>
  <pageSetup paperSize="9" scale="85" firstPageNumber="11" fitToHeight="0" orientation="portrait" useFirstPageNumber="1" horizontalDpi="1200" verticalDpi="1200" r:id="rId1"/>
  <headerFooter>
    <oddFooter>&amp;R&amp;"Browallia New,Regular"&amp;13&amp;P</oddFooter>
    <evenFooter>&amp;R&amp;"Browallia New,Regular"&amp;13 3</evenFooter>
  </headerFooter>
  <rowBreaks count="2" manualBreakCount="2">
    <brk id="52" max="16383" man="1"/>
    <brk id="10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88E2A2E641EF4787AD5CCC907AE568" ma:contentTypeVersion="11" ma:contentTypeDescription="Create a new document." ma:contentTypeScope="" ma:versionID="95a3ebb3e8a22e8e7b58b86b89108a0f">
  <xsd:schema xmlns:xsd="http://www.w3.org/2001/XMLSchema" xmlns:xs="http://www.w3.org/2001/XMLSchema" xmlns:p="http://schemas.microsoft.com/office/2006/metadata/properties" xmlns:ns2="e6a26bce-c093-4d73-84b1-dea480186b4b" xmlns:ns3="55778e13-3d98-4d80-808b-768e6a719265" targetNamespace="http://schemas.microsoft.com/office/2006/metadata/properties" ma:root="true" ma:fieldsID="0b9edf85398af61a91bee711d66cadc3" ns2:_="" ns3:_="">
    <xsd:import namespace="e6a26bce-c093-4d73-84b1-dea480186b4b"/>
    <xsd:import namespace="55778e13-3d98-4d80-808b-768e6a7192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26bce-c093-4d73-84b1-dea480186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7bde53e-b0a2-4e98-8550-8a152603f3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778e13-3d98-4d80-808b-768e6a71926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cbe803b-ee55-4278-a115-36bcc3039d8f}" ma:internalName="TaxCatchAll" ma:showField="CatchAllData" ma:web="55778e13-3d98-4d80-808b-768e6a7192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478333-9B70-4C76-B85D-7745D39ED0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a26bce-c093-4d73-84b1-dea480186b4b"/>
    <ds:schemaRef ds:uri="55778e13-3d98-4d80-808b-768e6a7192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F79B7D-E670-49D5-ACE4-18985D3E55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3-5</vt:lpstr>
      <vt:lpstr>6-8 (3m)</vt:lpstr>
      <vt:lpstr>9</vt:lpstr>
      <vt:lpstr>10</vt:lpstr>
      <vt:lpstr>11-13</vt:lpstr>
      <vt:lpstr>'3-5'!Print_Area</vt:lpstr>
    </vt:vector>
  </TitlesOfParts>
  <Manager/>
  <Company>PricewaterhouseCoopers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AutoBVT</dc:creator>
  <cp:keywords/>
  <dc:description/>
  <cp:lastModifiedBy>Nutcharin Kiatchaloemlap (TH)</cp:lastModifiedBy>
  <cp:revision/>
  <cp:lastPrinted>2025-05-14T10:27:36Z</cp:lastPrinted>
  <dcterms:created xsi:type="dcterms:W3CDTF">2017-05-03T07:03:18Z</dcterms:created>
  <dcterms:modified xsi:type="dcterms:W3CDTF">2025-05-14T11:57:51Z</dcterms:modified>
  <cp:category/>
  <cp:contentStatus/>
</cp:coreProperties>
</file>