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0" documentId="13_ncr:1_{0DE4CB3A-4468-445E-98BB-026389665EDA}" xr6:coauthVersionLast="47" xr6:coauthVersionMax="47" xr10:uidLastSave="{00000000-0000-0000-0000-000000000000}"/>
  <bookViews>
    <workbookView xWindow="-108" yWindow="-108" windowWidth="23256" windowHeight="13896" tabRatio="654" activeTab="3" xr2:uid="{00000000-000D-0000-FFFF-FFFF00000000}"/>
  </bookViews>
  <sheets>
    <sheet name="7- 9" sheetId="1" r:id="rId1"/>
    <sheet name="10 -11" sheetId="6" r:id="rId2"/>
    <sheet name="12" sheetId="3" r:id="rId3"/>
    <sheet name="13" sheetId="4" r:id="rId4"/>
    <sheet name="14 -16" sheetId="5" r:id="rId5"/>
  </sheets>
  <definedNames>
    <definedName name="_xlnm.Print_Area" localSheetId="0">'7- 9'!$A$1:$L$162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6" l="1"/>
  <c r="H32" i="6"/>
  <c r="F32" i="6"/>
  <c r="L85" i="1" l="1"/>
  <c r="J85" i="1"/>
  <c r="H85" i="1"/>
  <c r="F85" i="1"/>
  <c r="J14" i="5"/>
  <c r="L50" i="1"/>
  <c r="J50" i="1"/>
  <c r="H50" i="1"/>
  <c r="F50" i="1"/>
  <c r="F98" i="5"/>
  <c r="L145" i="1"/>
  <c r="Z36" i="4" l="1"/>
  <c r="X37" i="4"/>
  <c r="H145" i="1"/>
  <c r="Z33" i="3" l="1"/>
  <c r="J35" i="3"/>
  <c r="V29" i="4" l="1"/>
  <c r="X29" i="4" s="1"/>
  <c r="F100" i="1" l="1"/>
  <c r="F102" i="1" s="1"/>
  <c r="H100" i="1"/>
  <c r="A115" i="1"/>
  <c r="A117" i="1"/>
  <c r="H150" i="1"/>
  <c r="A60" i="1"/>
  <c r="A58" i="1"/>
  <c r="H28" i="1"/>
  <c r="F28" i="1"/>
  <c r="F52" i="1" s="1"/>
  <c r="J28" i="1"/>
  <c r="H52" i="1" l="1"/>
  <c r="H102" i="1"/>
  <c r="H152" i="1" s="1"/>
  <c r="F18" i="4"/>
  <c r="L28" i="1" l="1"/>
  <c r="F27" i="6" l="1"/>
  <c r="F15" i="6"/>
  <c r="Z32" i="3"/>
  <c r="AB32" i="3" s="1"/>
  <c r="AF32" i="3" s="1"/>
  <c r="AD33" i="3"/>
  <c r="AD35" i="3" s="1"/>
  <c r="Z30" i="3"/>
  <c r="AB30" i="3" s="1"/>
  <c r="AF30" i="3" s="1"/>
  <c r="F48" i="6"/>
  <c r="J48" i="6"/>
  <c r="H35" i="3"/>
  <c r="H25" i="3"/>
  <c r="V34" i="4"/>
  <c r="X34" i="4" s="1"/>
  <c r="AB34" i="4" s="1"/>
  <c r="V16" i="4"/>
  <c r="X16" i="4" s="1"/>
  <c r="AB16" i="4" s="1"/>
  <c r="Z18" i="4"/>
  <c r="T18" i="4"/>
  <c r="R18" i="4"/>
  <c r="R25" i="4" s="1"/>
  <c r="P18" i="4"/>
  <c r="P25" i="4" s="1"/>
  <c r="N18" i="4"/>
  <c r="L18" i="4"/>
  <c r="L25" i="4" s="1"/>
  <c r="J18" i="4"/>
  <c r="J25" i="4" s="1"/>
  <c r="J27" i="4" s="1"/>
  <c r="J31" i="4" s="1"/>
  <c r="J39" i="4" s="1"/>
  <c r="H18" i="4"/>
  <c r="H25" i="4" s="1"/>
  <c r="F25" i="4"/>
  <c r="V20" i="4"/>
  <c r="X20" i="4" l="1"/>
  <c r="AB20" i="4" s="1"/>
  <c r="N25" i="4"/>
  <c r="Z25" i="4"/>
  <c r="Z29" i="4" s="1"/>
  <c r="F35" i="6" l="1"/>
  <c r="F11" i="5"/>
  <c r="Z31" i="4"/>
  <c r="Z37" i="4" s="1"/>
  <c r="Z39" i="4" s="1"/>
  <c r="AB29" i="4"/>
  <c r="R27" i="4"/>
  <c r="R31" i="4" s="1"/>
  <c r="R39" i="4" s="1"/>
  <c r="H145" i="5" l="1"/>
  <c r="H139" i="5"/>
  <c r="L121" i="5"/>
  <c r="L98" i="5"/>
  <c r="H121" i="5"/>
  <c r="H98" i="5"/>
  <c r="H38" i="5"/>
  <c r="F38" i="5"/>
  <c r="F50" i="5" s="1"/>
  <c r="F54" i="5" s="1"/>
  <c r="L73" i="6"/>
  <c r="H96" i="6"/>
  <c r="H73" i="6"/>
  <c r="L48" i="6"/>
  <c r="L27" i="6"/>
  <c r="L15" i="6"/>
  <c r="H48" i="6"/>
  <c r="H27" i="6"/>
  <c r="H15" i="6"/>
  <c r="L100" i="1"/>
  <c r="Z19" i="3"/>
  <c r="AB19" i="3" s="1"/>
  <c r="Z20" i="3"/>
  <c r="AB20" i="3" s="1"/>
  <c r="AF20" i="3" s="1"/>
  <c r="Z21" i="3"/>
  <c r="AB21" i="3" s="1"/>
  <c r="AF21" i="3" s="1"/>
  <c r="Z22" i="3"/>
  <c r="AB22" i="3" s="1"/>
  <c r="AF22" i="3" s="1"/>
  <c r="H50" i="5" l="1"/>
  <c r="H54" i="5" s="1"/>
  <c r="T22" i="4"/>
  <c r="L35" i="6"/>
  <c r="L85" i="6" s="1"/>
  <c r="L80" i="6" s="1"/>
  <c r="H35" i="6"/>
  <c r="H85" i="6" s="1"/>
  <c r="H75" i="6"/>
  <c r="L75" i="6"/>
  <c r="L102" i="1"/>
  <c r="L52" i="1"/>
  <c r="V21" i="4"/>
  <c r="V35" i="4"/>
  <c r="X35" i="4" s="1"/>
  <c r="AB35" i="4" s="1"/>
  <c r="Z31" i="3"/>
  <c r="Z29" i="3"/>
  <c r="AB29" i="3" s="1"/>
  <c r="T25" i="4" l="1"/>
  <c r="V22" i="4"/>
  <c r="L77" i="6"/>
  <c r="L93" i="6" s="1"/>
  <c r="L88" i="6" s="1"/>
  <c r="L38" i="5"/>
  <c r="H77" i="6"/>
  <c r="H93" i="6" s="1"/>
  <c r="H88" i="6" s="1"/>
  <c r="X21" i="4"/>
  <c r="AB21" i="4" s="1"/>
  <c r="AF29" i="3"/>
  <c r="AB31" i="3"/>
  <c r="L50" i="5" l="1"/>
  <c r="L54" i="5" s="1"/>
  <c r="L134" i="5" s="1"/>
  <c r="L139" i="5" s="1"/>
  <c r="AF31" i="3"/>
  <c r="Z23" i="3"/>
  <c r="AF19" i="3"/>
  <c r="Z18" i="3"/>
  <c r="AB18" i="3" s="1"/>
  <c r="AF18" i="3" s="1"/>
  <c r="Z16" i="3"/>
  <c r="AB16" i="3" s="1"/>
  <c r="AF16" i="3" s="1"/>
  <c r="AD25" i="3"/>
  <c r="X25" i="3"/>
  <c r="X35" i="3" s="1"/>
  <c r="V25" i="3"/>
  <c r="V35" i="3" s="1"/>
  <c r="T25" i="3"/>
  <c r="T35" i="3" s="1"/>
  <c r="R25" i="3"/>
  <c r="R35" i="3" s="1"/>
  <c r="P25" i="3"/>
  <c r="N25" i="3"/>
  <c r="L25" i="3"/>
  <c r="L35" i="3" s="1"/>
  <c r="J25" i="3"/>
  <c r="F25" i="3"/>
  <c r="F35" i="3" s="1"/>
  <c r="V14" i="4"/>
  <c r="T27" i="4"/>
  <c r="T31" i="4" s="1"/>
  <c r="T39" i="4" s="1"/>
  <c r="P27" i="4"/>
  <c r="P31" i="4" s="1"/>
  <c r="P39" i="4" s="1"/>
  <c r="J121" i="5"/>
  <c r="F121" i="5"/>
  <c r="F134" i="5" s="1"/>
  <c r="F139" i="5" s="1"/>
  <c r="J98" i="5"/>
  <c r="L143" i="5" l="1"/>
  <c r="L145" i="5" s="1"/>
  <c r="AB23" i="3"/>
  <c r="AF23" i="3" s="1"/>
  <c r="AF25" i="3" s="1"/>
  <c r="V27" i="4"/>
  <c r="X14" i="4"/>
  <c r="AB14" i="4" s="1"/>
  <c r="V18" i="4"/>
  <c r="V25" i="4" s="1"/>
  <c r="X22" i="4"/>
  <c r="AB22" i="4" s="1"/>
  <c r="L27" i="4"/>
  <c r="L31" i="4" s="1"/>
  <c r="L39" i="4" s="1"/>
  <c r="H27" i="4"/>
  <c r="H31" i="4" s="1"/>
  <c r="H39" i="4" s="1"/>
  <c r="F27" i="4"/>
  <c r="F31" i="4" s="1"/>
  <c r="F39" i="4" s="1"/>
  <c r="L96" i="6"/>
  <c r="N31" i="4"/>
  <c r="P35" i="3"/>
  <c r="Z27" i="3"/>
  <c r="AB27" i="3" s="1"/>
  <c r="Z25" i="3"/>
  <c r="A114" i="1"/>
  <c r="A162" i="1" s="1"/>
  <c r="V31" i="4" l="1"/>
  <c r="X27" i="4"/>
  <c r="AB25" i="3"/>
  <c r="X18" i="4"/>
  <c r="X25" i="4" s="1"/>
  <c r="AF27" i="3"/>
  <c r="Z35" i="3"/>
  <c r="AB27" i="4" l="1"/>
  <c r="AB31" i="4" s="1"/>
  <c r="X31" i="4"/>
  <c r="AB18" i="4"/>
  <c r="AB25" i="4" s="1"/>
  <c r="L150" i="1"/>
  <c r="L152" i="1" s="1"/>
  <c r="F73" i="6"/>
  <c r="J100" i="1" l="1"/>
  <c r="J73" i="6"/>
  <c r="F75" i="6"/>
  <c r="A1" i="6"/>
  <c r="A54" i="6" s="1"/>
  <c r="J15" i="6"/>
  <c r="J27" i="6"/>
  <c r="A53" i="6"/>
  <c r="A55" i="6"/>
  <c r="A56" i="6"/>
  <c r="A100" i="6"/>
  <c r="J52" i="1"/>
  <c r="J32" i="6" l="1"/>
  <c r="J11" i="5" s="1"/>
  <c r="J38" i="5" s="1"/>
  <c r="J50" i="5" s="1"/>
  <c r="J54" i="5" s="1"/>
  <c r="J134" i="5" s="1"/>
  <c r="J139" i="5" s="1"/>
  <c r="AB37" i="4"/>
  <c r="F145" i="5"/>
  <c r="J75" i="6"/>
  <c r="J102" i="1"/>
  <c r="J143" i="5" l="1"/>
  <c r="J145" i="5" s="1"/>
  <c r="V36" i="4"/>
  <c r="V39" i="4" s="1"/>
  <c r="J143" i="1" s="1"/>
  <c r="J145" i="1" s="1"/>
  <c r="J150" i="1" s="1"/>
  <c r="J35" i="6"/>
  <c r="F85" i="6"/>
  <c r="F80" i="6" l="1"/>
  <c r="F96" i="6" s="1"/>
  <c r="J77" i="6"/>
  <c r="J85" i="6"/>
  <c r="F77" i="6"/>
  <c r="F93" i="6" s="1"/>
  <c r="F88" i="6" s="1"/>
  <c r="J80" i="6" l="1"/>
  <c r="J96" i="6" s="1"/>
  <c r="N33" i="3"/>
  <c r="AB33" i="3" s="1"/>
  <c r="J93" i="6"/>
  <c r="J88" i="6" s="1"/>
  <c r="N36" i="4" l="1"/>
  <c r="N39" i="4" s="1"/>
  <c r="AF33" i="3"/>
  <c r="AF35" i="3" s="1"/>
  <c r="N35" i="3"/>
  <c r="X36" i="4" l="1"/>
  <c r="X39" i="4" s="1"/>
  <c r="F145" i="1"/>
  <c r="F150" i="1" s="1"/>
  <c r="F152" i="1" s="1"/>
  <c r="J152" i="1"/>
  <c r="AB35" i="3"/>
  <c r="AB36" i="4" l="1"/>
  <c r="AB39" i="4" s="1"/>
</calcChain>
</file>

<file path=xl/sharedStrings.xml><?xml version="1.0" encoding="utf-8"?>
<sst xmlns="http://schemas.openxmlformats.org/spreadsheetml/2006/main" count="532" uniqueCount="324">
  <si>
    <t xml:space="preserve">บริษัท พลังงานบริสุทธิ์ จำกัด (มหาชน)  </t>
  </si>
  <si>
    <t>งบแสดงฐานะการเงิน</t>
  </si>
  <si>
    <t>ณ วันที่ 31 ธันวาคม พ.ศ. 2566</t>
  </si>
  <si>
    <t>ปรับปรุงใหม่</t>
  </si>
  <si>
    <t>งบการเงินรวม</t>
  </si>
  <si>
    <t>งบการเงินเฉพาะกิจการ</t>
  </si>
  <si>
    <t>พ.ศ. 2566</t>
  </si>
  <si>
    <t>พ.ศ. 2565</t>
  </si>
  <si>
    <t>หมายเหตุ</t>
  </si>
  <si>
    <t>บาท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</si>
  <si>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</si>
  <si>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</si>
  <si>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</si>
  <si>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เงินฝากสถาบันการเงินที่ใช้เป็นหลักประกัน</t>
  </si>
  <si>
    <t>ลูกหนี้การค้า สุทธิ</t>
  </si>
  <si>
    <t>ลูกหนี้ผ่อนชำระจากกิจการที่เกี่ยวข้องกัน</t>
  </si>
  <si>
    <t>ที่ถึงกำหนดรับชำระภายในหนึ่งปี สุทธิ</t>
  </si>
  <si>
    <t>ลูกหนี้ตามสัญญาเช่าเงินทุน</t>
  </si>
  <si>
    <t>ลูกหนี้อื่น สุทธิ</t>
  </si>
  <si>
    <t>เงินให้กู้ยืมระยะสั้นแก่กิจการที่เกี่ยวข้องกัน สุทธิ</t>
  </si>
  <si>
    <t>เงินให้กู้ยืมระยะยาวแก่กิจการอื่นและกิจการที่เกี่ยวข้องกัน</t>
  </si>
  <si>
    <t>ที่ถึงกำหนดรับชำระภายในหนึ่งปี</t>
  </si>
  <si>
    <t>สินค้าคงเหลือ สุทธิ</t>
  </si>
  <si>
    <t>สินทรัพย์ไม่หมุนเวียนที่ถือไว้เพื่อขาย</t>
  </si>
  <si>
    <t>รวมสินทรัพย์หมุนเวียน</t>
  </si>
  <si>
    <t>สินทรัพย์ไม่หมุนเวียน</t>
  </si>
  <si>
    <t>ลูกหนี้ผ่อนชำระจากกิจการที่เกี่ยวข้องกัน สุทธิ</t>
  </si>
  <si>
    <t>ลูกหนี้ตามสัญญาเช่าเงินทุน สุทธิ</t>
  </si>
  <si>
    <t>สินทรัพย์ทางการเงินที่วัดมูลค่าด้วย</t>
  </si>
  <si>
    <t>มูลค่ายุติธรรมผ่านกำไรขาดทุนเบ็ดเสร็จอื่น</t>
  </si>
  <si>
    <t>สินทรัพย์ทางการเงินที่วัดมูลค่าด้วยวิธีราคาทุนตัดจำหน่าย</t>
  </si>
  <si>
    <t>เงินลงทุนในบริษัทย่อย</t>
  </si>
  <si>
    <t>เงินลงทุนในบริษัทร่วม</t>
  </si>
  <si>
    <t>เงินลงทุนในการร่วมค้า</t>
  </si>
  <si>
    <t>เงินให้กู้ยืมระยะยาวแก่กิจการอื่นและกิจการที่เกี่ยวข้องกัน สุทธิ</t>
  </si>
  <si>
    <t>อสังหาริมทรัพย์เพื่อการลงทุน สุทธิ</t>
  </si>
  <si>
    <t>ที่ดิน อาคารและอุปกรณ์ สุทธิ</t>
  </si>
  <si>
    <t>สินทรัพย์สิทธิการใช้ สุทธิ</t>
  </si>
  <si>
    <t>ค่าความนิยม</t>
  </si>
  <si>
    <t>สินทรัพย์ไม่มีตัวตน สุทธิ</t>
  </si>
  <si>
    <t>สินทรัพย์ภาษีเงินได้รอการตัดบัญชี สุทธิ</t>
  </si>
  <si>
    <t>สินทรัพย์ไม่หมุนเวียนอื่น สุทธิ</t>
  </si>
  <si>
    <t>รวมสินทรัพย์ไม่หมุนเวียน</t>
  </si>
  <si>
    <t>รวมสินทรัพย์</t>
  </si>
  <si>
    <t>กรรมการ  ……………………………………………………………….</t>
  </si>
  <si>
    <t>หมายเหตุประกอบงบการเงินเป็นส่วนหนึ่งของงบการเงินนี้</t>
  </si>
  <si>
    <t>หนี้สินและส่วนของเจ้าของ</t>
  </si>
  <si>
    <t>หนี้สินหมุนเวียน</t>
  </si>
  <si>
    <t>เงินกู้ยืมระยะสั้นจากสถาบันการเงิน สุทธิ</t>
  </si>
  <si>
    <t>เจ้าหนี้การค้า</t>
  </si>
  <si>
    <t>เจ้าหนี้อื่น</t>
  </si>
  <si>
    <t>เจ้าหนี้ค่าก่อสร้างและซื้อสินทรัพย์</t>
  </si>
  <si>
    <t>เงินกู้ยืมระยะสั้นจากกิจการอื่นและกิจการที่เกี่ยวข้องกัน</t>
  </si>
  <si>
    <t>เงินกู้ยืมระยะยาวจากสถาบันการเงิน</t>
  </si>
  <si>
    <t>ที่ถึงกำหนดชำระภายในหนึ่งปี สุทธิ</t>
  </si>
  <si>
    <t>หนี้สินตามสัญญาเช่า</t>
  </si>
  <si>
    <t>หุ้นกู้ที่ถึงกำหนดชำระภายในหนึ่งปี สุทธิ</t>
  </si>
  <si>
    <t>ภาษีเงินได้ค้างจ่าย</t>
  </si>
  <si>
    <t>เงินประกันผลงานก่อสร้าง</t>
  </si>
  <si>
    <t>รวมหนี้สินหมุนเวียน</t>
  </si>
  <si>
    <t>หนี้สินไม่หมุนเวียน</t>
  </si>
  <si>
    <t>เงินกู้ยืมระยะยาวจากสถาบันการเงิน สุทธิ</t>
  </si>
  <si>
    <t>หนี้สินอนุพันธ์ทางการเงิน</t>
  </si>
  <si>
    <t>หุ้นกู้ สุทธิ</t>
  </si>
  <si>
    <t>เงินประกันผลงานการก่อสร้าง</t>
  </si>
  <si>
    <t>หนี้สินตามสัญญาเช่า สุทธิ</t>
  </si>
  <si>
    <t>หนี้สินภาษีเงินได้รอตัดบัญชี สุทธิ</t>
  </si>
  <si>
    <t>รายได้ค่าเช่าที่ดินรับล่วงหน้าจากกิจการที่เกี่ยวข้องกัน</t>
  </si>
  <si>
    <t>ประมาณการหนี้สินค่ารื้อถอน</t>
  </si>
  <si>
    <t>หนี้สินไม่หมุนเวียนอื่น</t>
  </si>
  <si>
    <t>รวมหนี้สินไม่หมุนเวียน</t>
  </si>
  <si>
    <t>รวมหนี้สิน</t>
  </si>
  <si>
    <r>
      <t xml:space="preserve">หนี้สินและส่วนของเจ้าของ </t>
    </r>
    <r>
      <rPr>
        <sz val="13"/>
        <rFont val="Browallia New"/>
        <family val="2"/>
      </rPr>
      <t>(ต่อ)</t>
    </r>
  </si>
  <si>
    <t>ส่วนของเจ้าของ</t>
  </si>
  <si>
    <t>ทุนเรือนหุ้น</t>
  </si>
  <si>
    <t>ทุนจดทะเบียน</t>
  </si>
  <si>
    <t xml:space="preserve">- หุ้นสามัญจำนวน 4,020,000,000 หุ้น </t>
  </si>
  <si>
    <t xml:space="preserve">   มูลค่าที่ตราไว้หุ้นละ 0.10 บาท</t>
  </si>
  <si>
    <t>ทุนที่ออกและชำระแล้ว</t>
  </si>
  <si>
    <t xml:space="preserve">- หุ้นสามัญจำนวน 3,730,000,000 หุ้น </t>
  </si>
  <si>
    <t xml:space="preserve">   มูลค่าที่ได้รับชำระแล้วหุ้นละ 0.10 บาท</t>
  </si>
  <si>
    <t>ส่วนเกินมูลค่าหุ้น</t>
  </si>
  <si>
    <t>หุ้นทุนซื้อคืน</t>
  </si>
  <si>
    <t>กำไรสะสม</t>
  </si>
  <si>
    <t xml:space="preserve">จัดสรรแล้ว </t>
  </si>
  <si>
    <t>- สำรองตามกฎหมาย</t>
  </si>
  <si>
    <t>ยังไม่ได้จัดสรร</t>
  </si>
  <si>
    <t>องค์ประกอบอื่นของส่วนของเจ้าของ</t>
  </si>
  <si>
    <t>รวมส่วนของผู้เป็นเจ้าของของบริษัทใหญ่</t>
  </si>
  <si>
    <t>ส่วนได้เสียที่ไม่มีอำนาจควบคุม</t>
  </si>
  <si>
    <t>รวมส่วนของเจ้าของ</t>
  </si>
  <si>
    <t>รวมหนี้สินและส่วนของเจ้าของ</t>
  </si>
  <si>
    <t>งบกำไรขาดทุนเบ็ดเสร็จ</t>
  </si>
  <si>
    <t>สำหรับปีสิ้นสุดวันที่ 31 ธันวาคม พ.ศ. 2566</t>
  </si>
  <si>
    <t>รายได้จากการขายและการบริการ</t>
  </si>
  <si>
    <t>รายได้เงินอุดหนุนส่วนเพิ่มราคารับซื้อไฟฟ้า</t>
  </si>
  <si>
    <t>รายได้เงินปันผล</t>
  </si>
  <si>
    <t>19.2, 43.8</t>
  </si>
  <si>
    <t>รายได้อื่น</t>
  </si>
  <si>
    <t>รวมรายได้</t>
  </si>
  <si>
    <t>ต้นทุนจากการขายและการบริการ</t>
  </si>
  <si>
    <t>ค่าใช้จ่ายในการขาย</t>
  </si>
  <si>
    <t>ค่าใช้จ่ายในการบริหาร</t>
  </si>
  <si>
    <t>กำไร (ขาดทุน) จากอัตราแลกเปลี่ยน สุทธิ</t>
  </si>
  <si>
    <t>ต้นทุนทางการเงิน</t>
  </si>
  <si>
    <t>รวมค่าใช้จ่าย</t>
  </si>
  <si>
    <t>ส่วนแบ่งกำไรจากเงินลงทุนในบริษัทร่วม</t>
  </si>
  <si>
    <t>และการร่วมค้า สุทธิ</t>
  </si>
  <si>
    <t>กำไรก่อนภาษีเงินได้</t>
  </si>
  <si>
    <t>ภาษีเงินได้</t>
  </si>
  <si>
    <t>กำไรสำหรับปี</t>
  </si>
  <si>
    <t>กำไร (ขาดทุน) เบ็ดเสร็จอื่น</t>
  </si>
  <si>
    <t>รายการที่จะไม่จัดประเภทรายการใหม่ไปยัง</t>
  </si>
  <si>
    <t>กำไรหรือขาดทุนในภายหลัง</t>
  </si>
  <si>
    <t>กำไร (ขาดทุน) จากการวัดมูลค่าเงินลงทุนใน</t>
  </si>
  <si>
    <t>ภาษีเงินได้ของรายการที่จะไม่จัดประเภทรายการใหม่</t>
  </si>
  <si>
    <t xml:space="preserve">   ไปยังกำไรหรือขาดทุนในภายหลัง</t>
  </si>
  <si>
    <t>รวมรายการที่จะไม่จัดประเภทรายการใหม่ไปยัง</t>
  </si>
  <si>
    <t xml:space="preserve">   กำไรหรือขาดทุนในภายหลัง</t>
  </si>
  <si>
    <t>รายการที่จะจัดประเภทรายการใหม่ไปยัง</t>
  </si>
  <si>
    <t>ส่วนแบ่งขาดทุนเบ็ดเสร็จอื่นจากบริษัทร่วม</t>
  </si>
  <si>
    <t xml:space="preserve">   และการร่วมค้าตามวิธีส่วนได้เสีย สุทธิ</t>
  </si>
  <si>
    <t>ผลต่างของอัตราแลกเปลี่ยนจากการแปลงค่า</t>
  </si>
  <si>
    <t xml:space="preserve">   งบการเงิน</t>
  </si>
  <si>
    <t>ภาษีเงินได้ของรายการที่จะจัดประเภทรายการใหม่</t>
  </si>
  <si>
    <t>รวมรายการที่จะจัดประเภทรายการใหม่ไปยัง</t>
  </si>
  <si>
    <t>กำไร (ขาดทุน) เบ็ดเสร็จอื่นสำหรับปีสุทธิจากภาษี</t>
  </si>
  <si>
    <t>กำไรเบ็ดเสร็จรวมสำหรับปี</t>
  </si>
  <si>
    <t>การแบ่งปันกำไร (ขาดทุน)</t>
  </si>
  <si>
    <t>ส่วนที่เป็นของผู้เป็นเจ้าของของบริษัทใหญ่</t>
  </si>
  <si>
    <t>ส่วนที่เป็นของส่วนได้เสียที่ไม่มีอำนาจควบคุม</t>
  </si>
  <si>
    <t>การแบ่งปันกำไร (ขาดทุน) เบ็ดเสร็จรวม</t>
  </si>
  <si>
    <t>กำไรต่อหุ้น</t>
  </si>
  <si>
    <t>กำไรต่อหุ้นขั้นพื้นฐาน</t>
  </si>
  <si>
    <t>งบแสดงการเปลี่ยนแปลงส่วนของเจ้าของ</t>
  </si>
  <si>
    <t xml:space="preserve">งบการเงินรวม </t>
  </si>
  <si>
    <t>ส่วนแบ่ง</t>
  </si>
  <si>
    <t>การวัดมูลค่าใหม่</t>
  </si>
  <si>
    <t>การเปลี่ยนแปลง</t>
  </si>
  <si>
    <t>ผลต่างของอัตรา</t>
  </si>
  <si>
    <t>กำไร (ขาดทุน)</t>
  </si>
  <si>
    <t>ของภาระผูกพัน</t>
  </si>
  <si>
    <t>มูลค่ายุติธรรม</t>
  </si>
  <si>
    <t>แลกเปลี่ยน</t>
  </si>
  <si>
    <t>เบ็ดเสร็จอื่นจาก</t>
  </si>
  <si>
    <t>รวมองค์ประกอบ</t>
  </si>
  <si>
    <t>รวมส่วนของ</t>
  </si>
  <si>
    <t>ทุนที่ออกและ</t>
  </si>
  <si>
    <t xml:space="preserve"> ส่วนเกิน</t>
  </si>
  <si>
    <t xml:space="preserve"> สำรองตาม</t>
  </si>
  <si>
    <t>ยังไม่ได้</t>
  </si>
  <si>
    <t>สัดส่วนการถือหุ้น</t>
  </si>
  <si>
    <t>ผลประโยชน์</t>
  </si>
  <si>
    <t>ของเงินลงทุน</t>
  </si>
  <si>
    <t>จากการแปลงค่า</t>
  </si>
  <si>
    <t>บริษัทร่วมและ</t>
  </si>
  <si>
    <t>อื่นของส่วนของ</t>
  </si>
  <si>
    <t>ผู้เป็นเจ้าของ</t>
  </si>
  <si>
    <t>ส่วนได้เสียที่ไม่มี</t>
  </si>
  <si>
    <t>รวม</t>
  </si>
  <si>
    <t>ชำระแล้ว</t>
  </si>
  <si>
    <t>มูลค่าหุ้น</t>
  </si>
  <si>
    <t>กฎหมาย</t>
  </si>
  <si>
    <t>จัดสรร</t>
  </si>
  <si>
    <t>ในบริษัทย่อย</t>
  </si>
  <si>
    <t>พนักงาน</t>
  </si>
  <si>
    <t>ในตราสารทุน</t>
  </si>
  <si>
    <t>งบการเงิน</t>
  </si>
  <si>
    <t>การร่วมค้า</t>
  </si>
  <si>
    <t>เจ้าของ</t>
  </si>
  <si>
    <t>ของบริษัทใหญ่</t>
  </si>
  <si>
    <t>อำนาจควบคุม</t>
  </si>
  <si>
    <t>ยอดคงเหลือต้นปี ณ วันที่ 1 มกราคม พ.ศ. 2565</t>
  </si>
  <si>
    <t>การเปลี่ยนแปลงในส่วนของเจ้าของสำหรับปี</t>
  </si>
  <si>
    <t>เพิ่มขึ้นจากการซื้อธุรกิจ</t>
  </si>
  <si>
    <t>การเปลี่ยนแปลงสัดส่วนการลงทุนในบริษัทย่อย</t>
  </si>
  <si>
    <t>การจำหน่ายเงินลงทุนในบริษัทย่อยทางอ้อม</t>
  </si>
  <si>
    <t>เงินปันผลจ่าย</t>
  </si>
  <si>
    <t>สำรองตามกฎหมาย</t>
  </si>
  <si>
    <t>กำไร (ขาดทุน) เบ็ดเสร็จรวมสำหรับปี</t>
  </si>
  <si>
    <t>ยอดคงเหลือปลายปี ณ วันที่ 31 ธันวาคม พ.ศ. 2565</t>
  </si>
  <si>
    <t>ยอดคงเหลือต้นปี ณ วันที่ 1 มกราคม พ.ศ. 2566</t>
  </si>
  <si>
    <t>เงินปันผลจ่ายของบริษัทย่อย</t>
  </si>
  <si>
    <t>ยอดคงเหลือปลายปี ณ วันที่ 31 ธันวาคม พ.ศ. 2566</t>
  </si>
  <si>
    <t>การรวมธุรกิจ</t>
  </si>
  <si>
    <t>ส่วนของผู้ถือหุ้นเดิม</t>
  </si>
  <si>
    <t xml:space="preserve"> ทุนที่ออกและ</t>
  </si>
  <si>
    <t xml:space="preserve"> สำรอง</t>
  </si>
  <si>
    <t>ภายใต้การควบคุม</t>
  </si>
  <si>
    <t>ก่อนการรวมธุรกกิจ</t>
  </si>
  <si>
    <t>ตามกฎหมาย</t>
  </si>
  <si>
    <t>เดียวกัน</t>
  </si>
  <si>
    <t>- ตามที่รายงานไว้เดิม</t>
  </si>
  <si>
    <t xml:space="preserve">ยอดคงเหลือต้นปี ณ วันที่ 1 มกราคม พ.ศ. 2565 </t>
  </si>
  <si>
    <t>- ปรับปรุงใหม่</t>
  </si>
  <si>
    <t>การเพิ่มทุนหุ้นสามัญ</t>
  </si>
  <si>
    <t>ผลกระทบจากการรวมธุรกิจภายใต้การควบคุมเดียวกัน</t>
  </si>
  <si>
    <t xml:space="preserve">งบกระแสเงินสด </t>
  </si>
  <si>
    <t>กระแสเงินสดจากกิจกรรมดำเนินงาน</t>
  </si>
  <si>
    <t>กำไรก่อนภาษีเงินได้สำหรับปี</t>
  </si>
  <si>
    <t>รายการปรับปรุงกำไรก่อนภาษีเงินได้เป็นเงินสดสุทธิ</t>
  </si>
  <si>
    <t>จากกิจกรรมดำเนินงาน</t>
  </si>
  <si>
    <t xml:space="preserve">   </t>
  </si>
  <si>
    <t>- ค่าเสื่อมราคาและค่าตัดจำหน่าย</t>
  </si>
  <si>
    <t>- (กลับรายการ) ขาดทุนจากการด้อยค่าของสินทรัพย์</t>
  </si>
  <si>
    <t>- ดอกเบี้ยรับ</t>
  </si>
  <si>
    <t>- เงินปันผลรับ</t>
  </si>
  <si>
    <t>- ต้นทุนทางการเงิน</t>
  </si>
  <si>
    <t>- ส่วนแบ่งกำไรจากเงินลงทุนในบริษัทร่วมและการร่วมค้า สุทธิ</t>
  </si>
  <si>
    <t>- กำไรจากการจำหน่ายเงินลงทุนในบริษัทร่วม</t>
  </si>
  <si>
    <t>- กำไรจากการจำหน่ายเงินลงทุนในบริษัทย่อยทางอ้อม</t>
  </si>
  <si>
    <t>- (กำไร) ขาดทุนจากการจำหน่ายเครื่องจักรและอุปกรณ์</t>
  </si>
  <si>
    <t>- ขาดทุนจากการตัดจำหน่ายสินทรัพย์ไม่มีตัวตน</t>
  </si>
  <si>
    <t>- ขาดทุนจากการตัดจำหน่ายเครื่องจักรและอุปกรณ์</t>
  </si>
  <si>
    <t>- (กลับรายการ) ค่าเผื่อการปรับลดมูลค่าสินค้าคงเหลือ สุทธิ</t>
  </si>
  <si>
    <t>- ตัดจำหน่ายภาษีเงินได้หัก ณ ที่จ่าย</t>
  </si>
  <si>
    <t>- กำไรจากการเปลี่ยนแปลงสัญญาเช่า</t>
  </si>
  <si>
    <t>- ตัดจำหน่ายรายได้ค่าเช่าที่ดินรับล่วงหน้า</t>
  </si>
  <si>
    <t>จากกิจการที่เกี่ยวข้องกัน</t>
  </si>
  <si>
    <t>กระแสเงินสดก่อนการเปลี่ยนแปลงของสินทรัพย์</t>
  </si>
  <si>
    <t>และหนี้สินดำเนินงาน</t>
  </si>
  <si>
    <t>การเปลี่ยนแปลงของสินทรัพย์และหนี้สินดำเนินงาน</t>
  </si>
  <si>
    <t>- ลูกหนี้การค้า</t>
  </si>
  <si>
    <t>- ลูกหนี้ผ่อนชำระกิจการที่เกี่ยวข้องกัน</t>
  </si>
  <si>
    <t>- ลูกหนี้ตามสัญญาเช่าเงินทุน</t>
  </si>
  <si>
    <t>- ลูกหนี้อื่น</t>
  </si>
  <si>
    <t>- สินค้าคงเหลือ</t>
  </si>
  <si>
    <t>- สินทรัพย์ไม่หมุนเวียนอื่น</t>
  </si>
  <si>
    <t>- เจ้าหนี้การค้า</t>
  </si>
  <si>
    <t>- เจ้าหนี้อื่น</t>
  </si>
  <si>
    <t>- หนี้สินไม่หมุนเวียนอื่น</t>
  </si>
  <si>
    <t>เงินสดได้มาจาก (ใช้ไปใน) การดำเนินงาน</t>
  </si>
  <si>
    <t>- จ่ายภาษีเงินได้</t>
  </si>
  <si>
    <t>เงินสดสุทธิได้มาจาก (ใช้ไปใน) กิจกรรมดำเนินงาน</t>
  </si>
  <si>
    <t>งบกระแสเงินสด</t>
  </si>
  <si>
    <t>กระแสเงินสดจากกิจกรรมลงทุน</t>
  </si>
  <si>
    <t>เงินสดรับจากเงินให้กู้ยืมระยะสั้นแก่กิจการอื่น</t>
  </si>
  <si>
    <t>และกิจการที่เกี่ยวข้องกัน</t>
  </si>
  <si>
    <t>เงินสดจ่ายเงินให้กู้ยืมระยะสั้นแก่กิจการที่เกี่ยวข้องกัน</t>
  </si>
  <si>
    <t>เงินสดรับจากเงินให้กู้ยืมระยะยาวแก่กิจการที่เกี่ยวข้องกัน</t>
  </si>
  <si>
    <t>เงินสดจ่ายเงินให้กู้ยืมระยะยาวแก่กิจการที่เกี่ยวข้องกัน</t>
  </si>
  <si>
    <t>เงินสดจ่ายซื้อเงินลงทุนในบริษัทย่อยทางอ้อม</t>
  </si>
  <si>
    <t>19.1.1</t>
  </si>
  <si>
    <t>เงินสดจ่ายเพื่อลงทุนในบริษัทย่อย</t>
  </si>
  <si>
    <t>เงินสดรับสุทธิจากการจำหน่ายเงินลงทุนในบริษัทย่อยทางอ้อม</t>
  </si>
  <si>
    <t>เงินสดจ่ายเพื่อลงทุนในบริษัทร่วม</t>
  </si>
  <si>
    <t>19.1.2</t>
  </si>
  <si>
    <t>เงินสดรับจากการจำหน่ายเงินลงทุนในบริษัทร่วม</t>
  </si>
  <si>
    <t>เงินสดจ่ายเพื่อลงทุนในการร่วมค้า</t>
  </si>
  <si>
    <t>19.1.3</t>
  </si>
  <si>
    <t>เงินสดจ่ายซื้ออสังหาริมทรัพย์เพื่อการลงทุน</t>
  </si>
  <si>
    <t>เงินสดจ่ายซื้อที่ดิน อาคารและอุปกรณ์</t>
  </si>
  <si>
    <t>เงินสดจ่ายค่ารื้อถอนสินทรัพย์ถาวร</t>
  </si>
  <si>
    <t>เงินสดรับจากการจำหน่ายเครื่องจักรและอุปกรณ์</t>
  </si>
  <si>
    <t>เงินสดจ่ายซื้อสินทรัพย์ไม่มีตัวตน</t>
  </si>
  <si>
    <t>เงินสดรับจากรายได้ค่าเช่าที่ดินรับล่วงหน้า</t>
  </si>
  <si>
    <t>เงินสดรับจากเงินปันผล</t>
  </si>
  <si>
    <t>เงินสดรับจากดอกเบี้ย</t>
  </si>
  <si>
    <t>เงินสดรับจากลูกหนี้ตามสัญญาเช่าเงินทุน</t>
  </si>
  <si>
    <t>เงินสดจ่ายค่าดอกเบี้ยที่รวมอยู่ในที่ดิน อาคารและอุปกรณ์</t>
  </si>
  <si>
    <t>กระแสเงินสดจากกิจกรรมจัดหาเงิน</t>
  </si>
  <si>
    <t>เงินสดรับจากเงินกู้ยืมระยะสั้นจากสถาบันการเงิน</t>
  </si>
  <si>
    <t>เงินสดจ่ายคืนเงินกู้ยืมระยะสั้นจากสถาบันการเงิน</t>
  </si>
  <si>
    <t>เงินสดรับจากเงินกู้ยืมระยะยาวจากสถาบันการเงิน</t>
  </si>
  <si>
    <t>เงินสดจ่ายคืนเงินกู้ยืมระยะยาวจากสถาบันการเงิน</t>
  </si>
  <si>
    <t>เงินสดจ่ายค่าธรรมเนียมในการจัดหาเงินกู้ยืมระยะยาว</t>
  </si>
  <si>
    <t>เงินสดรับจากเงินกู้ยืมระยะสั้นจากกิจการที่เกี่ยวข้องกัน</t>
  </si>
  <si>
    <t>เงินสดจ่ายคืนเงินกู้ยืมระยะสั้นจากกิจการอื่น</t>
  </si>
  <si>
    <t>เงินสดจ่ายชำระหนี้สินตามสัญญาเช่า</t>
  </si>
  <si>
    <t>เงินสดรับจากการออกหุ้นกู้</t>
  </si>
  <si>
    <t>เงินสดจ่ายคืนหุ้นกู้</t>
  </si>
  <si>
    <t>เงินสดจ่ายค่าธรรมเนียมในการจัดหาหุ้นกู้</t>
  </si>
  <si>
    <t>เงินสดรับชำระค่าหุ้นสามัญของบริษัทย่อยจาก</t>
  </si>
  <si>
    <t>เงินสดจ่ายเงินปันผล</t>
  </si>
  <si>
    <t>เงินสดจ่ายค่าดอกเบี้ย</t>
  </si>
  <si>
    <t>เงินสดและรายการเทียบเท่าเงินสดเพิ่มขึ้น (ลดลง) สุทธิ</t>
  </si>
  <si>
    <t>ยอดคงเหลือต้นปี</t>
  </si>
  <si>
    <t>ผลกระทบของการเปลี่ยนแปลงอัตราแลกเปลี่ยน</t>
  </si>
  <si>
    <t>ของเงินสดและรายการเทียบเท่าเงินสด</t>
  </si>
  <si>
    <t>ยอดคงเหลือปลายปี</t>
  </si>
  <si>
    <t>เงินสดและรายการเทียบเท่าเงินสด ประกอบด้วย</t>
  </si>
  <si>
    <t>- เงินสดในมือและเงินฝากสถาบันการเงิน</t>
  </si>
  <si>
    <t>ที่ครบกำหนดภายในสามเดือน</t>
  </si>
  <si>
    <t>ข้อมูลเพิ่มเติมเกี่ยวกับกระแสเงินสด</t>
  </si>
  <si>
    <t>การเปลี่ยนแปลงในเจ้าหนี้ค่าก่อสร้างและซื้อสินทรัพย์</t>
  </si>
  <si>
    <t>(รวมเงินประกันผลงานการก่อสร้าง)</t>
  </si>
  <si>
    <t>การเปลี่ยนแปลงในประมาณการรื้อถอน</t>
  </si>
  <si>
    <t>การเปลี่ยนแปลงในสินทรัพย์สิทธิการใช้</t>
  </si>
  <si>
    <t>การเปลี่ยนแปลงในลูกหนี้จากการขายเครื่องจักรและอุปกรณ์</t>
  </si>
  <si>
    <t>การจ่ายชำระเจ้าหนี้ค่าก่อสร้างและซื้อสินทรัพย์ถาวรโดย</t>
  </si>
  <si>
    <t>การหักกลบลบหนี้</t>
  </si>
  <si>
    <t>ส่วนต่ำจาก</t>
  </si>
  <si>
    <t>ภาระผูกพันผลประโยชน์พนักงาน</t>
  </si>
  <si>
    <t>ขาดทุนจากการเปลี่ยนแปลงสัดส่วน</t>
  </si>
  <si>
    <t>การลงทุนในบริษัทร่วม สุทธิ</t>
  </si>
  <si>
    <t>กำไร (ขาดทุน) จากการวัดมูลค่า</t>
  </si>
  <si>
    <t>เครื่องมือทางการเงิน สุทธิ</t>
  </si>
  <si>
    <t>ส่วนที่เป็นของผู้ถือหุ้นเดิมก่อนการรวมธุรกิจ</t>
  </si>
  <si>
    <t>ภายใต้การควบคุมเดียวกัน</t>
  </si>
  <si>
    <t>ผลกระทบของการรวมธุรกิจภายใต้การควบคุมเดียวกัน</t>
  </si>
  <si>
    <t>ส่วนเกินทุนจาก</t>
  </si>
  <si>
    <t>- เงินสดรับจากการขอคืนภาษีเงินได้</t>
  </si>
  <si>
    <t>- ขาดทุนจากการเปลี่ยนแปลงสัดส่วนการลงทุนในบริษัทร่วม</t>
  </si>
  <si>
    <t>- กำไรจากการเปลี่ยนประเภทเงินลงทุน</t>
  </si>
  <si>
    <t>- (กำไร) ขาดทุนจากอัตราแลกเปลี่ยนที่ยังไม่เกิดขึ้น สุทธิ</t>
  </si>
  <si>
    <t>เงินสดสุทธิใช้ไปในกิจกรรมลงทุน</t>
  </si>
  <si>
    <t>เงินสดรับจากการออกหุ้นสามัญส่วนของผู้ถือหุ้นเดิม</t>
  </si>
  <si>
    <t>เงินสดจ่ายซื้อหุ้นสามัญซื้อคืน</t>
  </si>
  <si>
    <t>เงินสดสุทธิได้มาจากกิจกรรมจัดหาเงิน</t>
  </si>
  <si>
    <t>ส่วนเกินทุนจากการรวมธุรกิจภายใต้การควบคุมเดียวกัน</t>
  </si>
  <si>
    <t>ของเครื่องมือทางการเงิน</t>
  </si>
  <si>
    <t>- (กำไร) ขาดทุนจากการวัดมูลค่ายุติธรรม</t>
  </si>
  <si>
    <t>- ค่าใช้จ่ายผลประโยชน์พนักงาน</t>
  </si>
  <si>
    <t>ก่อนการรวมธุรกิจภายใต้การควบคุมเดียวกัน</t>
  </si>
  <si>
    <t xml:space="preserve">   ตราสารทุนด้วยมูลค่ายุติธรรมผ่าน </t>
  </si>
  <si>
    <t xml:space="preserve">   กำไรขาดทุนเบ็ดเสร็จอื่น สุทธิ</t>
  </si>
  <si>
    <t>เงินสดจ่ายซื้อสินทรัพย์ทางการเงิน</t>
  </si>
  <si>
    <t>ที่วัดมูลค่าด้วยราคาทุนตัดจำหน่าย</t>
  </si>
  <si>
    <t>เงินสดจ่ายจากการรวมธุรกิจภายใต้การควบคุมเดียวกัน สุทธิ</t>
  </si>
  <si>
    <t>19.1.2, 36</t>
  </si>
  <si>
    <t>การเพิ่มทุนและเรียกชำระของบริษัทย่อย</t>
  </si>
  <si>
    <t>หนี้สินที่เกี่ยวข้องโดยตรงกับสินทรัพย์</t>
  </si>
  <si>
    <t>ที่จัดประเภทที่ถือไว้เพื่อขาย</t>
  </si>
  <si>
    <t>- ขาดทุนจากการตัดจำหน่ายอสังหาริมทรัพย์เพื่อการลงทุน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</si>
</sst>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;\(#,##0\)"/>
    <numFmt numFmtId="167" formatCode="#,##0;\(#,##0\);\-"/>
    <numFmt numFmtId="168" formatCode="#,##0.0;\(#,##0.0\)"/>
    <numFmt numFmtId="169" formatCode="#,##0.00;\(#,##0.00\);\-"/>
    <numFmt numFmtId="170" formatCode="&quot; $&quot;#,##0\ ;&quot; $(&quot;#,##0\);&quot; $- &quot;;@\ "/>
    <numFmt numFmtId="171" formatCode="#,##0.00\ ;&quot; (&quot;#,##0.00\);&quot; -&quot;#\ ;@\ "/>
    <numFmt numFmtId="172" formatCode="_(* #,##0_);_(* \(#,##0\);_(* &quot;-&quot;??_);_(@_)"/>
    <numFmt numFmtId="173" formatCode="General\ "/>
    <numFmt numFmtId="174" formatCode="_-* #,##0.00\ _€_-;\-* #,##0.00\ _€_-;_-* &quot;-&quot;??\ _€_-;_-@_-"/>
    <numFmt numFmtId="175" formatCode="_-* #,##0.00\ &quot;€&quot;_-;\-* #,##0.00\ &quot;€&quot;_-;_-* &quot;-&quot;??\ &quot;€&quot;_-;_-@_-"/>
    <numFmt numFmtId="176" formatCode="#,##0_);\(#,##0\);\-"/>
    <numFmt numFmtId="177" formatCode="[$$]#,##0.00_);\([$$]#,##0.00\)"/>
    <numFmt numFmtId="178" formatCode="#,##0.0;\(#,##0.0\);\-"/>
    <numFmt numFmtId="179" formatCode="_(* #,##0.00_);_(* \(#,##0.00\);_(* \-??_);_(@_)"/>
    <numFmt numFmtId="180" formatCode="_-* #,##0.00_-;\-* #,##0.00_-;_-* \-??_-;_-@_-"/>
  </numFmts>
  <fonts count="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ordia New"/>
      <family val="2"/>
    </font>
    <font>
      <sz val="10"/>
      <name val="Arial"/>
      <family val="2"/>
    </font>
    <font>
      <sz val="14"/>
      <name val="Cordia New"/>
      <family val="2"/>
    </font>
    <font>
      <sz val="10"/>
      <name val="Arial"/>
      <family val="2"/>
      <charset val="222"/>
    </font>
    <font>
      <sz val="12"/>
      <name val="新細明體"/>
      <family val="1"/>
      <charset val="136"/>
    </font>
    <font>
      <u/>
      <sz val="10"/>
      <color indexed="12"/>
      <name val="Arial"/>
      <family val="2"/>
      <charset val="222"/>
    </font>
    <font>
      <sz val="11"/>
      <color indexed="8"/>
      <name val="Calibri"/>
      <family val="2"/>
      <charset val="222"/>
    </font>
    <font>
      <b/>
      <sz val="13"/>
      <name val="Browallia New"/>
      <family val="2"/>
    </font>
    <font>
      <sz val="13"/>
      <name val="Browallia New"/>
      <family val="2"/>
    </font>
    <font>
      <sz val="11"/>
      <color theme="1"/>
      <name val="Calibri"/>
      <family val="2"/>
      <scheme val="minor"/>
    </font>
    <font>
      <sz val="14"/>
      <color rgb="FF000000"/>
      <name val="Browallia New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3"/>
      <charset val="134"/>
      <scheme val="minor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rgb="FF7A1818"/>
      <name val="Georgia"/>
      <family val="1"/>
    </font>
    <font>
      <u/>
      <sz val="14"/>
      <color theme="10"/>
      <name val="Browallia New"/>
      <family val="2"/>
    </font>
    <font>
      <u/>
      <sz val="9"/>
      <color theme="10"/>
      <name val="Arial"/>
      <family val="2"/>
    </font>
    <font>
      <u/>
      <sz val="10"/>
      <color rgb="FF0000FF"/>
      <name val="Georgia"/>
      <family val="1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3"/>
      <color theme="1"/>
      <name val="Browallia New"/>
      <family val="2"/>
    </font>
    <font>
      <sz val="11"/>
      <name val="Tahoma"/>
      <family val="2"/>
    </font>
    <font>
      <sz val="11"/>
      <color rgb="FF000000"/>
      <name val="Tahoma"/>
      <family val="2"/>
    </font>
    <font>
      <u/>
      <sz val="10"/>
      <color rgb="FF0563C1"/>
      <name val="Georgia"/>
      <family val="1"/>
    </font>
    <font>
      <sz val="13"/>
      <name val="Browallia New"/>
      <family val="2"/>
    </font>
    <font>
      <sz val="13"/>
      <name val="Browallia New"/>
      <family val="2"/>
    </font>
    <font>
      <u/>
      <sz val="13"/>
      <name val="Browallia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151">
    <xf numFmtId="0" fontId="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5" fillId="0" borderId="0" applyFill="0" applyBorder="0" applyAlignment="0" applyProtection="0"/>
    <xf numFmtId="171" fontId="3" fillId="0" borderId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5" fillId="0" borderId="0" applyFill="0" applyBorder="0" applyAlignment="0" applyProtection="0"/>
    <xf numFmtId="174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5" fillId="0" borderId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5" fillId="0" borderId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3" fillId="0" borderId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3" fillId="0" borderId="0" applyFont="0" applyFill="0" applyBorder="0" applyAlignment="0" applyProtection="0"/>
    <xf numFmtId="173" fontId="3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77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1" applyNumberFormat="0" applyFill="0" applyAlignment="0">
      <protection locked="0"/>
    </xf>
    <xf numFmtId="173" fontId="7" fillId="0" borderId="0" applyFill="0" applyBorder="0" applyAlignment="0" applyProtection="0"/>
    <xf numFmtId="173" fontId="3" fillId="0" borderId="0"/>
    <xf numFmtId="0" fontId="14" fillId="0" borderId="0"/>
    <xf numFmtId="0" fontId="2" fillId="0" borderId="0"/>
    <xf numFmtId="177" fontId="12" fillId="0" borderId="0" applyAlignment="0"/>
    <xf numFmtId="0" fontId="8" fillId="0" borderId="0"/>
    <xf numFmtId="173" fontId="5" fillId="0" borderId="0"/>
    <xf numFmtId="0" fontId="2" fillId="0" borderId="0"/>
    <xf numFmtId="0" fontId="22" fillId="0" borderId="0"/>
    <xf numFmtId="0" fontId="3" fillId="0" borderId="0"/>
    <xf numFmtId="177" fontId="12" fillId="0" borderId="0" applyAlignment="0"/>
    <xf numFmtId="173" fontId="5" fillId="0" borderId="0"/>
    <xf numFmtId="0" fontId="3" fillId="0" borderId="0"/>
    <xf numFmtId="0" fontId="1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7" fontId="11" fillId="0" borderId="0"/>
    <xf numFmtId="0" fontId="3" fillId="0" borderId="0"/>
    <xf numFmtId="0" fontId="3" fillId="0" borderId="0"/>
    <xf numFmtId="0" fontId="22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177" fontId="12" fillId="0" borderId="0" applyAlignment="0"/>
    <xf numFmtId="0" fontId="11" fillId="0" borderId="0"/>
    <xf numFmtId="0" fontId="23" fillId="0" borderId="0"/>
    <xf numFmtId="173" fontId="5" fillId="0" borderId="0"/>
    <xf numFmtId="0" fontId="11" fillId="0" borderId="0"/>
    <xf numFmtId="0" fontId="8" fillId="0" borderId="0"/>
    <xf numFmtId="0" fontId="13" fillId="0" borderId="0"/>
    <xf numFmtId="0" fontId="11" fillId="0" borderId="0"/>
    <xf numFmtId="177" fontId="12" fillId="0" borderId="0" applyAlignment="0"/>
    <xf numFmtId="0" fontId="14" fillId="0" borderId="0"/>
    <xf numFmtId="0" fontId="6" fillId="0" borderId="0"/>
    <xf numFmtId="0" fontId="11" fillId="0" borderId="0"/>
    <xf numFmtId="0" fontId="11" fillId="0" borderId="0"/>
    <xf numFmtId="0" fontId="6" fillId="0" borderId="0"/>
    <xf numFmtId="0" fontId="3" fillId="0" borderId="0"/>
    <xf numFmtId="0" fontId="11" fillId="0" borderId="0"/>
    <xf numFmtId="0" fontId="11" fillId="0" borderId="0"/>
    <xf numFmtId="0" fontId="2" fillId="0" borderId="0"/>
    <xf numFmtId="0" fontId="4" fillId="0" borderId="0"/>
    <xf numFmtId="0" fontId="2" fillId="0" borderId="0"/>
    <xf numFmtId="0" fontId="2" fillId="0" borderId="0"/>
    <xf numFmtId="9" fontId="5" fillId="0" borderId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3" fillId="0" borderId="0"/>
    <xf numFmtId="0" fontId="11" fillId="0" borderId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5" fillId="0" borderId="0" applyBorder="0" applyProtection="0"/>
    <xf numFmtId="179" fontId="26" fillId="0" borderId="0" applyBorder="0" applyProtection="0"/>
    <xf numFmtId="43" fontId="11" fillId="0" borderId="0" applyFont="0" applyFill="0" applyBorder="0" applyAlignment="0" applyProtection="0"/>
    <xf numFmtId="179" fontId="26" fillId="0" borderId="0" applyBorder="0" applyProtection="0"/>
    <xf numFmtId="170" fontId="3" fillId="0" borderId="0" applyBorder="0" applyProtection="0"/>
    <xf numFmtId="0" fontId="25" fillId="0" borderId="0" applyBorder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0" fontId="3" fillId="0" borderId="0" applyFill="0" applyBorder="0" applyAlignment="0" applyProtection="0"/>
    <xf numFmtId="43" fontId="12" fillId="0" borderId="0" applyFont="0" applyFill="0" applyBorder="0" applyAlignment="0" applyProtection="0"/>
    <xf numFmtId="171" fontId="3" fillId="0" borderId="0" applyFill="0" applyBorder="0" applyAlignment="0" applyProtection="0"/>
    <xf numFmtId="43" fontId="11" fillId="0" borderId="0" applyFont="0" applyFill="0" applyBorder="0" applyAlignment="0" applyProtection="0"/>
    <xf numFmtId="171" fontId="3" fillId="0" borderId="0" applyFill="0" applyBorder="0" applyAlignment="0" applyProtection="0"/>
    <xf numFmtId="177" fontId="12" fillId="0" borderId="0" applyAlignment="0"/>
    <xf numFmtId="0" fontId="27" fillId="0" borderId="1" applyNumberFormat="0" applyFill="0" applyBorder="0" applyAlignment="0">
      <alignment wrapText="1"/>
      <protection locked="0"/>
    </xf>
    <xf numFmtId="9" fontId="11" fillId="0" borderId="0" applyFont="0" applyFill="0" applyBorder="0" applyAlignment="0" applyProtection="0"/>
  </cellStyleXfs>
  <cellXfs count="253">
    <xf numFmtId="0" fontId="0" fillId="0" borderId="0" xfId="0"/>
    <xf numFmtId="166" fontId="9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166" fontId="10" fillId="0" borderId="0" xfId="0" applyNumberFormat="1" applyFont="1" applyAlignment="1">
      <alignment horizontal="left" vertical="center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left" vertical="center"/>
    </xf>
    <xf numFmtId="176" fontId="10" fillId="0" borderId="0" xfId="0" applyNumberFormat="1" applyFont="1" applyAlignment="1">
      <alignment horizontal="center" vertical="center"/>
    </xf>
    <xf numFmtId="166" fontId="10" fillId="0" borderId="0" xfId="0" applyNumberFormat="1" applyFont="1" applyAlignment="1">
      <alignment vertical="center"/>
    </xf>
    <xf numFmtId="166" fontId="9" fillId="0" borderId="2" xfId="0" applyNumberFormat="1" applyFont="1" applyBorder="1" applyAlignment="1">
      <alignment horizontal="left" vertical="center"/>
    </xf>
    <xf numFmtId="166" fontId="10" fillId="0" borderId="2" xfId="0" applyNumberFormat="1" applyFont="1" applyBorder="1" applyAlignment="1">
      <alignment horizontal="left" vertical="center"/>
    </xf>
    <xf numFmtId="176" fontId="10" fillId="0" borderId="2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left" vertical="center"/>
    </xf>
    <xf numFmtId="176" fontId="10" fillId="0" borderId="2" xfId="0" applyNumberFormat="1" applyFont="1" applyBorder="1" applyAlignment="1">
      <alignment horizontal="center" vertical="center"/>
    </xf>
    <xf numFmtId="176" fontId="9" fillId="0" borderId="0" xfId="113" applyNumberFormat="1" applyFont="1" applyAlignment="1">
      <alignment horizontal="right" vertical="center"/>
    </xf>
    <xf numFmtId="176" fontId="10" fillId="0" borderId="2" xfId="113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0" xfId="113" applyNumberFormat="1" applyFont="1" applyAlignment="1">
      <alignment horizontal="left" vertical="center"/>
    </xf>
    <xf numFmtId="176" fontId="9" fillId="0" borderId="0" xfId="113" applyNumberFormat="1" applyFont="1" applyAlignment="1">
      <alignment horizontal="center" vertical="center"/>
    </xf>
    <xf numFmtId="176" fontId="9" fillId="0" borderId="0" xfId="88" applyNumberFormat="1" applyFont="1" applyAlignment="1">
      <alignment horizontal="left" vertical="center"/>
    </xf>
    <xf numFmtId="176" fontId="9" fillId="0" borderId="0" xfId="88" applyNumberFormat="1" applyFont="1" applyAlignment="1">
      <alignment horizontal="center" vertical="center"/>
    </xf>
    <xf numFmtId="164" fontId="10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167" fontId="10" fillId="0" borderId="0" xfId="57" applyNumberFormat="1" applyFont="1" applyAlignment="1">
      <alignment horizontal="right" vertical="center"/>
    </xf>
    <xf numFmtId="167" fontId="10" fillId="0" borderId="0" xfId="0" applyNumberFormat="1" applyFont="1" applyAlignment="1">
      <alignment horizontal="right" vertical="center"/>
    </xf>
    <xf numFmtId="167" fontId="10" fillId="0" borderId="0" xfId="0" applyNumberFormat="1" applyFont="1" applyAlignment="1">
      <alignment horizontal="left" vertical="center"/>
    </xf>
    <xf numFmtId="167" fontId="10" fillId="0" borderId="0" xfId="0" applyNumberFormat="1" applyFont="1" applyAlignment="1">
      <alignment vertical="center"/>
    </xf>
    <xf numFmtId="167" fontId="10" fillId="0" borderId="2" xfId="57" applyNumberFormat="1" applyFont="1" applyBorder="1" applyAlignment="1">
      <alignment horizontal="right" vertical="center"/>
    </xf>
    <xf numFmtId="167" fontId="10" fillId="0" borderId="0" xfId="0" applyNumberFormat="1" applyFont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166" fontId="10" fillId="0" borderId="0" xfId="0" quotePrefix="1" applyNumberFormat="1" applyFont="1" applyAlignment="1">
      <alignment horizontal="left" vertical="center"/>
    </xf>
    <xf numFmtId="167" fontId="10" fillId="0" borderId="0" xfId="57" applyNumberFormat="1" applyFont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168" fontId="10" fillId="0" borderId="2" xfId="0" applyNumberFormat="1" applyFont="1" applyBorder="1" applyAlignment="1">
      <alignment horizontal="center" vertical="center"/>
    </xf>
    <xf numFmtId="168" fontId="10" fillId="0" borderId="2" xfId="0" applyNumberFormat="1" applyFont="1" applyBorder="1" applyAlignment="1">
      <alignment horizontal="left" vertical="center" shrinkToFit="1"/>
    </xf>
    <xf numFmtId="166" fontId="9" fillId="0" borderId="0" xfId="57" applyNumberFormat="1" applyFont="1" applyAlignment="1">
      <alignment horizontal="left" vertical="center"/>
    </xf>
    <xf numFmtId="166" fontId="10" fillId="0" borderId="0" xfId="57" applyNumberFormat="1" applyFont="1" applyAlignment="1">
      <alignment horizontal="center" vertical="center"/>
    </xf>
    <xf numFmtId="166" fontId="10" fillId="0" borderId="0" xfId="57" applyNumberFormat="1" applyFont="1" applyAlignment="1">
      <alignment horizontal="right" vertical="center"/>
    </xf>
    <xf numFmtId="166" fontId="10" fillId="0" borderId="0" xfId="57" applyNumberFormat="1" applyFont="1" applyAlignment="1">
      <alignment horizontal="left" vertical="center"/>
    </xf>
    <xf numFmtId="166" fontId="9" fillId="0" borderId="0" xfId="113" applyNumberFormat="1" applyFont="1" applyAlignment="1">
      <alignment horizontal="right" vertical="center"/>
    </xf>
    <xf numFmtId="166" fontId="10" fillId="0" borderId="0" xfId="57" applyNumberFormat="1" applyFont="1" applyAlignment="1">
      <alignment vertical="center"/>
    </xf>
    <xf numFmtId="166" fontId="9" fillId="0" borderId="2" xfId="57" applyNumberFormat="1" applyFont="1" applyBorder="1" applyAlignment="1">
      <alignment horizontal="left" vertical="center"/>
    </xf>
    <xf numFmtId="166" fontId="10" fillId="0" borderId="2" xfId="57" applyNumberFormat="1" applyFont="1" applyBorder="1" applyAlignment="1">
      <alignment horizontal="center" vertical="center"/>
    </xf>
    <xf numFmtId="166" fontId="10" fillId="0" borderId="2" xfId="57" applyNumberFormat="1" applyFont="1" applyBorder="1" applyAlignment="1">
      <alignment horizontal="right" vertical="center"/>
    </xf>
    <xf numFmtId="166" fontId="10" fillId="0" borderId="2" xfId="57" applyNumberFormat="1" applyFont="1" applyBorder="1" applyAlignment="1">
      <alignment horizontal="left" vertical="center"/>
    </xf>
    <xf numFmtId="166" fontId="9" fillId="0" borderId="0" xfId="57" applyNumberFormat="1" applyFont="1" applyAlignment="1">
      <alignment horizontal="right" vertical="center"/>
    </xf>
    <xf numFmtId="166" fontId="9" fillId="0" borderId="2" xfId="57" applyNumberFormat="1" applyFont="1" applyBorder="1" applyAlignment="1">
      <alignment horizontal="right" vertical="center"/>
    </xf>
    <xf numFmtId="167" fontId="9" fillId="0" borderId="2" xfId="114" applyNumberFormat="1" applyFont="1" applyBorder="1" applyAlignment="1">
      <alignment horizontal="right" vertical="center"/>
    </xf>
    <xf numFmtId="166" fontId="9" fillId="0" borderId="0" xfId="57" applyNumberFormat="1" applyFont="1" applyAlignment="1">
      <alignment horizontal="center"/>
    </xf>
    <xf numFmtId="166" fontId="9" fillId="0" borderId="0" xfId="57" applyNumberFormat="1" applyFont="1" applyAlignment="1">
      <alignment horizontal="center" vertical="center"/>
    </xf>
    <xf numFmtId="166" fontId="10" fillId="0" borderId="2" xfId="57" applyNumberFormat="1" applyFont="1" applyBorder="1" applyAlignment="1">
      <alignment vertical="center"/>
    </xf>
    <xf numFmtId="0" fontId="9" fillId="0" borderId="0" xfId="114" applyFont="1" applyAlignment="1">
      <alignment vertical="center"/>
    </xf>
    <xf numFmtId="167" fontId="10" fillId="0" borderId="0" xfId="114" applyNumberFormat="1" applyFont="1" applyAlignment="1">
      <alignment horizontal="center" vertical="center"/>
    </xf>
    <xf numFmtId="0" fontId="10" fillId="0" borderId="0" xfId="114" applyFont="1" applyAlignment="1">
      <alignment horizontal="right" vertical="center"/>
    </xf>
    <xf numFmtId="167" fontId="10" fillId="0" borderId="0" xfId="114" applyNumberFormat="1" applyFont="1" applyAlignment="1">
      <alignment horizontal="right" vertical="center"/>
    </xf>
    <xf numFmtId="0" fontId="10" fillId="0" borderId="0" xfId="114" applyFont="1" applyAlignment="1">
      <alignment vertical="center"/>
    </xf>
    <xf numFmtId="0" fontId="9" fillId="0" borderId="2" xfId="114" applyFont="1" applyBorder="1" applyAlignment="1">
      <alignment vertical="center"/>
    </xf>
    <xf numFmtId="167" fontId="10" fillId="0" borderId="2" xfId="114" applyNumberFormat="1" applyFont="1" applyBorder="1" applyAlignment="1">
      <alignment horizontal="center" vertical="center"/>
    </xf>
    <xf numFmtId="0" fontId="10" fillId="0" borderId="2" xfId="114" applyFont="1" applyBorder="1" applyAlignment="1">
      <alignment horizontal="right" vertical="center"/>
    </xf>
    <xf numFmtId="167" fontId="10" fillId="0" borderId="2" xfId="114" applyNumberFormat="1" applyFont="1" applyBorder="1" applyAlignment="1">
      <alignment horizontal="right" vertical="center"/>
    </xf>
    <xf numFmtId="0" fontId="10" fillId="0" borderId="2" xfId="114" applyFont="1" applyBorder="1" applyAlignment="1">
      <alignment horizontal="left" vertical="center" shrinkToFit="1"/>
    </xf>
    <xf numFmtId="0" fontId="10" fillId="0" borderId="2" xfId="114" applyFont="1" applyBorder="1" applyAlignment="1">
      <alignment vertical="center"/>
    </xf>
    <xf numFmtId="164" fontId="10" fillId="0" borderId="2" xfId="114" applyNumberFormat="1" applyFont="1" applyBorder="1" applyAlignment="1">
      <alignment horizontal="right" vertical="center"/>
    </xf>
    <xf numFmtId="164" fontId="10" fillId="0" borderId="2" xfId="6" applyNumberFormat="1" applyFont="1" applyFill="1" applyBorder="1" applyAlignment="1">
      <alignment horizontal="right" vertical="center"/>
    </xf>
    <xf numFmtId="166" fontId="9" fillId="0" borderId="0" xfId="113" applyNumberFormat="1" applyFont="1" applyAlignment="1">
      <alignment horizontal="left" vertical="center"/>
    </xf>
    <xf numFmtId="166" fontId="10" fillId="0" borderId="0" xfId="113" applyNumberFormat="1" applyFont="1" applyAlignment="1">
      <alignment horizontal="center" vertical="center"/>
    </xf>
    <xf numFmtId="166" fontId="10" fillId="0" borderId="0" xfId="113" applyNumberFormat="1" applyFont="1" applyAlignment="1">
      <alignment horizontal="left" vertical="center"/>
    </xf>
    <xf numFmtId="176" fontId="10" fillId="0" borderId="0" xfId="113" applyNumberFormat="1" applyFont="1" applyAlignment="1">
      <alignment horizontal="right" vertical="center"/>
    </xf>
    <xf numFmtId="176" fontId="10" fillId="0" borderId="0" xfId="113" applyNumberFormat="1" applyFont="1" applyAlignment="1">
      <alignment horizontal="left" vertical="center"/>
    </xf>
    <xf numFmtId="176" fontId="10" fillId="0" borderId="0" xfId="113" applyNumberFormat="1" applyFont="1" applyAlignment="1">
      <alignment horizontal="center" vertical="center"/>
    </xf>
    <xf numFmtId="166" fontId="10" fillId="0" borderId="0" xfId="113" applyNumberFormat="1" applyFont="1" applyAlignment="1">
      <alignment vertical="center"/>
    </xf>
    <xf numFmtId="166" fontId="9" fillId="0" borderId="2" xfId="115" applyNumberFormat="1" applyFont="1" applyBorder="1" applyAlignment="1">
      <alignment horizontal="left" vertical="center"/>
    </xf>
    <xf numFmtId="166" fontId="9" fillId="0" borderId="2" xfId="113" applyNumberFormat="1" applyFont="1" applyBorder="1" applyAlignment="1">
      <alignment horizontal="left" vertical="center"/>
    </xf>
    <xf numFmtId="166" fontId="10" fillId="0" borderId="2" xfId="113" applyNumberFormat="1" applyFont="1" applyBorder="1" applyAlignment="1">
      <alignment horizontal="center" vertical="center"/>
    </xf>
    <xf numFmtId="166" fontId="10" fillId="0" borderId="2" xfId="113" applyNumberFormat="1" applyFont="1" applyBorder="1" applyAlignment="1">
      <alignment horizontal="left" vertical="center"/>
    </xf>
    <xf numFmtId="176" fontId="10" fillId="0" borderId="2" xfId="113" applyNumberFormat="1" applyFont="1" applyBorder="1" applyAlignment="1">
      <alignment horizontal="left" vertical="center"/>
    </xf>
    <xf numFmtId="176" fontId="10" fillId="0" borderId="2" xfId="113" applyNumberFormat="1" applyFont="1" applyBorder="1" applyAlignment="1">
      <alignment horizontal="center" vertical="center"/>
    </xf>
    <xf numFmtId="166" fontId="9" fillId="0" borderId="0" xfId="113" applyNumberFormat="1" applyFont="1" applyAlignment="1">
      <alignment vertical="center"/>
    </xf>
    <xf numFmtId="166" fontId="9" fillId="0" borderId="2" xfId="113" applyNumberFormat="1" applyFont="1" applyBorder="1" applyAlignment="1">
      <alignment horizontal="center" vertical="center"/>
    </xf>
    <xf numFmtId="167" fontId="10" fillId="0" borderId="0" xfId="113" applyNumberFormat="1" applyFont="1" applyAlignment="1">
      <alignment horizontal="right" vertical="center"/>
    </xf>
    <xf numFmtId="167" fontId="10" fillId="0" borderId="0" xfId="113" applyNumberFormat="1" applyFont="1" applyAlignment="1">
      <alignment vertical="center"/>
    </xf>
    <xf numFmtId="167" fontId="10" fillId="0" borderId="0" xfId="113" applyNumberFormat="1" applyFont="1" applyAlignment="1">
      <alignment horizontal="left" vertical="center"/>
    </xf>
    <xf numFmtId="167" fontId="10" fillId="0" borderId="0" xfId="113" applyNumberFormat="1" applyFont="1" applyAlignment="1">
      <alignment horizontal="center" vertical="center"/>
    </xf>
    <xf numFmtId="164" fontId="10" fillId="0" borderId="0" xfId="113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72" fontId="9" fillId="0" borderId="0" xfId="1" applyNumberFormat="1" applyFont="1" applyFill="1" applyAlignment="1">
      <alignment vertical="center"/>
    </xf>
    <xf numFmtId="172" fontId="10" fillId="0" borderId="0" xfId="1" applyNumberFormat="1" applyFont="1" applyFill="1" applyAlignment="1">
      <alignment vertical="center"/>
    </xf>
    <xf numFmtId="173" fontId="10" fillId="0" borderId="0" xfId="1" applyNumberFormat="1" applyFont="1" applyFill="1" applyAlignment="1">
      <alignment vertical="center"/>
    </xf>
    <xf numFmtId="173" fontId="10" fillId="0" borderId="0" xfId="1" quotePrefix="1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1" applyNumberFormat="1" applyFont="1" applyFill="1" applyAlignment="1">
      <alignment vertical="center"/>
    </xf>
    <xf numFmtId="0" fontId="10" fillId="0" borderId="0" xfId="0" quotePrefix="1" applyFont="1" applyAlignment="1">
      <alignment vertical="center"/>
    </xf>
    <xf numFmtId="0" fontId="10" fillId="0" borderId="0" xfId="113" applyFont="1" applyAlignment="1">
      <alignment horizontal="left" vertical="center"/>
    </xf>
    <xf numFmtId="166" fontId="10" fillId="0" borderId="0" xfId="113" quotePrefix="1" applyNumberFormat="1" applyFont="1" applyAlignment="1">
      <alignment horizontal="left" vertical="center"/>
    </xf>
    <xf numFmtId="166" fontId="10" fillId="0" borderId="0" xfId="88" quotePrefix="1" applyNumberFormat="1" applyFont="1" applyAlignment="1">
      <alignment horizontal="left" vertical="center"/>
    </xf>
    <xf numFmtId="166" fontId="10" fillId="0" borderId="0" xfId="88" applyNumberFormat="1" applyFont="1" applyAlignment="1">
      <alignment horizontal="left" vertical="center"/>
    </xf>
    <xf numFmtId="166" fontId="9" fillId="0" borderId="0" xfId="88" applyNumberFormat="1" applyFont="1" applyAlignment="1">
      <alignment horizontal="left" vertical="center"/>
    </xf>
    <xf numFmtId="166" fontId="9" fillId="0" borderId="0" xfId="88" applyNumberFormat="1" applyFont="1" applyAlignment="1">
      <alignment horizontal="center" vertical="center"/>
    </xf>
    <xf numFmtId="167" fontId="9" fillId="0" borderId="0" xfId="88" applyNumberFormat="1" applyFont="1" applyAlignment="1">
      <alignment horizontal="left" vertical="center"/>
    </xf>
    <xf numFmtId="167" fontId="9" fillId="0" borderId="0" xfId="88" applyNumberFormat="1" applyFont="1" applyAlignment="1">
      <alignment horizontal="center" vertical="center"/>
    </xf>
    <xf numFmtId="166" fontId="10" fillId="0" borderId="0" xfId="88" applyNumberFormat="1" applyFont="1" applyAlignment="1">
      <alignment horizontal="center" vertical="center"/>
    </xf>
    <xf numFmtId="167" fontId="10" fillId="0" borderId="0" xfId="88" applyNumberFormat="1" applyFont="1" applyAlignment="1">
      <alignment horizontal="right" vertical="center"/>
    </xf>
    <xf numFmtId="169" fontId="10" fillId="0" borderId="0" xfId="88" applyNumberFormat="1" applyFont="1" applyAlignment="1">
      <alignment horizontal="left" vertical="center"/>
    </xf>
    <xf numFmtId="169" fontId="10" fillId="0" borderId="0" xfId="88" applyNumberFormat="1" applyFont="1" applyAlignment="1">
      <alignment horizontal="center" vertical="center"/>
    </xf>
    <xf numFmtId="176" fontId="9" fillId="2" borderId="0" xfId="0" applyNumberFormat="1" applyFont="1" applyFill="1" applyAlignment="1">
      <alignment horizontal="right" vertical="center"/>
    </xf>
    <xf numFmtId="176" fontId="10" fillId="2" borderId="0" xfId="0" applyNumberFormat="1" applyFont="1" applyFill="1" applyAlignment="1">
      <alignment horizontal="right" vertical="center"/>
    </xf>
    <xf numFmtId="167" fontId="10" fillId="2" borderId="0" xfId="0" applyNumberFormat="1" applyFont="1" applyFill="1" applyAlignment="1">
      <alignment vertical="center"/>
    </xf>
    <xf numFmtId="167" fontId="10" fillId="2" borderId="2" xfId="57" applyNumberFormat="1" applyFont="1" applyFill="1" applyBorder="1" applyAlignment="1">
      <alignment horizontal="right" vertical="center"/>
    </xf>
    <xf numFmtId="167" fontId="10" fillId="2" borderId="0" xfId="0" applyNumberFormat="1" applyFont="1" applyFill="1" applyAlignment="1">
      <alignment horizontal="right" vertical="center"/>
    </xf>
    <xf numFmtId="167" fontId="10" fillId="2" borderId="0" xfId="57" applyNumberFormat="1" applyFont="1" applyFill="1" applyAlignment="1">
      <alignment horizontal="right" vertical="center"/>
    </xf>
    <xf numFmtId="167" fontId="9" fillId="2" borderId="0" xfId="88" applyNumberFormat="1" applyFont="1" applyFill="1" applyAlignment="1">
      <alignment horizontal="right" vertical="center"/>
    </xf>
    <xf numFmtId="167" fontId="10" fillId="2" borderId="0" xfId="88" applyNumberFormat="1" applyFont="1" applyFill="1" applyAlignment="1">
      <alignment horizontal="right" vertical="center"/>
    </xf>
    <xf numFmtId="0" fontId="10" fillId="0" borderId="0" xfId="1" quotePrefix="1" applyNumberFormat="1" applyFont="1" applyFill="1" applyAlignment="1">
      <alignment vertical="center"/>
    </xf>
    <xf numFmtId="166" fontId="9" fillId="0" borderId="2" xfId="116" applyNumberFormat="1" applyFont="1" applyBorder="1" applyAlignment="1">
      <alignment horizontal="left" vertical="center"/>
    </xf>
    <xf numFmtId="167" fontId="10" fillId="0" borderId="3" xfId="57" applyNumberFormat="1" applyFont="1" applyBorder="1" applyAlignment="1">
      <alignment horizontal="right" vertical="center"/>
    </xf>
    <xf numFmtId="167" fontId="10" fillId="2" borderId="3" xfId="57" applyNumberFormat="1" applyFont="1" applyFill="1" applyBorder="1" applyAlignment="1">
      <alignment horizontal="right" vertical="center"/>
    </xf>
    <xf numFmtId="0" fontId="9" fillId="0" borderId="0" xfId="114" applyFont="1" applyAlignment="1">
      <alignment horizontal="right" vertical="center"/>
    </xf>
    <xf numFmtId="0" fontId="9" fillId="0" borderId="0" xfId="114" applyFont="1" applyAlignment="1">
      <alignment horizontal="center" vertical="center"/>
    </xf>
    <xf numFmtId="0" fontId="9" fillId="0" borderId="2" xfId="114" applyFont="1" applyBorder="1" applyAlignment="1">
      <alignment horizontal="right" vertical="center"/>
    </xf>
    <xf numFmtId="167" fontId="9" fillId="0" borderId="0" xfId="114" applyNumberFormat="1" applyFont="1" applyAlignment="1">
      <alignment horizontal="right" vertical="center"/>
    </xf>
    <xf numFmtId="0" fontId="10" fillId="0" borderId="0" xfId="114" applyFont="1" applyAlignment="1">
      <alignment horizontal="center" vertical="center"/>
    </xf>
    <xf numFmtId="165" fontId="9" fillId="0" borderId="0" xfId="6" applyFont="1" applyFill="1" applyAlignment="1">
      <alignment horizontal="right" vertical="center"/>
    </xf>
    <xf numFmtId="167" fontId="9" fillId="0" borderId="0" xfId="6" applyNumberFormat="1" applyFont="1" applyFill="1" applyAlignment="1">
      <alignment horizontal="right" vertical="center"/>
    </xf>
    <xf numFmtId="167" fontId="9" fillId="0" borderId="0" xfId="6" applyNumberFormat="1" applyFont="1" applyFill="1" applyBorder="1" applyAlignment="1">
      <alignment horizontal="center" vertical="center"/>
    </xf>
    <xf numFmtId="167" fontId="9" fillId="0" borderId="0" xfId="6" applyNumberFormat="1" applyFont="1" applyFill="1" applyAlignment="1">
      <alignment horizontal="center" vertical="center"/>
    </xf>
    <xf numFmtId="167" fontId="9" fillId="0" borderId="0" xfId="57" applyNumberFormat="1" applyFont="1" applyAlignment="1">
      <alignment horizontal="center" vertical="center"/>
    </xf>
    <xf numFmtId="167" fontId="9" fillId="0" borderId="0" xfId="57" applyNumberFormat="1" applyFont="1" applyAlignment="1">
      <alignment horizontal="right" vertical="center"/>
    </xf>
    <xf numFmtId="167" fontId="9" fillId="0" borderId="2" xfId="0" applyNumberFormat="1" applyFont="1" applyBorder="1" applyAlignment="1">
      <alignment horizontal="right" vertical="center"/>
    </xf>
    <xf numFmtId="167" fontId="9" fillId="0" borderId="0" xfId="6" applyNumberFormat="1" applyFont="1" applyFill="1" applyBorder="1" applyAlignment="1">
      <alignment horizontal="right" vertical="center" wrapText="1"/>
    </xf>
    <xf numFmtId="167" fontId="9" fillId="0" borderId="0" xfId="6" applyNumberFormat="1" applyFont="1" applyFill="1" applyBorder="1" applyAlignment="1">
      <alignment horizontal="center" vertical="center" wrapText="1"/>
    </xf>
    <xf numFmtId="167" fontId="10" fillId="0" borderId="0" xfId="1" applyNumberFormat="1" applyFont="1" applyFill="1" applyAlignment="1">
      <alignment horizontal="center" vertical="center"/>
    </xf>
    <xf numFmtId="167" fontId="10" fillId="0" borderId="0" xfId="114" applyNumberFormat="1" applyFont="1" applyAlignment="1">
      <alignment vertical="center"/>
    </xf>
    <xf numFmtId="178" fontId="10" fillId="0" borderId="0" xfId="114" applyNumberFormat="1" applyFont="1" applyAlignment="1">
      <alignment horizontal="center" vertical="center"/>
    </xf>
    <xf numFmtId="164" fontId="10" fillId="0" borderId="0" xfId="114" applyNumberFormat="1" applyFont="1" applyAlignment="1">
      <alignment horizontal="right" vertical="center"/>
    </xf>
    <xf numFmtId="167" fontId="10" fillId="0" borderId="2" xfId="114" applyNumberFormat="1" applyFont="1" applyBorder="1" applyAlignment="1">
      <alignment vertical="center"/>
    </xf>
    <xf numFmtId="167" fontId="10" fillId="2" borderId="0" xfId="114" applyNumberFormat="1" applyFont="1" applyFill="1" applyAlignment="1">
      <alignment vertical="center"/>
    </xf>
    <xf numFmtId="168" fontId="9" fillId="0" borderId="0" xfId="0" applyNumberFormat="1" applyFont="1" applyAlignment="1">
      <alignment vertical="center"/>
    </xf>
    <xf numFmtId="168" fontId="9" fillId="0" borderId="0" xfId="0" applyNumberFormat="1" applyFont="1" applyAlignment="1">
      <alignment horizontal="center" vertical="center"/>
    </xf>
    <xf numFmtId="168" fontId="9" fillId="0" borderId="2" xfId="0" applyNumberFormat="1" applyFont="1" applyBorder="1" applyAlignment="1">
      <alignment horizontal="center" vertical="center"/>
    </xf>
    <xf numFmtId="167" fontId="10" fillId="2" borderId="0" xfId="0" quotePrefix="1" applyNumberFormat="1" applyFont="1" applyFill="1" applyAlignment="1">
      <alignment horizontal="right" vertical="center"/>
    </xf>
    <xf numFmtId="167" fontId="10" fillId="0" borderId="0" xfId="0" quotePrefix="1" applyNumberFormat="1" applyFont="1" applyAlignment="1">
      <alignment horizontal="right" vertical="center"/>
    </xf>
    <xf numFmtId="167" fontId="10" fillId="2" borderId="2" xfId="0" applyNumberFormat="1" applyFont="1" applyFill="1" applyBorder="1" applyAlignment="1">
      <alignment vertical="center"/>
    </xf>
    <xf numFmtId="167" fontId="10" fillId="2" borderId="2" xfId="88" applyNumberFormat="1" applyFont="1" applyFill="1" applyBorder="1" applyAlignment="1">
      <alignment horizontal="right" vertical="center"/>
    </xf>
    <xf numFmtId="176" fontId="10" fillId="0" borderId="0" xfId="88" applyNumberFormat="1" applyFont="1" applyAlignment="1">
      <alignment horizontal="right" vertical="center"/>
    </xf>
    <xf numFmtId="176" fontId="9" fillId="2" borderId="0" xfId="88" applyNumberFormat="1" applyFont="1" applyFill="1" applyAlignment="1">
      <alignment horizontal="right" vertical="center"/>
    </xf>
    <xf numFmtId="167" fontId="10" fillId="0" borderId="0" xfId="88" applyNumberFormat="1" applyFont="1" applyAlignment="1">
      <alignment horizontal="left" vertical="center"/>
    </xf>
    <xf numFmtId="167" fontId="10" fillId="0" borderId="0" xfId="88" applyNumberFormat="1" applyFont="1" applyAlignment="1">
      <alignment horizontal="center" vertical="center"/>
    </xf>
    <xf numFmtId="176" fontId="10" fillId="0" borderId="2" xfId="88" applyNumberFormat="1" applyFont="1" applyBorder="1" applyAlignment="1">
      <alignment horizontal="right" vertical="center"/>
    </xf>
    <xf numFmtId="176" fontId="10" fillId="0" borderId="2" xfId="88" applyNumberFormat="1" applyFont="1" applyBorder="1" applyAlignment="1">
      <alignment horizontal="left" vertical="center"/>
    </xf>
    <xf numFmtId="176" fontId="10" fillId="0" borderId="2" xfId="88" applyNumberFormat="1" applyFont="1" applyBorder="1" applyAlignment="1">
      <alignment horizontal="center" vertical="center"/>
    </xf>
    <xf numFmtId="176" fontId="10" fillId="2" borderId="0" xfId="88" applyNumberFormat="1" applyFont="1" applyFill="1" applyAlignment="1">
      <alignment horizontal="right" vertical="center"/>
    </xf>
    <xf numFmtId="176" fontId="10" fillId="0" borderId="0" xfId="88" applyNumberFormat="1" applyFont="1" applyAlignment="1">
      <alignment horizontal="left" vertical="center"/>
    </xf>
    <xf numFmtId="176" fontId="10" fillId="0" borderId="0" xfId="88" applyNumberFormat="1" applyFont="1" applyAlignment="1">
      <alignment horizontal="center" vertical="center"/>
    </xf>
    <xf numFmtId="167" fontId="10" fillId="2" borderId="3" xfId="88" applyNumberFormat="1" applyFont="1" applyFill="1" applyBorder="1" applyAlignment="1">
      <alignment horizontal="right" vertical="center"/>
    </xf>
    <xf numFmtId="168" fontId="10" fillId="0" borderId="0" xfId="113" quotePrefix="1" applyNumberFormat="1" applyFont="1" applyAlignment="1">
      <alignment horizontal="center" vertical="center"/>
    </xf>
    <xf numFmtId="164" fontId="10" fillId="2" borderId="0" xfId="0" applyNumberFormat="1" applyFont="1" applyFill="1" applyAlignment="1">
      <alignment horizontal="right" vertical="center"/>
    </xf>
    <xf numFmtId="167" fontId="10" fillId="2" borderId="2" xfId="0" applyNumberFormat="1" applyFont="1" applyFill="1" applyBorder="1" applyAlignment="1">
      <alignment horizontal="right" vertical="center"/>
    </xf>
    <xf numFmtId="167" fontId="10" fillId="2" borderId="3" xfId="0" applyNumberFormat="1" applyFont="1" applyFill="1" applyBorder="1" applyAlignment="1">
      <alignment horizontal="right" vertical="center"/>
    </xf>
    <xf numFmtId="176" fontId="10" fillId="2" borderId="0" xfId="0" applyNumberFormat="1" applyFont="1" applyFill="1" applyAlignment="1">
      <alignment vertical="center"/>
    </xf>
    <xf numFmtId="176" fontId="10" fillId="2" borderId="0" xfId="113" applyNumberFormat="1" applyFont="1" applyFill="1" applyAlignment="1">
      <alignment horizontal="right" vertical="center"/>
    </xf>
    <xf numFmtId="167" fontId="10" fillId="2" borderId="0" xfId="113" applyNumberFormat="1" applyFont="1" applyFill="1" applyAlignment="1">
      <alignment horizontal="right" vertical="center"/>
    </xf>
    <xf numFmtId="167" fontId="10" fillId="2" borderId="0" xfId="113" applyNumberFormat="1" applyFont="1" applyFill="1" applyAlignment="1">
      <alignment vertical="center"/>
    </xf>
    <xf numFmtId="167" fontId="10" fillId="2" borderId="2" xfId="113" applyNumberFormat="1" applyFont="1" applyFill="1" applyBorder="1" applyAlignment="1">
      <alignment horizontal="right" vertical="center"/>
    </xf>
    <xf numFmtId="176" fontId="10" fillId="2" borderId="2" xfId="113" applyNumberFormat="1" applyFont="1" applyFill="1" applyBorder="1" applyAlignment="1">
      <alignment horizontal="right" vertical="center"/>
    </xf>
    <xf numFmtId="167" fontId="10" fillId="2" borderId="2" xfId="113" applyNumberFormat="1" applyFont="1" applyFill="1" applyBorder="1" applyAlignment="1">
      <alignment vertical="center"/>
    </xf>
    <xf numFmtId="167" fontId="10" fillId="2" borderId="3" xfId="113" applyNumberFormat="1" applyFont="1" applyFill="1" applyBorder="1" applyAlignment="1">
      <alignment horizontal="right" vertical="center"/>
    </xf>
    <xf numFmtId="166" fontId="9" fillId="0" borderId="0" xfId="57" quotePrefix="1" applyNumberFormat="1" applyFont="1" applyAlignment="1">
      <alignment horizontal="left" vertical="center"/>
    </xf>
    <xf numFmtId="167" fontId="24" fillId="2" borderId="0" xfId="57" applyNumberFormat="1" applyFont="1" applyFill="1" applyAlignment="1">
      <alignment horizontal="right" vertical="center"/>
    </xf>
    <xf numFmtId="167" fontId="10" fillId="2" borderId="5" xfId="114" applyNumberFormat="1" applyFont="1" applyFill="1" applyBorder="1" applyAlignment="1">
      <alignment vertical="center"/>
    </xf>
    <xf numFmtId="167" fontId="10" fillId="2" borderId="3" xfId="114" applyNumberFormat="1" applyFont="1" applyFill="1" applyBorder="1" applyAlignment="1">
      <alignment vertical="center"/>
    </xf>
    <xf numFmtId="166" fontId="10" fillId="0" borderId="0" xfId="0" quotePrefix="1" applyNumberFormat="1" applyFont="1" applyAlignment="1">
      <alignment vertical="center"/>
    </xf>
    <xf numFmtId="166" fontId="10" fillId="0" borderId="2" xfId="0" applyNumberFormat="1" applyFont="1" applyBorder="1" applyAlignment="1">
      <alignment vertical="center"/>
    </xf>
    <xf numFmtId="168" fontId="10" fillId="0" borderId="0" xfId="113" applyNumberFormat="1" applyFont="1" applyAlignment="1">
      <alignment horizontal="center" vertical="center"/>
    </xf>
    <xf numFmtId="166" fontId="10" fillId="0" borderId="2" xfId="0" applyNumberFormat="1" applyFont="1" applyBorder="1" applyAlignment="1">
      <alignment horizontal="left" vertical="center" shrinkToFit="1"/>
    </xf>
    <xf numFmtId="169" fontId="10" fillId="2" borderId="0" xfId="89" applyNumberFormat="1" applyFont="1" applyFill="1" applyAlignment="1">
      <alignment horizontal="right" vertical="center"/>
    </xf>
    <xf numFmtId="169" fontId="10" fillId="0" borderId="0" xfId="89" applyNumberFormat="1" applyFont="1" applyAlignment="1">
      <alignment horizontal="right" vertical="center"/>
    </xf>
    <xf numFmtId="167" fontId="9" fillId="0" borderId="2" xfId="6" applyNumberFormat="1" applyFont="1" applyFill="1" applyBorder="1" applyAlignment="1">
      <alignment horizontal="center" vertical="center"/>
    </xf>
    <xf numFmtId="167" fontId="10" fillId="2" borderId="2" xfId="114" applyNumberFormat="1" applyFont="1" applyFill="1" applyBorder="1" applyAlignment="1">
      <alignment vertical="center"/>
    </xf>
    <xf numFmtId="167" fontId="10" fillId="0" borderId="5" xfId="114" applyNumberFormat="1" applyFont="1" applyBorder="1" applyAlignment="1">
      <alignment vertical="center"/>
    </xf>
    <xf numFmtId="167" fontId="10" fillId="0" borderId="3" xfId="114" applyNumberFormat="1" applyFont="1" applyBorder="1" applyAlignment="1">
      <alignment vertical="center"/>
    </xf>
    <xf numFmtId="176" fontId="10" fillId="0" borderId="2" xfId="0" applyNumberFormat="1" applyFont="1" applyBorder="1" applyAlignment="1">
      <alignment horizontal="left" vertical="center" shrinkToFit="1"/>
    </xf>
    <xf numFmtId="176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67" fontId="10" fillId="0" borderId="3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vertical="center"/>
    </xf>
    <xf numFmtId="167" fontId="24" fillId="0" borderId="0" xfId="57" applyNumberFormat="1" applyFont="1" applyAlignment="1">
      <alignment horizontal="right" vertical="center"/>
    </xf>
    <xf numFmtId="167" fontId="10" fillId="0" borderId="2" xfId="113" applyNumberFormat="1" applyFont="1" applyBorder="1" applyAlignment="1">
      <alignment horizontal="right" vertical="center"/>
    </xf>
    <xf numFmtId="167" fontId="10" fillId="0" borderId="2" xfId="113" applyNumberFormat="1" applyFont="1" applyBorder="1" applyAlignment="1">
      <alignment vertical="center"/>
    </xf>
    <xf numFmtId="167" fontId="10" fillId="0" borderId="3" xfId="113" applyNumberFormat="1" applyFont="1" applyBorder="1" applyAlignment="1">
      <alignment horizontal="right" vertical="center"/>
    </xf>
    <xf numFmtId="167" fontId="9" fillId="0" borderId="0" xfId="88" applyNumberFormat="1" applyFont="1" applyAlignment="1">
      <alignment horizontal="right" vertical="center"/>
    </xf>
    <xf numFmtId="167" fontId="10" fillId="0" borderId="2" xfId="88" applyNumberFormat="1" applyFont="1" applyBorder="1" applyAlignment="1">
      <alignment horizontal="right" vertical="center"/>
    </xf>
    <xf numFmtId="176" fontId="9" fillId="0" borderId="0" xfId="88" applyNumberFormat="1" applyFont="1" applyAlignment="1">
      <alignment horizontal="right" vertical="center"/>
    </xf>
    <xf numFmtId="167" fontId="10" fillId="0" borderId="3" xfId="88" applyNumberFormat="1" applyFont="1" applyBorder="1" applyAlignment="1">
      <alignment horizontal="right" vertical="center"/>
    </xf>
    <xf numFmtId="166" fontId="9" fillId="0" borderId="0" xfId="57" applyNumberFormat="1" applyFont="1" applyAlignment="1">
      <alignment vertical="center"/>
    </xf>
    <xf numFmtId="167" fontId="10" fillId="2" borderId="7" xfId="0" applyNumberFormat="1" applyFont="1" applyFill="1" applyBorder="1" applyAlignment="1">
      <alignment horizontal="right" vertical="center"/>
    </xf>
    <xf numFmtId="167" fontId="10" fillId="0" borderId="7" xfId="0" applyNumberFormat="1" applyFont="1" applyBorder="1" applyAlignment="1">
      <alignment horizontal="right" vertical="center"/>
    </xf>
    <xf numFmtId="167" fontId="28" fillId="0" borderId="0" xfId="114" applyNumberFormat="1" applyFont="1" applyAlignment="1">
      <alignment horizontal="right" vertical="center"/>
    </xf>
    <xf numFmtId="167" fontId="9" fillId="0" borderId="0" xfId="6" applyNumberFormat="1" applyFont="1" applyAlignment="1">
      <alignment horizontal="right" vertical="center"/>
    </xf>
    <xf numFmtId="165" fontId="9" fillId="0" borderId="0" xfId="6" applyFont="1" applyAlignment="1">
      <alignment horizontal="right" vertical="center"/>
    </xf>
    <xf numFmtId="167" fontId="9" fillId="0" borderId="0" xfId="6" applyNumberFormat="1" applyFont="1" applyAlignment="1">
      <alignment horizontal="right" vertical="center" wrapText="1"/>
    </xf>
    <xf numFmtId="167" fontId="9" fillId="0" borderId="6" xfId="0" applyNumberFormat="1" applyFont="1" applyBorder="1" applyAlignment="1">
      <alignment horizontal="right" vertical="center"/>
    </xf>
    <xf numFmtId="176" fontId="29" fillId="0" borderId="0" xfId="0" applyNumberFormat="1" applyFont="1" applyAlignment="1">
      <alignment horizontal="left" vertical="center"/>
    </xf>
    <xf numFmtId="176" fontId="29" fillId="0" borderId="0" xfId="0" applyNumberFormat="1" applyFont="1" applyAlignment="1">
      <alignment horizontal="right" vertical="center"/>
    </xf>
    <xf numFmtId="166" fontId="29" fillId="0" borderId="0" xfId="0" applyNumberFormat="1" applyFont="1" applyAlignment="1">
      <alignment horizontal="center" vertical="center"/>
    </xf>
    <xf numFmtId="166" fontId="29" fillId="0" borderId="0" xfId="0" applyNumberFormat="1" applyFont="1" applyAlignment="1">
      <alignment horizontal="left" vertical="center"/>
    </xf>
    <xf numFmtId="176" fontId="30" fillId="0" borderId="0" xfId="0" applyNumberFormat="1" applyFont="1" applyAlignment="1">
      <alignment horizontal="right" vertical="center"/>
    </xf>
    <xf numFmtId="10" fontId="30" fillId="0" borderId="0" xfId="150" applyNumberFormat="1" applyFont="1" applyAlignment="1">
      <alignment horizontal="right" vertical="center"/>
    </xf>
    <xf numFmtId="166" fontId="10" fillId="0" borderId="2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166" fontId="9" fillId="0" borderId="2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8" fontId="10" fillId="0" borderId="0" xfId="0" quotePrefix="1" applyNumberFormat="1" applyFont="1" applyAlignment="1">
      <alignment horizontal="center" vertical="center"/>
    </xf>
    <xf numFmtId="166" fontId="10" fillId="0" borderId="0" xfId="0" quotePrefix="1" applyNumberFormat="1" applyFont="1" applyAlignment="1">
      <alignment horizontal="center" vertical="center"/>
    </xf>
    <xf numFmtId="176" fontId="9" fillId="0" borderId="0" xfId="113" applyNumberFormat="1" applyFont="1" applyBorder="1" applyAlignment="1">
      <alignment horizontal="right" vertical="center"/>
    </xf>
    <xf numFmtId="166" fontId="10" fillId="0" borderId="0" xfId="57" applyNumberFormat="1" applyFont="1" applyFill="1" applyBorder="1" applyAlignment="1">
      <alignment horizontal="right" vertical="center"/>
    </xf>
    <xf numFmtId="166" fontId="9" fillId="0" borderId="0" xfId="57" applyNumberFormat="1" applyFont="1" applyFill="1" applyBorder="1" applyAlignment="1">
      <alignment horizontal="right" vertical="center"/>
    </xf>
    <xf numFmtId="166" fontId="9" fillId="0" borderId="0" xfId="57" quotePrefix="1" applyNumberFormat="1" applyFont="1" applyFill="1" applyBorder="1" applyAlignment="1">
      <alignment horizontal="right" vertical="center"/>
    </xf>
    <xf numFmtId="167" fontId="10" fillId="0" borderId="0" xfId="57" applyNumberFormat="1" applyFont="1" applyFill="1" applyBorder="1" applyAlignment="1">
      <alignment horizontal="right" vertical="center"/>
    </xf>
    <xf numFmtId="166" fontId="9" fillId="0" borderId="0" xfId="57" applyNumberFormat="1" applyFont="1" applyFill="1" applyBorder="1" applyAlignment="1">
      <alignment vertical="center"/>
    </xf>
    <xf numFmtId="167" fontId="9" fillId="0" borderId="0" xfId="0" applyNumberFormat="1" applyFont="1" applyFill="1" applyBorder="1" applyAlignment="1">
      <alignment horizontal="right" vertical="center"/>
    </xf>
    <xf numFmtId="166" fontId="9" fillId="0" borderId="0" xfId="57" applyNumberFormat="1" applyFont="1" applyFill="1" applyBorder="1" applyAlignment="1">
      <alignment horizontal="left" vertical="center"/>
    </xf>
    <xf numFmtId="166" fontId="9" fillId="0" borderId="0" xfId="57" applyNumberFormat="1" applyFont="1" applyFill="1" applyBorder="1" applyAlignment="1">
      <alignment horizontal="center"/>
    </xf>
    <xf numFmtId="166" fontId="9" fillId="0" borderId="0" xfId="57" applyNumberFormat="1" applyFont="1" applyFill="1" applyBorder="1" applyAlignment="1">
      <alignment horizontal="center" vertical="center"/>
    </xf>
    <xf numFmtId="167" fontId="10" fillId="0" borderId="0" xfId="0" applyNumberFormat="1" applyFont="1" applyBorder="1" applyAlignment="1">
      <alignment horizontal="right" vertical="center"/>
    </xf>
    <xf numFmtId="167" fontId="10" fillId="0" borderId="0" xfId="0" applyNumberFormat="1" applyFont="1" applyFill="1" applyBorder="1" applyAlignment="1">
      <alignment horizontal="right" vertical="center"/>
    </xf>
    <xf numFmtId="167" fontId="10" fillId="0" borderId="0" xfId="0" applyNumberFormat="1" applyFont="1" applyFill="1" applyAlignment="1">
      <alignment horizontal="left" vertical="center"/>
    </xf>
    <xf numFmtId="166" fontId="10" fillId="0" borderId="2" xfId="57" applyNumberFormat="1" applyFont="1" applyFill="1" applyBorder="1" applyAlignment="1">
      <alignment vertical="center"/>
    </xf>
    <xf numFmtId="166" fontId="9" fillId="0" borderId="0" xfId="116" applyNumberFormat="1" applyFont="1" applyBorder="1" applyAlignment="1">
      <alignment horizontal="left" vertical="center"/>
    </xf>
    <xf numFmtId="166" fontId="9" fillId="0" borderId="0" xfId="57" applyNumberFormat="1" applyFont="1" applyBorder="1" applyAlignment="1">
      <alignment horizontal="left" vertical="center"/>
    </xf>
    <xf numFmtId="166" fontId="10" fillId="0" borderId="0" xfId="57" applyNumberFormat="1" applyFont="1" applyBorder="1" applyAlignment="1">
      <alignment horizontal="center" vertical="center"/>
    </xf>
    <xf numFmtId="166" fontId="10" fillId="0" borderId="0" xfId="57" applyNumberFormat="1" applyFont="1" applyBorder="1" applyAlignment="1">
      <alignment horizontal="right" vertical="center"/>
    </xf>
    <xf numFmtId="166" fontId="10" fillId="0" borderId="0" xfId="57" applyNumberFormat="1" applyFont="1" applyBorder="1" applyAlignment="1">
      <alignment horizontal="left" vertical="center"/>
    </xf>
    <xf numFmtId="166" fontId="10" fillId="0" borderId="2" xfId="57" applyNumberFormat="1" applyFont="1" applyFill="1" applyBorder="1" applyAlignment="1">
      <alignment horizontal="right" vertical="center"/>
    </xf>
    <xf numFmtId="166" fontId="9" fillId="0" borderId="2" xfId="57" applyNumberFormat="1" applyFont="1" applyFill="1" applyBorder="1" applyAlignment="1">
      <alignment horizontal="left" vertical="center"/>
    </xf>
    <xf numFmtId="166" fontId="9" fillId="0" borderId="2" xfId="57" applyNumberFormat="1" applyFont="1" applyFill="1" applyBorder="1" applyAlignment="1">
      <alignment horizontal="right" vertical="center"/>
    </xf>
    <xf numFmtId="167" fontId="10" fillId="0" borderId="0" xfId="57" applyNumberFormat="1" applyFont="1" applyBorder="1" applyAlignment="1">
      <alignment horizontal="right" vertical="center"/>
    </xf>
    <xf numFmtId="167" fontId="10" fillId="0" borderId="6" xfId="57" applyNumberFormat="1" applyFont="1" applyBorder="1" applyAlignment="1">
      <alignment horizontal="right" vertical="center"/>
    </xf>
    <xf numFmtId="166" fontId="9" fillId="0" borderId="0" xfId="57" applyNumberFormat="1" applyFont="1" applyBorder="1" applyAlignment="1">
      <alignment vertical="center"/>
    </xf>
    <xf numFmtId="166" fontId="9" fillId="0" borderId="0" xfId="57" quotePrefix="1" applyNumberFormat="1" applyFont="1" applyBorder="1" applyAlignment="1">
      <alignment horizontal="left" vertical="center"/>
    </xf>
    <xf numFmtId="166" fontId="10" fillId="0" borderId="0" xfId="57" applyNumberFormat="1" applyFont="1" applyBorder="1" applyAlignment="1">
      <alignment vertical="center"/>
    </xf>
    <xf numFmtId="167" fontId="10" fillId="2" borderId="6" xfId="57" applyNumberFormat="1" applyFont="1" applyFill="1" applyBorder="1" applyAlignment="1">
      <alignment horizontal="right" vertical="center"/>
    </xf>
    <xf numFmtId="167" fontId="10" fillId="2" borderId="0" xfId="57" applyNumberFormat="1" applyFont="1" applyFill="1" applyBorder="1" applyAlignment="1">
      <alignment horizontal="right" vertical="center"/>
    </xf>
    <xf numFmtId="176" fontId="9" fillId="0" borderId="2" xfId="113" applyNumberFormat="1" applyFont="1" applyBorder="1" applyAlignment="1">
      <alignment horizontal="right" vertical="center"/>
    </xf>
    <xf numFmtId="166" fontId="10" fillId="0" borderId="2" xfId="0" applyNumberFormat="1" applyFont="1" applyBorder="1" applyAlignment="1">
      <alignment horizontal="left" vertical="center" shrinkToFit="1"/>
    </xf>
    <xf numFmtId="176" fontId="9" fillId="0" borderId="5" xfId="113" applyNumberFormat="1" applyFont="1" applyBorder="1" applyAlignment="1">
      <alignment horizontal="right" vertical="center"/>
    </xf>
    <xf numFmtId="176" fontId="9" fillId="0" borderId="0" xfId="113" applyNumberFormat="1" applyFont="1" applyBorder="1" applyAlignment="1">
      <alignment horizontal="right" vertical="center"/>
    </xf>
    <xf numFmtId="167" fontId="9" fillId="0" borderId="2" xfId="6" applyNumberFormat="1" applyFont="1" applyFill="1" applyBorder="1" applyAlignment="1">
      <alignment horizontal="center" vertical="center"/>
    </xf>
    <xf numFmtId="167" fontId="9" fillId="0" borderId="4" xfId="114" applyNumberFormat="1" applyFont="1" applyBorder="1" applyAlignment="1">
      <alignment horizontal="center" vertical="center"/>
    </xf>
    <xf numFmtId="0" fontId="9" fillId="0" borderId="2" xfId="114" applyFont="1" applyBorder="1" applyAlignment="1">
      <alignment horizontal="center" vertical="center"/>
    </xf>
    <xf numFmtId="0" fontId="9" fillId="0" borderId="4" xfId="114" applyFont="1" applyBorder="1" applyAlignment="1">
      <alignment horizontal="center" vertical="center"/>
    </xf>
    <xf numFmtId="166" fontId="9" fillId="0" borderId="2" xfId="57" applyNumberFormat="1" applyFont="1" applyBorder="1" applyAlignment="1">
      <alignment horizontal="center"/>
    </xf>
    <xf numFmtId="166" fontId="9" fillId="0" borderId="2" xfId="57" applyNumberFormat="1" applyFont="1" applyBorder="1" applyAlignment="1">
      <alignment horizontal="center" vertical="center"/>
    </xf>
    <xf numFmtId="166" fontId="9" fillId="0" borderId="8" xfId="57" applyNumberFormat="1" applyFont="1" applyBorder="1" applyAlignment="1">
      <alignment horizontal="center" vertical="center"/>
    </xf>
  </cellXfs>
  <cellStyles count="151">
    <cellStyle name="Comma" xfId="1" builtinId="3"/>
    <cellStyle name="Comma 10" xfId="2" xr:uid="{00000000-0005-0000-0000-000001000000}"/>
    <cellStyle name="Comma 10 14 3" xfId="137" xr:uid="{23A7C70A-9B07-4418-B89F-3E1D052F7FE3}"/>
    <cellStyle name="Comma 10 15 2" xfId="3" xr:uid="{00000000-0005-0000-0000-000002000000}"/>
    <cellStyle name="Comma 11" xfId="4" xr:uid="{00000000-0005-0000-0000-000003000000}"/>
    <cellStyle name="Comma 11 2 2 4" xfId="141" xr:uid="{A5032003-1FDC-417F-B355-6EDAB1E56D4C}"/>
    <cellStyle name="Comma 12" xfId="5" xr:uid="{00000000-0005-0000-0000-000004000000}"/>
    <cellStyle name="Comma 12 2 2" xfId="6" xr:uid="{00000000-0005-0000-0000-000005000000}"/>
    <cellStyle name="Comma 12 2 2 2" xfId="7" xr:uid="{00000000-0005-0000-0000-000006000000}"/>
    <cellStyle name="Comma 12 2 2 2 2" xfId="132" xr:uid="{B1D1364A-9554-4692-A5AB-53A8F4C5E013}"/>
    <cellStyle name="Comma 13" xfId="8" xr:uid="{00000000-0005-0000-0000-000007000000}"/>
    <cellStyle name="Comma 13 2 3" xfId="9" xr:uid="{00000000-0005-0000-0000-000008000000}"/>
    <cellStyle name="Comma 160" xfId="10" xr:uid="{00000000-0005-0000-0000-000009000000}"/>
    <cellStyle name="Comma 162" xfId="144" xr:uid="{CB74D455-BD29-46E1-896C-810687BC5378}"/>
    <cellStyle name="Comma 175" xfId="138" xr:uid="{82097FEB-925C-4E6D-9C36-AE60D25A2DD1}"/>
    <cellStyle name="Comma 176" xfId="136" xr:uid="{37BF78D6-A2A5-434B-9126-CC7E7B01019E}"/>
    <cellStyle name="Comma 182" xfId="143" xr:uid="{3B7D962A-4E14-4CD1-9A4F-51D922100F16}"/>
    <cellStyle name="Comma 2" xfId="11" xr:uid="{00000000-0005-0000-0000-00000A000000}"/>
    <cellStyle name="Comma 2 2" xfId="12" xr:uid="{00000000-0005-0000-0000-00000B000000}"/>
    <cellStyle name="Comma 2 2 2" xfId="142" xr:uid="{8C9F5311-E386-42E1-87CB-D8F053C4D59F}"/>
    <cellStyle name="Comma 2 3" xfId="13" xr:uid="{00000000-0005-0000-0000-00000C000000}"/>
    <cellStyle name="Comma 2 3 2" xfId="133" xr:uid="{44B3FB17-7A3E-44FC-ACE4-B596025677DB}"/>
    <cellStyle name="Comma 2 4" xfId="14" xr:uid="{00000000-0005-0000-0000-00000D000000}"/>
    <cellStyle name="Comma 26" xfId="15" xr:uid="{00000000-0005-0000-0000-00000E000000}"/>
    <cellStyle name="Comma 3" xfId="16" xr:uid="{00000000-0005-0000-0000-00000F000000}"/>
    <cellStyle name="Comma 3 2" xfId="17" xr:uid="{00000000-0005-0000-0000-000010000000}"/>
    <cellStyle name="Comma 3 2 2" xfId="18" xr:uid="{00000000-0005-0000-0000-000011000000}"/>
    <cellStyle name="Comma 3 2 2 2" xfId="19" xr:uid="{00000000-0005-0000-0000-000012000000}"/>
    <cellStyle name="Comma 3 2 2 3" xfId="147" xr:uid="{19F8010F-9FA0-4356-AD1D-063A99D60016}"/>
    <cellStyle name="Comma 3 3" xfId="20" xr:uid="{00000000-0005-0000-0000-000013000000}"/>
    <cellStyle name="Comma 3 3 2" xfId="145" xr:uid="{2B54854E-D11C-4489-A144-911D609A2C36}"/>
    <cellStyle name="Comma 3 4" xfId="21" xr:uid="{00000000-0005-0000-0000-000014000000}"/>
    <cellStyle name="Comma 3 5" xfId="134" xr:uid="{55ABD3F5-7AAD-4E4C-AE6F-635C901871F9}"/>
    <cellStyle name="Comma 39" xfId="22" xr:uid="{00000000-0005-0000-0000-000015000000}"/>
    <cellStyle name="Comma 4" xfId="23" xr:uid="{00000000-0005-0000-0000-000016000000}"/>
    <cellStyle name="Comma 4 2" xfId="24" xr:uid="{00000000-0005-0000-0000-000017000000}"/>
    <cellStyle name="Comma 4 2 2 2 2 2" xfId="146" xr:uid="{1F530C57-02EA-4115-8A1F-2B7B23C765EE}"/>
    <cellStyle name="Comma 4 3" xfId="25" xr:uid="{00000000-0005-0000-0000-000018000000}"/>
    <cellStyle name="Comma 4 4" xfId="26" xr:uid="{00000000-0005-0000-0000-000019000000}"/>
    <cellStyle name="Comma 4 5" xfId="131" xr:uid="{F2350577-883D-4D56-AC01-4998A528C83D}"/>
    <cellStyle name="Comma 43 7" xfId="27" xr:uid="{00000000-0005-0000-0000-00001A000000}"/>
    <cellStyle name="Comma 5" xfId="28" xr:uid="{00000000-0005-0000-0000-00001B000000}"/>
    <cellStyle name="Comma 5 2" xfId="29" xr:uid="{00000000-0005-0000-0000-00001C000000}"/>
    <cellStyle name="Comma 5 3" xfId="30" xr:uid="{00000000-0005-0000-0000-00001D000000}"/>
    <cellStyle name="Comma 5 34" xfId="139" xr:uid="{F7CA86AA-333A-4B6D-9547-FCE77D931919}"/>
    <cellStyle name="Comma 5 4" xfId="31" xr:uid="{00000000-0005-0000-0000-00001E000000}"/>
    <cellStyle name="Comma 6" xfId="32" xr:uid="{00000000-0005-0000-0000-00001F000000}"/>
    <cellStyle name="Comma 6 2" xfId="33" xr:uid="{00000000-0005-0000-0000-000020000000}"/>
    <cellStyle name="Comma 6 3" xfId="34" xr:uid="{00000000-0005-0000-0000-000021000000}"/>
    <cellStyle name="Comma 69 2" xfId="35" xr:uid="{00000000-0005-0000-0000-000022000000}"/>
    <cellStyle name="Comma 7" xfId="36" xr:uid="{00000000-0005-0000-0000-000023000000}"/>
    <cellStyle name="Comma 7 2" xfId="37" xr:uid="{00000000-0005-0000-0000-000024000000}"/>
    <cellStyle name="Comma 8" xfId="38" xr:uid="{00000000-0005-0000-0000-000025000000}"/>
    <cellStyle name="Comma 8 2" xfId="39" xr:uid="{00000000-0005-0000-0000-000026000000}"/>
    <cellStyle name="Comma 9" xfId="40" xr:uid="{00000000-0005-0000-0000-000027000000}"/>
    <cellStyle name="Comma 9 2" xfId="41" xr:uid="{00000000-0005-0000-0000-000028000000}"/>
    <cellStyle name="Currency 2" xfId="42" xr:uid="{00000000-0005-0000-0000-000029000000}"/>
    <cellStyle name="Explanatory Text 11" xfId="140" xr:uid="{0212AE58-AD7F-43E6-9486-083539DDB5B4}"/>
    <cellStyle name="Explanatory Text 2" xfId="43" xr:uid="{00000000-0005-0000-0000-00002A000000}"/>
    <cellStyle name="Followed Hyperlink 2" xfId="44" xr:uid="{00000000-0005-0000-0000-00002B000000}"/>
    <cellStyle name="Hyperlink 2" xfId="45" xr:uid="{00000000-0005-0000-0000-00002C000000}"/>
    <cellStyle name="Hyperlink 2 2" xfId="46" xr:uid="{00000000-0005-0000-0000-00002D000000}"/>
    <cellStyle name="Hyperlink 2 3" xfId="47" xr:uid="{00000000-0005-0000-0000-00002E000000}"/>
    <cellStyle name="Hyperlink 2 4" xfId="149" xr:uid="{FEB75424-6785-4D09-9A25-4D38944B0971}"/>
    <cellStyle name="Hyperlink 3" xfId="48" xr:uid="{00000000-0005-0000-0000-00002F000000}"/>
    <cellStyle name="Hyperlink 4" xfId="49" xr:uid="{00000000-0005-0000-0000-000030000000}"/>
    <cellStyle name="Hyperlink 5" xfId="50" xr:uid="{00000000-0005-0000-0000-000031000000}"/>
    <cellStyle name="Normal" xfId="0" builtinId="0"/>
    <cellStyle name="Normal - Style1" xfId="51" xr:uid="{00000000-0005-0000-0000-000033000000}"/>
    <cellStyle name="Normal 10" xfId="52" xr:uid="{00000000-0005-0000-0000-000034000000}"/>
    <cellStyle name="Normal 10 4" xfId="53" xr:uid="{00000000-0005-0000-0000-000035000000}"/>
    <cellStyle name="Normal 11" xfId="54" xr:uid="{00000000-0005-0000-0000-000036000000}"/>
    <cellStyle name="Normal 11 8" xfId="55" xr:uid="{00000000-0005-0000-0000-000037000000}"/>
    <cellStyle name="Normal 2" xfId="56" xr:uid="{00000000-0005-0000-0000-000038000000}"/>
    <cellStyle name="Normal 2 13" xfId="57" xr:uid="{00000000-0005-0000-0000-000039000000}"/>
    <cellStyle name="Normal 2 2" xfId="58" xr:uid="{00000000-0005-0000-0000-00003A000000}"/>
    <cellStyle name="Normal 2 2 2" xfId="59" xr:uid="{00000000-0005-0000-0000-00003B000000}"/>
    <cellStyle name="Normal 2 2 3" xfId="60" xr:uid="{00000000-0005-0000-0000-00003C000000}"/>
    <cellStyle name="Normal 2 3" xfId="61" xr:uid="{00000000-0005-0000-0000-00003D000000}"/>
    <cellStyle name="Normal 2 3 2" xfId="62" xr:uid="{00000000-0005-0000-0000-00003E000000}"/>
    <cellStyle name="Normal 2 3 3" xfId="63" xr:uid="{00000000-0005-0000-0000-00003F000000}"/>
    <cellStyle name="Normal 2 3 5" xfId="64" xr:uid="{00000000-0005-0000-0000-000040000000}"/>
    <cellStyle name="Normal 2 4" xfId="65" xr:uid="{00000000-0005-0000-0000-000041000000}"/>
    <cellStyle name="Normal 23" xfId="66" xr:uid="{00000000-0005-0000-0000-000042000000}"/>
    <cellStyle name="Normal 253" xfId="67" xr:uid="{00000000-0005-0000-0000-000043000000}"/>
    <cellStyle name="Normal 271" xfId="68" xr:uid="{00000000-0005-0000-0000-000044000000}"/>
    <cellStyle name="Normal 272" xfId="69" xr:uid="{00000000-0005-0000-0000-000045000000}"/>
    <cellStyle name="Normal 273" xfId="70" xr:uid="{00000000-0005-0000-0000-000046000000}"/>
    <cellStyle name="Normal 274" xfId="71" xr:uid="{00000000-0005-0000-0000-000047000000}"/>
    <cellStyle name="Normal 275" xfId="72" xr:uid="{00000000-0005-0000-0000-000048000000}"/>
    <cellStyle name="Normal 276" xfId="73" xr:uid="{00000000-0005-0000-0000-000049000000}"/>
    <cellStyle name="Normal 277" xfId="74" xr:uid="{00000000-0005-0000-0000-00004A000000}"/>
    <cellStyle name="Normal 278" xfId="75" xr:uid="{00000000-0005-0000-0000-00004B000000}"/>
    <cellStyle name="Normal 279" xfId="76" xr:uid="{00000000-0005-0000-0000-00004C000000}"/>
    <cellStyle name="Normal 280" xfId="77" xr:uid="{00000000-0005-0000-0000-00004D000000}"/>
    <cellStyle name="Normal 281" xfId="78" xr:uid="{00000000-0005-0000-0000-00004E000000}"/>
    <cellStyle name="Normal 282" xfId="79" xr:uid="{00000000-0005-0000-0000-00004F000000}"/>
    <cellStyle name="Normal 283" xfId="80" xr:uid="{00000000-0005-0000-0000-000050000000}"/>
    <cellStyle name="Normal 284" xfId="81" xr:uid="{00000000-0005-0000-0000-000051000000}"/>
    <cellStyle name="Normal 285" xfId="82" xr:uid="{00000000-0005-0000-0000-000052000000}"/>
    <cellStyle name="Normal 286" xfId="83" xr:uid="{00000000-0005-0000-0000-000053000000}"/>
    <cellStyle name="Normal 288" xfId="84" xr:uid="{00000000-0005-0000-0000-000054000000}"/>
    <cellStyle name="Normal 289" xfId="85" xr:uid="{00000000-0005-0000-0000-000055000000}"/>
    <cellStyle name="Normal 290" xfId="86" xr:uid="{00000000-0005-0000-0000-000056000000}"/>
    <cellStyle name="Normal 296" xfId="87" xr:uid="{00000000-0005-0000-0000-000057000000}"/>
    <cellStyle name="Normal 3" xfId="88" xr:uid="{00000000-0005-0000-0000-000058000000}"/>
    <cellStyle name="Normal 3 2" xfId="89" xr:uid="{00000000-0005-0000-0000-000059000000}"/>
    <cellStyle name="Normal 3 2 2" xfId="90" xr:uid="{00000000-0005-0000-0000-00005A000000}"/>
    <cellStyle name="Normal 3 2 2 2" xfId="91" xr:uid="{00000000-0005-0000-0000-00005B000000}"/>
    <cellStyle name="Normal 3 3" xfId="92" xr:uid="{00000000-0005-0000-0000-00005C000000}"/>
    <cellStyle name="Normal 3 3 2" xfId="93" xr:uid="{00000000-0005-0000-0000-00005D000000}"/>
    <cellStyle name="Normal 3 3 2 3" xfId="130" xr:uid="{8E161788-6EC0-4E2F-A968-D14A9338CF6E}"/>
    <cellStyle name="Normal 3 3 3" xfId="94" xr:uid="{00000000-0005-0000-0000-00005E000000}"/>
    <cellStyle name="Normal 3 4" xfId="95" xr:uid="{00000000-0005-0000-0000-00005F000000}"/>
    <cellStyle name="Normal 3 5" xfId="96" xr:uid="{00000000-0005-0000-0000-000060000000}"/>
    <cellStyle name="Normal 354" xfId="97" xr:uid="{00000000-0005-0000-0000-000061000000}"/>
    <cellStyle name="Normal 365" xfId="98" xr:uid="{00000000-0005-0000-0000-000062000000}"/>
    <cellStyle name="Normal 4" xfId="99" xr:uid="{00000000-0005-0000-0000-000063000000}"/>
    <cellStyle name="Normal 4 2" xfId="100" xr:uid="{00000000-0005-0000-0000-000064000000}"/>
    <cellStyle name="Normal 4 2 2" xfId="101" xr:uid="{00000000-0005-0000-0000-000065000000}"/>
    <cellStyle name="Normal 4 3" xfId="148" xr:uid="{5E1D19A0-CF61-44B5-9D18-45AA684ADE91}"/>
    <cellStyle name="Normal 4 5" xfId="102" xr:uid="{00000000-0005-0000-0000-000066000000}"/>
    <cellStyle name="Normal 5" xfId="103" xr:uid="{00000000-0005-0000-0000-000067000000}"/>
    <cellStyle name="Normal 5 2" xfId="104" xr:uid="{00000000-0005-0000-0000-000068000000}"/>
    <cellStyle name="Normal 6" xfId="105" xr:uid="{00000000-0005-0000-0000-000069000000}"/>
    <cellStyle name="Normal 6 2" xfId="106" xr:uid="{00000000-0005-0000-0000-00006A000000}"/>
    <cellStyle name="Normal 6 3" xfId="107" xr:uid="{00000000-0005-0000-0000-00006B000000}"/>
    <cellStyle name="Normal 7" xfId="108" xr:uid="{00000000-0005-0000-0000-00006C000000}"/>
    <cellStyle name="Normal 7 2" xfId="109" xr:uid="{00000000-0005-0000-0000-00006D000000}"/>
    <cellStyle name="Normal 71" xfId="110" xr:uid="{00000000-0005-0000-0000-00006E000000}"/>
    <cellStyle name="Normal 8" xfId="111" xr:uid="{00000000-0005-0000-0000-00006F000000}"/>
    <cellStyle name="Normal 9" xfId="112" xr:uid="{00000000-0005-0000-0000-000070000000}"/>
    <cellStyle name="Normal_EGCO_June10 TE" xfId="113" xr:uid="{00000000-0005-0000-0000-000071000000}"/>
    <cellStyle name="Normal_KEGCO_2002" xfId="114" xr:uid="{00000000-0005-0000-0000-000072000000}"/>
    <cellStyle name="Normal_Sheet5" xfId="115" xr:uid="{00000000-0005-0000-0000-000073000000}"/>
    <cellStyle name="Normal_Sheet7 2" xfId="116" xr:uid="{00000000-0005-0000-0000-000074000000}"/>
    <cellStyle name="Percent" xfId="150" builtinId="5"/>
    <cellStyle name="Percent 2" xfId="117" xr:uid="{00000000-0005-0000-0000-000075000000}"/>
    <cellStyle name="Percent 2 2" xfId="118" xr:uid="{00000000-0005-0000-0000-000076000000}"/>
    <cellStyle name="Percent 2 3" xfId="119" xr:uid="{00000000-0005-0000-0000-000077000000}"/>
    <cellStyle name="Percent 2 4" xfId="120" xr:uid="{00000000-0005-0000-0000-000078000000}"/>
    <cellStyle name="Percent 3" xfId="121" xr:uid="{00000000-0005-0000-0000-000079000000}"/>
    <cellStyle name="Percent 3 2" xfId="122" xr:uid="{00000000-0005-0000-0000-00007A000000}"/>
    <cellStyle name="Percent 3 3" xfId="123" xr:uid="{00000000-0005-0000-0000-00007B000000}"/>
    <cellStyle name="Percent 4" xfId="124" xr:uid="{00000000-0005-0000-0000-00007C000000}"/>
    <cellStyle name="Percent 5" xfId="125" xr:uid="{00000000-0005-0000-0000-00007D000000}"/>
    <cellStyle name="Percent 6" xfId="126" xr:uid="{00000000-0005-0000-0000-00007E000000}"/>
    <cellStyle name="Percent 7" xfId="127" xr:uid="{00000000-0005-0000-0000-00007F000000}"/>
    <cellStyle name="เครื่องหมายจุลภาค 4 2" xfId="128" xr:uid="{00000000-0005-0000-0000-000080000000}"/>
    <cellStyle name="ข้อความอธิบาย 9" xfId="135" xr:uid="{AFFECE5B-D9B8-4152-BB69-90A77B9F449B}"/>
    <cellStyle name="ปกติ_USCT2" xfId="129" xr:uid="{00000000-0005-0000-0000-000081000000}"/>
  </cellStyles>
  <dxfs count="0"/>
  <tableStyles count="0" defaultTableStyle="TableStyleMedium9" defaultPivotStyle="PivotStyleLight16"/>
  <colors>
    <mruColors>
      <color rgb="FFCCFFCC"/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L162"/>
  <sheetViews>
    <sheetView zoomScale="115" zoomScaleNormal="115" zoomScaleSheetLayoutView="80" workbookViewId="0">
      <selection activeCell="A114" sqref="A114:L114"/>
    </sheetView>
  </sheetViews>
  <sheetFormatPr defaultColWidth="9.109375" defaultRowHeight="21.75" customHeight="1"/>
  <cols>
    <col min="1" max="2" width="1.109375" style="204" customWidth="1"/>
    <col min="3" max="3" width="45.44140625" style="204" customWidth="1"/>
    <col min="4" max="4" width="7.5546875" style="203" customWidth="1"/>
    <col min="5" max="5" width="0.88671875" style="204" customWidth="1"/>
    <col min="6" max="6" width="13.6640625" style="202" customWidth="1"/>
    <col min="7" max="7" width="0.88671875" style="201" customWidth="1"/>
    <col min="8" max="8" width="13.6640625" style="202" customWidth="1"/>
    <col min="9" max="9" width="0.88671875" style="6" customWidth="1"/>
    <col min="10" max="10" width="13.6640625" style="4" customWidth="1"/>
    <col min="11" max="11" width="0.88671875" style="5" customWidth="1"/>
    <col min="12" max="12" width="13.6640625" style="4" customWidth="1"/>
    <col min="13" max="13" width="10.6640625" style="7" customWidth="1"/>
    <col min="14" max="14" width="10.109375" style="7" customWidth="1"/>
    <col min="15" max="15" width="9.109375" style="7"/>
    <col min="16" max="16" width="11.44140625" style="7" bestFit="1" customWidth="1"/>
    <col min="17" max="17" width="9.109375" style="7"/>
    <col min="18" max="18" width="11.44140625" style="7" bestFit="1" customWidth="1"/>
    <col min="19" max="20" width="9.109375" style="7"/>
    <col min="21" max="21" width="13.44140625" style="7" bestFit="1" customWidth="1"/>
    <col min="22" max="16384" width="9.109375" style="7"/>
  </cols>
  <sheetData>
    <row r="1" spans="1:12" ht="21.75" customHeight="1">
      <c r="A1" s="1" t="s">
        <v>0</v>
      </c>
      <c r="B1" s="1"/>
      <c r="C1" s="1"/>
      <c r="D1" s="2"/>
      <c r="E1" s="3"/>
      <c r="F1" s="4"/>
      <c r="G1" s="5"/>
      <c r="H1" s="4"/>
    </row>
    <row r="2" spans="1:12" ht="21.75" customHeight="1">
      <c r="A2" s="1" t="s">
        <v>1</v>
      </c>
      <c r="B2" s="1"/>
      <c r="C2" s="1"/>
      <c r="D2" s="2"/>
      <c r="E2" s="3"/>
      <c r="F2" s="4"/>
      <c r="G2" s="5"/>
      <c r="H2" s="4"/>
    </row>
    <row r="3" spans="1:12" ht="21.75" customHeight="1">
      <c r="A3" s="8" t="s">
        <v>2</v>
      </c>
      <c r="B3" s="8"/>
      <c r="C3" s="8"/>
      <c r="D3" s="207"/>
      <c r="E3" s="9"/>
      <c r="F3" s="10"/>
      <c r="G3" s="11"/>
      <c r="H3" s="10"/>
      <c r="I3" s="12"/>
      <c r="J3" s="10"/>
      <c r="K3" s="11"/>
      <c r="L3" s="10"/>
    </row>
    <row r="4" spans="1:12" ht="19.649999999999999" customHeight="1">
      <c r="A4" s="3"/>
      <c r="B4" s="3"/>
      <c r="C4" s="3"/>
      <c r="D4" s="2"/>
      <c r="E4" s="3"/>
      <c r="F4" s="4"/>
      <c r="G4" s="5"/>
      <c r="H4" s="4"/>
    </row>
    <row r="5" spans="1:12" ht="19.649999999999999" customHeight="1">
      <c r="A5" s="7"/>
      <c r="B5" s="3"/>
      <c r="C5" s="3"/>
      <c r="D5" s="208"/>
      <c r="E5" s="1"/>
      <c r="F5" s="242" t="s">
        <v>4</v>
      </c>
      <c r="G5" s="242"/>
      <c r="H5" s="242"/>
      <c r="I5" s="13"/>
      <c r="J5" s="242" t="s">
        <v>5</v>
      </c>
      <c r="K5" s="242"/>
      <c r="L5" s="242"/>
    </row>
    <row r="6" spans="1:12" ht="19.649999999999999" customHeight="1">
      <c r="A6" s="7"/>
      <c r="B6" s="3"/>
      <c r="C6" s="3"/>
      <c r="D6" s="208"/>
      <c r="E6" s="1"/>
      <c r="F6" s="213"/>
      <c r="G6" s="213"/>
      <c r="H6" s="213"/>
      <c r="I6" s="13"/>
      <c r="J6" s="213"/>
      <c r="K6" s="213"/>
      <c r="L6" s="213" t="s">
        <v>3</v>
      </c>
    </row>
    <row r="7" spans="1:12" ht="19.649999999999999" customHeight="1">
      <c r="A7" s="7"/>
      <c r="B7" s="3"/>
      <c r="C7" s="3"/>
      <c r="D7" s="208"/>
      <c r="E7" s="1"/>
      <c r="F7" s="13" t="s">
        <v>6</v>
      </c>
      <c r="G7" s="16"/>
      <c r="H7" s="13" t="s">
        <v>7</v>
      </c>
      <c r="I7" s="17"/>
      <c r="J7" s="13" t="s">
        <v>6</v>
      </c>
      <c r="K7" s="16"/>
      <c r="L7" s="13" t="s">
        <v>7</v>
      </c>
    </row>
    <row r="8" spans="1:12" ht="19.649999999999999" customHeight="1">
      <c r="A8" s="3"/>
      <c r="B8" s="3"/>
      <c r="C8" s="3"/>
      <c r="D8" s="209" t="s">
        <v>8</v>
      </c>
      <c r="E8" s="1"/>
      <c r="F8" s="15" t="s">
        <v>9</v>
      </c>
      <c r="G8" s="18"/>
      <c r="H8" s="15" t="s">
        <v>9</v>
      </c>
      <c r="I8" s="19"/>
      <c r="J8" s="15" t="s">
        <v>9</v>
      </c>
      <c r="K8" s="18"/>
      <c r="L8" s="15" t="s">
        <v>9</v>
      </c>
    </row>
    <row r="9" spans="1:12" ht="3.75" customHeight="1">
      <c r="A9" s="3"/>
      <c r="B9" s="3"/>
      <c r="C9" s="3"/>
      <c r="D9" s="210"/>
      <c r="E9" s="1"/>
      <c r="F9" s="103"/>
      <c r="G9" s="18"/>
      <c r="H9" s="180"/>
      <c r="I9" s="19"/>
      <c r="J9" s="103"/>
      <c r="K9" s="18"/>
      <c r="L9" s="180"/>
    </row>
    <row r="10" spans="1:12" ht="19.649999999999999" customHeight="1">
      <c r="A10" s="1" t="s">
        <v>10</v>
      </c>
      <c r="B10" s="3"/>
      <c r="C10" s="3"/>
      <c r="D10" s="2"/>
      <c r="E10" s="3"/>
      <c r="F10" s="104"/>
      <c r="G10" s="5"/>
      <c r="H10" s="4"/>
      <c r="J10" s="104"/>
    </row>
    <row r="11" spans="1:12" ht="3.75" customHeight="1">
      <c r="A11" s="1"/>
      <c r="B11" s="3"/>
      <c r="C11" s="3"/>
      <c r="D11" s="2"/>
      <c r="E11" s="3"/>
      <c r="F11" s="104"/>
      <c r="G11" s="5"/>
      <c r="H11" s="4"/>
      <c r="J11" s="104"/>
    </row>
    <row r="12" spans="1:12" ht="19.649999999999999" customHeight="1">
      <c r="A12" s="1" t="s">
        <v>11</v>
      </c>
      <c r="B12" s="3"/>
      <c r="C12" s="3"/>
      <c r="D12" s="2"/>
      <c r="E12" s="3"/>
      <c r="F12" s="154"/>
      <c r="G12" s="20"/>
      <c r="H12" s="181"/>
      <c r="I12" s="21"/>
      <c r="J12" s="154"/>
      <c r="K12" s="20"/>
      <c r="L12" s="181"/>
    </row>
    <row r="13" spans="1:12" ht="3.75" customHeight="1">
      <c r="A13" s="1"/>
      <c r="B13" s="3"/>
      <c r="C13" s="3"/>
      <c r="D13" s="2"/>
      <c r="E13" s="3"/>
      <c r="F13" s="154"/>
      <c r="G13" s="20"/>
      <c r="H13" s="181"/>
      <c r="I13" s="21"/>
      <c r="J13" s="154"/>
      <c r="K13" s="20"/>
      <c r="L13" s="181"/>
    </row>
    <row r="14" spans="1:12" ht="19.649999999999999" customHeight="1">
      <c r="A14" s="3" t="s">
        <v>12</v>
      </c>
      <c r="B14" s="3"/>
      <c r="C14" s="3"/>
      <c r="D14" s="2">
        <v>10</v>
      </c>
      <c r="E14" s="3"/>
      <c r="F14" s="108">
        <v>2463729095</v>
      </c>
      <c r="G14" s="23"/>
      <c r="H14" s="22">
        <v>3210732378</v>
      </c>
      <c r="I14" s="23"/>
      <c r="J14" s="108">
        <v>708019184</v>
      </c>
      <c r="K14" s="22"/>
      <c r="L14" s="22">
        <v>371578038</v>
      </c>
    </row>
    <row r="15" spans="1:12" ht="19.649999999999999" customHeight="1">
      <c r="A15" s="3" t="s">
        <v>13</v>
      </c>
      <c r="B15" s="3"/>
      <c r="C15" s="3"/>
      <c r="D15" s="2">
        <v>11</v>
      </c>
      <c r="E15" s="3"/>
      <c r="F15" s="108">
        <v>10161944</v>
      </c>
      <c r="G15" s="23"/>
      <c r="H15" s="22">
        <v>11971854</v>
      </c>
      <c r="I15" s="23"/>
      <c r="J15" s="108">
        <v>0</v>
      </c>
      <c r="K15" s="22"/>
      <c r="L15" s="22">
        <v>0</v>
      </c>
    </row>
    <row r="16" spans="1:12" ht="19.649999999999999" customHeight="1">
      <c r="A16" s="3" t="s">
        <v>14</v>
      </c>
      <c r="B16" s="3"/>
      <c r="C16" s="3"/>
      <c r="D16" s="2">
        <v>12</v>
      </c>
      <c r="E16" s="3"/>
      <c r="F16" s="108">
        <v>8800177232</v>
      </c>
      <c r="G16" s="24"/>
      <c r="H16" s="22">
        <v>6329529175</v>
      </c>
      <c r="I16" s="24"/>
      <c r="J16" s="108">
        <v>1207217000</v>
      </c>
      <c r="K16" s="22"/>
      <c r="L16" s="22">
        <v>1008000189</v>
      </c>
    </row>
    <row r="17" spans="1:12" ht="19.649999999999999" customHeight="1">
      <c r="A17" s="3" t="s">
        <v>15</v>
      </c>
      <c r="B17" s="3"/>
      <c r="C17" s="3"/>
      <c r="D17" s="2"/>
      <c r="E17" s="3"/>
      <c r="F17" s="108"/>
      <c r="G17" s="24"/>
      <c r="H17" s="22"/>
      <c r="I17" s="24"/>
      <c r="J17" s="108"/>
      <c r="K17" s="22"/>
      <c r="L17" s="22"/>
    </row>
    <row r="18" spans="1:12" ht="19.649999999999999" customHeight="1">
      <c r="A18" s="3"/>
      <c r="B18" s="3" t="s">
        <v>16</v>
      </c>
      <c r="C18" s="3"/>
      <c r="D18" s="211">
        <v>43.3</v>
      </c>
      <c r="E18" s="3"/>
      <c r="F18" s="108">
        <v>72951346</v>
      </c>
      <c r="G18" s="24"/>
      <c r="H18" s="22">
        <v>77807279</v>
      </c>
      <c r="I18" s="24"/>
      <c r="J18" s="108">
        <v>0</v>
      </c>
      <c r="K18" s="22"/>
      <c r="L18" s="22">
        <v>0</v>
      </c>
    </row>
    <row r="19" spans="1:12" ht="19.649999999999999" customHeight="1">
      <c r="A19" s="3" t="s">
        <v>17</v>
      </c>
      <c r="B19" s="3"/>
      <c r="C19" s="3"/>
      <c r="D19" s="2"/>
      <c r="E19" s="3"/>
      <c r="F19" s="108"/>
      <c r="G19" s="24"/>
      <c r="H19" s="22"/>
      <c r="I19" s="24"/>
      <c r="J19" s="108"/>
      <c r="K19" s="22"/>
      <c r="L19" s="22"/>
    </row>
    <row r="20" spans="1:12" ht="19.649999999999999" customHeight="1">
      <c r="A20" s="3"/>
      <c r="B20" s="3" t="s">
        <v>16</v>
      </c>
      <c r="C20" s="3"/>
      <c r="D20" s="2">
        <v>13</v>
      </c>
      <c r="E20" s="3"/>
      <c r="F20" s="108">
        <v>1911925922</v>
      </c>
      <c r="G20" s="24"/>
      <c r="H20" s="22">
        <v>774413795</v>
      </c>
      <c r="I20" s="24"/>
      <c r="J20" s="108">
        <v>2183475</v>
      </c>
      <c r="K20" s="22"/>
      <c r="L20" s="22">
        <v>1926700</v>
      </c>
    </row>
    <row r="21" spans="1:12" ht="19.649999999999999" customHeight="1">
      <c r="A21" s="3" t="s">
        <v>18</v>
      </c>
      <c r="B21" s="3"/>
      <c r="C21" s="3"/>
      <c r="D21" s="2">
        <v>14</v>
      </c>
      <c r="E21" s="7"/>
      <c r="F21" s="108">
        <v>3210590597</v>
      </c>
      <c r="G21" s="24"/>
      <c r="H21" s="22">
        <v>2626972114</v>
      </c>
      <c r="I21" s="24"/>
      <c r="J21" s="108">
        <v>1628921289</v>
      </c>
      <c r="K21" s="22"/>
      <c r="L21" s="22">
        <v>1351398213</v>
      </c>
    </row>
    <row r="22" spans="1:12" ht="19.649999999999999" customHeight="1">
      <c r="A22" s="3" t="s">
        <v>19</v>
      </c>
      <c r="B22" s="3"/>
      <c r="C22" s="3"/>
      <c r="D22" s="28">
        <v>43.5</v>
      </c>
      <c r="E22" s="3"/>
      <c r="F22" s="105">
        <v>11200000</v>
      </c>
      <c r="G22" s="24"/>
      <c r="H22" s="25">
        <v>60800000</v>
      </c>
      <c r="I22" s="24"/>
      <c r="J22" s="108">
        <v>13143708000</v>
      </c>
      <c r="K22" s="22"/>
      <c r="L22" s="22">
        <v>12622924160</v>
      </c>
    </row>
    <row r="23" spans="1:12" ht="19.649999999999999" customHeight="1">
      <c r="A23" s="3" t="s">
        <v>20</v>
      </c>
      <c r="B23" s="3"/>
      <c r="C23" s="3"/>
      <c r="D23" s="211"/>
      <c r="E23" s="3"/>
      <c r="F23" s="105"/>
      <c r="G23" s="24"/>
      <c r="H23" s="25"/>
      <c r="I23" s="24"/>
      <c r="J23" s="108"/>
      <c r="K23" s="22"/>
      <c r="L23" s="22"/>
    </row>
    <row r="24" spans="1:12" ht="19.649999999999999" customHeight="1">
      <c r="A24" s="3"/>
      <c r="B24" s="3" t="s">
        <v>21</v>
      </c>
      <c r="C24" s="3"/>
      <c r="D24" s="28">
        <v>43.5</v>
      </c>
      <c r="E24" s="3"/>
      <c r="F24" s="105">
        <v>0</v>
      </c>
      <c r="G24" s="24"/>
      <c r="H24" s="25">
        <v>0</v>
      </c>
      <c r="I24" s="24"/>
      <c r="J24" s="108">
        <v>97640494</v>
      </c>
      <c r="K24" s="22"/>
      <c r="L24" s="22">
        <v>628605582</v>
      </c>
    </row>
    <row r="25" spans="1:12" ht="19.649999999999999" customHeight="1">
      <c r="A25" s="3" t="s">
        <v>22</v>
      </c>
      <c r="B25" s="3"/>
      <c r="C25" s="3"/>
      <c r="D25" s="2">
        <v>15</v>
      </c>
      <c r="E25" s="3"/>
      <c r="F25" s="108">
        <v>7412183839</v>
      </c>
      <c r="G25" s="24"/>
      <c r="H25" s="22">
        <v>5516416732</v>
      </c>
      <c r="I25" s="24"/>
      <c r="J25" s="108">
        <v>234110283</v>
      </c>
      <c r="K25" s="22"/>
      <c r="L25" s="22">
        <v>248942449</v>
      </c>
    </row>
    <row r="26" spans="1:12" ht="19.649999999999999" customHeight="1">
      <c r="A26" s="3" t="s">
        <v>23</v>
      </c>
      <c r="B26" s="3"/>
      <c r="C26" s="3"/>
      <c r="D26" s="2">
        <v>16</v>
      </c>
      <c r="E26" s="3"/>
      <c r="F26" s="106">
        <v>548399033</v>
      </c>
      <c r="G26" s="24"/>
      <c r="H26" s="26">
        <v>3918640430</v>
      </c>
      <c r="I26" s="24"/>
      <c r="J26" s="106">
        <v>0</v>
      </c>
      <c r="K26" s="22"/>
      <c r="L26" s="26">
        <v>923810878</v>
      </c>
    </row>
    <row r="27" spans="1:12" ht="6" customHeight="1">
      <c r="A27" s="3"/>
      <c r="B27" s="3"/>
      <c r="C27" s="3"/>
      <c r="D27" s="2"/>
      <c r="E27" s="3"/>
      <c r="F27" s="107"/>
      <c r="G27" s="24"/>
      <c r="H27" s="23"/>
      <c r="I27" s="24"/>
      <c r="J27" s="107"/>
      <c r="K27" s="27"/>
      <c r="L27" s="23"/>
    </row>
    <row r="28" spans="1:12" ht="19.649999999999999" customHeight="1">
      <c r="A28" s="1" t="s">
        <v>24</v>
      </c>
      <c r="B28" s="3"/>
      <c r="C28" s="3"/>
      <c r="D28" s="2"/>
      <c r="E28" s="3"/>
      <c r="F28" s="155">
        <f>SUM(F14:F26)</f>
        <v>24441319008</v>
      </c>
      <c r="G28" s="24"/>
      <c r="H28" s="182">
        <f>SUM(H14:H26)</f>
        <v>22527283757</v>
      </c>
      <c r="I28" s="24"/>
      <c r="J28" s="155">
        <f>SUM(J14:J26)</f>
        <v>17021799725</v>
      </c>
      <c r="K28" s="27"/>
      <c r="L28" s="182">
        <f>SUM(L14:L26)</f>
        <v>17157186209</v>
      </c>
    </row>
    <row r="29" spans="1:12" ht="3.75" customHeight="1">
      <c r="A29" s="3"/>
      <c r="B29" s="3"/>
      <c r="C29" s="3"/>
      <c r="D29" s="2"/>
      <c r="E29" s="3"/>
      <c r="F29" s="107"/>
      <c r="G29" s="24"/>
      <c r="H29" s="23"/>
      <c r="I29" s="24"/>
      <c r="J29" s="107"/>
      <c r="K29" s="27"/>
      <c r="L29" s="23"/>
    </row>
    <row r="30" spans="1:12" ht="19.649999999999999" customHeight="1">
      <c r="A30" s="1" t="s">
        <v>25</v>
      </c>
      <c r="B30" s="3"/>
      <c r="C30" s="3"/>
      <c r="D30" s="2"/>
      <c r="E30" s="3"/>
      <c r="F30" s="107"/>
      <c r="G30" s="24"/>
      <c r="H30" s="23"/>
      <c r="I30" s="24"/>
      <c r="J30" s="107"/>
      <c r="K30" s="27"/>
      <c r="L30" s="23"/>
    </row>
    <row r="31" spans="1:12" ht="3.75" customHeight="1">
      <c r="A31" s="3"/>
      <c r="B31" s="3"/>
      <c r="C31" s="3"/>
      <c r="D31" s="2"/>
      <c r="E31" s="3"/>
      <c r="F31" s="107"/>
      <c r="G31" s="24"/>
      <c r="H31" s="23"/>
      <c r="I31" s="24"/>
      <c r="J31" s="107"/>
      <c r="K31" s="27"/>
      <c r="L31" s="23"/>
    </row>
    <row r="32" spans="1:12" ht="19.649999999999999" customHeight="1">
      <c r="A32" s="3" t="s">
        <v>26</v>
      </c>
      <c r="B32" s="3"/>
      <c r="C32" s="3"/>
      <c r="D32" s="211">
        <v>43.3</v>
      </c>
      <c r="E32" s="3"/>
      <c r="F32" s="107">
        <v>364199964</v>
      </c>
      <c r="G32" s="24"/>
      <c r="H32" s="23">
        <v>447104630</v>
      </c>
      <c r="I32" s="24"/>
      <c r="J32" s="107">
        <v>0</v>
      </c>
      <c r="K32" s="27"/>
      <c r="L32" s="23">
        <v>0</v>
      </c>
    </row>
    <row r="33" spans="1:12" ht="19.649999999999999" customHeight="1">
      <c r="A33" s="3" t="s">
        <v>27</v>
      </c>
      <c r="B33" s="3"/>
      <c r="C33" s="3"/>
      <c r="D33" s="2">
        <v>13</v>
      </c>
      <c r="E33" s="3"/>
      <c r="F33" s="107">
        <v>7526437543</v>
      </c>
      <c r="G33" s="24"/>
      <c r="H33" s="23">
        <v>4206509716</v>
      </c>
      <c r="I33" s="24"/>
      <c r="J33" s="107">
        <v>17542315</v>
      </c>
      <c r="K33" s="27"/>
      <c r="L33" s="23">
        <v>18885791</v>
      </c>
    </row>
    <row r="34" spans="1:12" ht="18.600000000000001">
      <c r="A34" s="3" t="s">
        <v>13</v>
      </c>
      <c r="B34" s="3"/>
      <c r="C34" s="3"/>
      <c r="D34" s="2">
        <v>11</v>
      </c>
      <c r="E34" s="3"/>
      <c r="F34" s="107">
        <v>130329608</v>
      </c>
      <c r="G34" s="24"/>
      <c r="H34" s="23">
        <v>130329608</v>
      </c>
      <c r="I34" s="24"/>
      <c r="J34" s="107">
        <v>15000</v>
      </c>
      <c r="K34" s="27"/>
      <c r="L34" s="23">
        <v>15000</v>
      </c>
    </row>
    <row r="35" spans="1:12" ht="18.600000000000001">
      <c r="A35" s="3" t="s">
        <v>28</v>
      </c>
      <c r="B35" s="3"/>
      <c r="C35" s="3"/>
      <c r="D35" s="2"/>
      <c r="E35" s="3"/>
      <c r="F35" s="107"/>
      <c r="G35" s="24"/>
      <c r="H35" s="23"/>
      <c r="I35" s="24"/>
      <c r="J35" s="107"/>
      <c r="K35" s="27"/>
      <c r="L35" s="23"/>
    </row>
    <row r="36" spans="1:12" ht="19.649999999999999" customHeight="1">
      <c r="A36" s="3"/>
      <c r="B36" s="3" t="s">
        <v>29</v>
      </c>
      <c r="C36" s="3"/>
      <c r="D36" s="2">
        <v>18</v>
      </c>
      <c r="E36" s="3"/>
      <c r="F36" s="107">
        <v>9369718255</v>
      </c>
      <c r="G36" s="24"/>
      <c r="H36" s="23">
        <v>5160577097</v>
      </c>
      <c r="I36" s="24"/>
      <c r="J36" s="107">
        <v>4840682170</v>
      </c>
      <c r="K36" s="27"/>
      <c r="L36" s="23">
        <v>5119409497</v>
      </c>
    </row>
    <row r="37" spans="1:12" ht="19.649999999999999" customHeight="1">
      <c r="A37" s="3" t="s">
        <v>30</v>
      </c>
      <c r="B37" s="3"/>
      <c r="C37" s="3"/>
      <c r="D37" s="2">
        <v>17</v>
      </c>
      <c r="E37" s="3"/>
      <c r="F37" s="107">
        <v>3500000000</v>
      </c>
      <c r="G37" s="24"/>
      <c r="H37" s="23">
        <v>0</v>
      </c>
      <c r="I37" s="24"/>
      <c r="J37" s="107">
        <v>3500000000</v>
      </c>
      <c r="K37" s="27"/>
      <c r="L37" s="23">
        <v>0</v>
      </c>
    </row>
    <row r="38" spans="1:12" ht="19.649999999999999" customHeight="1">
      <c r="A38" s="3" t="s">
        <v>31</v>
      </c>
      <c r="B38" s="3"/>
      <c r="C38" s="3"/>
      <c r="D38" s="2">
        <v>19</v>
      </c>
      <c r="E38" s="3"/>
      <c r="F38" s="107">
        <v>0</v>
      </c>
      <c r="G38" s="24"/>
      <c r="H38" s="23">
        <v>0</v>
      </c>
      <c r="I38" s="24"/>
      <c r="J38" s="107">
        <v>37184727901</v>
      </c>
      <c r="K38" s="27"/>
      <c r="L38" s="23">
        <v>34235627901</v>
      </c>
    </row>
    <row r="39" spans="1:12" ht="19.649999999999999" customHeight="1">
      <c r="A39" s="3" t="s">
        <v>32</v>
      </c>
      <c r="B39" s="3"/>
      <c r="C39" s="3"/>
      <c r="D39" s="2">
        <v>19</v>
      </c>
      <c r="E39" s="3"/>
      <c r="F39" s="107">
        <v>1868702980</v>
      </c>
      <c r="G39" s="24"/>
      <c r="H39" s="23">
        <v>8550914202</v>
      </c>
      <c r="I39" s="24"/>
      <c r="J39" s="107">
        <v>0</v>
      </c>
      <c r="K39" s="27"/>
      <c r="L39" s="23">
        <v>0</v>
      </c>
    </row>
    <row r="40" spans="1:12" ht="19.649999999999999" customHeight="1">
      <c r="A40" s="3" t="s">
        <v>33</v>
      </c>
      <c r="B40" s="3"/>
      <c r="C40" s="3"/>
      <c r="D40" s="2">
        <v>19</v>
      </c>
      <c r="E40" s="3"/>
      <c r="F40" s="107">
        <v>431007705</v>
      </c>
      <c r="G40" s="24"/>
      <c r="H40" s="23">
        <v>239547136</v>
      </c>
      <c r="I40" s="24"/>
      <c r="J40" s="107">
        <v>70471090</v>
      </c>
      <c r="K40" s="27"/>
      <c r="L40" s="23">
        <v>45471090</v>
      </c>
    </row>
    <row r="41" spans="1:12" ht="19.649999999999999" customHeight="1">
      <c r="A41" s="3" t="s">
        <v>34</v>
      </c>
      <c r="B41" s="3"/>
      <c r="C41" s="3"/>
      <c r="D41" s="28"/>
      <c r="E41" s="3"/>
      <c r="F41" s="107">
        <v>65160213</v>
      </c>
      <c r="G41" s="24"/>
      <c r="H41" s="23">
        <v>65160213</v>
      </c>
      <c r="I41" s="24"/>
      <c r="J41" s="107">
        <v>17307688130</v>
      </c>
      <c r="K41" s="27"/>
      <c r="L41" s="23">
        <v>6808472178</v>
      </c>
    </row>
    <row r="42" spans="1:12" ht="19.649999999999999" customHeight="1">
      <c r="A42" s="3" t="s">
        <v>35</v>
      </c>
      <c r="B42" s="3"/>
      <c r="C42" s="3"/>
      <c r="D42" s="2">
        <v>20</v>
      </c>
      <c r="E42" s="3"/>
      <c r="F42" s="107">
        <v>61811538</v>
      </c>
      <c r="G42" s="24"/>
      <c r="H42" s="23">
        <v>63989932</v>
      </c>
      <c r="I42" s="24"/>
      <c r="J42" s="107">
        <v>707463333</v>
      </c>
      <c r="K42" s="27"/>
      <c r="L42" s="23">
        <v>711466701</v>
      </c>
    </row>
    <row r="43" spans="1:12" ht="19.649999999999999" customHeight="1">
      <c r="A43" s="3" t="s">
        <v>36</v>
      </c>
      <c r="B43" s="3"/>
      <c r="C43" s="3"/>
      <c r="D43" s="2">
        <v>21</v>
      </c>
      <c r="E43" s="3"/>
      <c r="F43" s="108">
        <v>58675132739</v>
      </c>
      <c r="G43" s="24"/>
      <c r="H43" s="22">
        <v>54221386740</v>
      </c>
      <c r="I43" s="24"/>
      <c r="J43" s="107">
        <v>11260001397</v>
      </c>
      <c r="K43" s="22"/>
      <c r="L43" s="22">
        <v>10625091794</v>
      </c>
    </row>
    <row r="44" spans="1:12" ht="19.649999999999999" customHeight="1">
      <c r="A44" s="3" t="s">
        <v>37</v>
      </c>
      <c r="B44" s="3"/>
      <c r="C44" s="3"/>
      <c r="D44" s="2">
        <v>22</v>
      </c>
      <c r="E44" s="3"/>
      <c r="F44" s="108">
        <v>1505279015</v>
      </c>
      <c r="G44" s="24"/>
      <c r="H44" s="22">
        <v>1610605443</v>
      </c>
      <c r="I44" s="24"/>
      <c r="J44" s="107">
        <v>255777623</v>
      </c>
      <c r="K44" s="22"/>
      <c r="L44" s="22">
        <v>281172942</v>
      </c>
    </row>
    <row r="45" spans="1:12" ht="19.649999999999999" customHeight="1">
      <c r="A45" s="3" t="s">
        <v>38</v>
      </c>
      <c r="B45" s="3"/>
      <c r="C45" s="3"/>
      <c r="D45" s="2">
        <v>23</v>
      </c>
      <c r="E45" s="3"/>
      <c r="F45" s="108">
        <v>1193088105</v>
      </c>
      <c r="G45" s="24"/>
      <c r="H45" s="22">
        <v>1374751407</v>
      </c>
      <c r="I45" s="24"/>
      <c r="J45" s="108">
        <v>0</v>
      </c>
      <c r="K45" s="22"/>
      <c r="L45" s="22">
        <v>0</v>
      </c>
    </row>
    <row r="46" spans="1:12" ht="19.649999999999999" customHeight="1">
      <c r="A46" s="3" t="s">
        <v>39</v>
      </c>
      <c r="B46" s="3"/>
      <c r="C46" s="3"/>
      <c r="D46" s="2">
        <v>24</v>
      </c>
      <c r="E46" s="3"/>
      <c r="F46" s="108">
        <v>2482955086</v>
      </c>
      <c r="G46" s="24"/>
      <c r="H46" s="22">
        <v>2628350669</v>
      </c>
      <c r="I46" s="24"/>
      <c r="J46" s="108">
        <v>250595686</v>
      </c>
      <c r="K46" s="22"/>
      <c r="L46" s="22">
        <v>265518621</v>
      </c>
    </row>
    <row r="47" spans="1:12" ht="19.649999999999999" customHeight="1">
      <c r="A47" s="3" t="s">
        <v>40</v>
      </c>
      <c r="B47" s="3"/>
      <c r="C47" s="3"/>
      <c r="D47" s="2">
        <v>25</v>
      </c>
      <c r="E47" s="3"/>
      <c r="F47" s="108">
        <v>343880265</v>
      </c>
      <c r="G47" s="24"/>
      <c r="H47" s="22">
        <v>181458716</v>
      </c>
      <c r="I47" s="24"/>
      <c r="J47" s="108">
        <v>235176858</v>
      </c>
      <c r="K47" s="22"/>
      <c r="L47" s="22">
        <v>38693754</v>
      </c>
    </row>
    <row r="48" spans="1:12" ht="19.649999999999999" customHeight="1">
      <c r="A48" s="3" t="s">
        <v>41</v>
      </c>
      <c r="B48" s="3"/>
      <c r="C48" s="3"/>
      <c r="D48" s="2">
        <v>26</v>
      </c>
      <c r="E48" s="3"/>
      <c r="F48" s="106">
        <v>2270313430</v>
      </c>
      <c r="G48" s="24"/>
      <c r="H48" s="26">
        <v>1956374065</v>
      </c>
      <c r="I48" s="24"/>
      <c r="J48" s="106">
        <v>1129373824</v>
      </c>
      <c r="K48" s="22"/>
      <c r="L48" s="26">
        <v>1110184200</v>
      </c>
    </row>
    <row r="49" spans="1:12" ht="3.75" customHeight="1">
      <c r="A49" s="3"/>
      <c r="B49" s="3"/>
      <c r="C49" s="3"/>
      <c r="D49" s="2"/>
      <c r="E49" s="3"/>
      <c r="F49" s="107"/>
      <c r="G49" s="24"/>
      <c r="H49" s="23"/>
      <c r="I49" s="24"/>
      <c r="J49" s="107"/>
      <c r="K49" s="27"/>
      <c r="L49" s="23"/>
    </row>
    <row r="50" spans="1:12" ht="19.649999999999999" customHeight="1">
      <c r="A50" s="1" t="s">
        <v>42</v>
      </c>
      <c r="B50" s="7"/>
      <c r="C50" s="3"/>
      <c r="D50" s="2"/>
      <c r="E50" s="3"/>
      <c r="F50" s="155">
        <f>SUM(F31:F48)</f>
        <v>89788016446</v>
      </c>
      <c r="G50" s="24"/>
      <c r="H50" s="182">
        <f>SUM(H31:H48)</f>
        <v>80837059574</v>
      </c>
      <c r="I50" s="24"/>
      <c r="J50" s="155">
        <f>SUM(J31:J48)</f>
        <v>76759515327</v>
      </c>
      <c r="K50" s="27"/>
      <c r="L50" s="182">
        <f>SUM(L31:L48)</f>
        <v>59260009469</v>
      </c>
    </row>
    <row r="51" spans="1:12" ht="3.75" customHeight="1">
      <c r="A51" s="3"/>
      <c r="B51" s="3"/>
      <c r="C51" s="3"/>
      <c r="D51" s="2"/>
      <c r="E51" s="3"/>
      <c r="F51" s="107"/>
      <c r="G51" s="24"/>
      <c r="H51" s="23"/>
      <c r="I51" s="24"/>
      <c r="J51" s="107"/>
      <c r="K51" s="27"/>
      <c r="L51" s="23"/>
    </row>
    <row r="52" spans="1:12" ht="19.649999999999999" customHeight="1" thickBot="1">
      <c r="A52" s="1" t="s">
        <v>43</v>
      </c>
      <c r="B52" s="3"/>
      <c r="C52" s="3"/>
      <c r="D52" s="2"/>
      <c r="E52" s="3"/>
      <c r="F52" s="156">
        <f>SUM(F28,F50)</f>
        <v>114229335454</v>
      </c>
      <c r="G52" s="24"/>
      <c r="H52" s="183">
        <f>SUM(H28,H50)</f>
        <v>103364343331</v>
      </c>
      <c r="I52" s="24"/>
      <c r="J52" s="156">
        <f>SUM(J28,J50)</f>
        <v>93781315052</v>
      </c>
      <c r="K52" s="27"/>
      <c r="L52" s="183">
        <f>SUM(L28,L50)</f>
        <v>76417195678</v>
      </c>
    </row>
    <row r="53" spans="1:12" ht="31.5" customHeight="1" thickTop="1">
      <c r="A53" s="1"/>
      <c r="B53" s="3"/>
      <c r="C53" s="3"/>
      <c r="D53" s="2"/>
      <c r="E53" s="3"/>
      <c r="F53" s="224"/>
      <c r="G53" s="225"/>
      <c r="H53" s="224"/>
      <c r="I53" s="225"/>
      <c r="J53" s="224"/>
      <c r="K53" s="27"/>
      <c r="L53" s="223"/>
    </row>
    <row r="54" spans="1:12" ht="21" customHeight="1">
      <c r="A54" s="1"/>
      <c r="B54" s="3"/>
      <c r="C54" s="3"/>
      <c r="D54" s="2"/>
      <c r="E54" s="3"/>
      <c r="F54" s="23"/>
      <c r="G54" s="24"/>
      <c r="H54" s="23"/>
      <c r="I54" s="24"/>
      <c r="J54" s="23"/>
      <c r="K54" s="27"/>
      <c r="L54" s="23"/>
    </row>
    <row r="55" spans="1:12" ht="19.649999999999999" customHeight="1">
      <c r="A55" s="3" t="s">
        <v>44</v>
      </c>
      <c r="B55" s="3"/>
      <c r="C55" s="3"/>
      <c r="D55" s="2"/>
      <c r="E55" s="3"/>
      <c r="F55" s="206"/>
      <c r="G55" s="5"/>
      <c r="H55" s="205"/>
      <c r="I55" s="5"/>
      <c r="K55" s="6"/>
    </row>
    <row r="56" spans="1:12" ht="11.25" customHeight="1">
      <c r="A56" s="1"/>
      <c r="B56" s="3"/>
      <c r="C56" s="3"/>
      <c r="D56" s="2"/>
      <c r="E56" s="3"/>
      <c r="F56" s="4"/>
      <c r="G56" s="5"/>
      <c r="H56" s="4"/>
    </row>
    <row r="57" spans="1:12" ht="21.9" customHeight="1">
      <c r="A57" s="243" t="s">
        <v>45</v>
      </c>
      <c r="B57" s="243"/>
      <c r="C57" s="243"/>
      <c r="D57" s="243"/>
      <c r="E57" s="243"/>
      <c r="F57" s="243"/>
      <c r="G57" s="243"/>
      <c r="H57" s="243"/>
      <c r="I57" s="243"/>
      <c r="J57" s="243"/>
      <c r="K57" s="243"/>
      <c r="L57" s="243"/>
    </row>
    <row r="58" spans="1:12" ht="21.75" customHeight="1">
      <c r="A58" s="1" t="str">
        <f>A1</f>
        <v xml:space="preserve">บริษัท พลังงานบริสุทธิ์ จำกัด (มหาชน)  </v>
      </c>
      <c r="B58" s="1"/>
      <c r="C58" s="1"/>
      <c r="D58" s="2"/>
      <c r="E58" s="3"/>
      <c r="F58" s="4"/>
      <c r="G58" s="5"/>
      <c r="H58" s="4"/>
    </row>
    <row r="59" spans="1:12" ht="21.75" customHeight="1">
      <c r="A59" s="1" t="s">
        <v>1</v>
      </c>
      <c r="B59" s="1"/>
      <c r="C59" s="1"/>
      <c r="D59" s="2"/>
      <c r="E59" s="3"/>
      <c r="F59" s="4"/>
      <c r="G59" s="5"/>
      <c r="H59" s="4"/>
    </row>
    <row r="60" spans="1:12" ht="21.75" customHeight="1">
      <c r="A60" s="8" t="str">
        <f>A3</f>
        <v>ณ วันที่ 31 ธันวาคม พ.ศ. 2566</v>
      </c>
      <c r="B60" s="8"/>
      <c r="C60" s="8"/>
      <c r="D60" s="207"/>
      <c r="E60" s="9"/>
      <c r="F60" s="10"/>
      <c r="G60" s="11"/>
      <c r="H60" s="10"/>
      <c r="I60" s="12"/>
      <c r="J60" s="10"/>
      <c r="K60" s="11"/>
      <c r="L60" s="10"/>
    </row>
    <row r="61" spans="1:12" ht="19.649999999999999" customHeight="1">
      <c r="A61" s="3"/>
      <c r="B61" s="3"/>
      <c r="C61" s="3"/>
      <c r="D61" s="2"/>
      <c r="E61" s="3"/>
      <c r="F61" s="4"/>
      <c r="G61" s="5"/>
      <c r="H61" s="4"/>
      <c r="J61" s="244"/>
      <c r="K61" s="244"/>
      <c r="L61" s="244"/>
    </row>
    <row r="62" spans="1:12" ht="19.649999999999999" customHeight="1">
      <c r="A62" s="7"/>
      <c r="B62" s="3"/>
      <c r="C62" s="3"/>
      <c r="D62" s="208"/>
      <c r="E62" s="1"/>
      <c r="F62" s="242" t="s">
        <v>4</v>
      </c>
      <c r="G62" s="242"/>
      <c r="H62" s="242"/>
      <c r="I62" s="13"/>
      <c r="J62" s="242" t="s">
        <v>5</v>
      </c>
      <c r="K62" s="242"/>
      <c r="L62" s="242"/>
    </row>
    <row r="63" spans="1:12" ht="19.649999999999999" customHeight="1">
      <c r="A63" s="7"/>
      <c r="B63" s="3"/>
      <c r="C63" s="3"/>
      <c r="D63" s="208"/>
      <c r="E63" s="1"/>
      <c r="F63" s="213"/>
      <c r="G63" s="213"/>
      <c r="H63" s="213"/>
      <c r="I63" s="13"/>
      <c r="J63" s="213"/>
      <c r="K63" s="213"/>
      <c r="L63" s="213" t="s">
        <v>3</v>
      </c>
    </row>
    <row r="64" spans="1:12" ht="19.649999999999999" customHeight="1">
      <c r="A64" s="3"/>
      <c r="B64" s="3"/>
      <c r="C64" s="3"/>
      <c r="D64" s="2"/>
      <c r="E64" s="1"/>
      <c r="F64" s="13" t="s">
        <v>6</v>
      </c>
      <c r="G64" s="16"/>
      <c r="H64" s="13" t="s">
        <v>7</v>
      </c>
      <c r="I64" s="17"/>
      <c r="J64" s="13" t="s">
        <v>6</v>
      </c>
      <c r="K64" s="16"/>
      <c r="L64" s="13" t="s">
        <v>7</v>
      </c>
    </row>
    <row r="65" spans="1:12" ht="19.649999999999999" customHeight="1">
      <c r="A65" s="3"/>
      <c r="B65" s="3"/>
      <c r="C65" s="3"/>
      <c r="D65" s="209" t="s">
        <v>8</v>
      </c>
      <c r="E65" s="1"/>
      <c r="F65" s="15" t="s">
        <v>9</v>
      </c>
      <c r="G65" s="18"/>
      <c r="H65" s="15" t="s">
        <v>9</v>
      </c>
      <c r="I65" s="19"/>
      <c r="J65" s="15" t="s">
        <v>9</v>
      </c>
      <c r="K65" s="18"/>
      <c r="L65" s="15" t="s">
        <v>9</v>
      </c>
    </row>
    <row r="66" spans="1:12" ht="6" customHeight="1">
      <c r="A66" s="3"/>
      <c r="B66" s="3"/>
      <c r="C66" s="3"/>
      <c r="D66" s="210"/>
      <c r="E66" s="1"/>
      <c r="F66" s="103"/>
      <c r="G66" s="18"/>
      <c r="H66" s="180"/>
      <c r="I66" s="19"/>
      <c r="J66" s="103"/>
      <c r="K66" s="18"/>
      <c r="L66" s="180"/>
    </row>
    <row r="67" spans="1:12" ht="19.649999999999999" customHeight="1">
      <c r="A67" s="1" t="s">
        <v>46</v>
      </c>
      <c r="B67" s="3"/>
      <c r="C67" s="3"/>
      <c r="D67" s="2"/>
      <c r="E67" s="3"/>
      <c r="F67" s="104"/>
      <c r="G67" s="5"/>
      <c r="H67" s="4"/>
      <c r="J67" s="104"/>
    </row>
    <row r="68" spans="1:12" ht="6" customHeight="1">
      <c r="A68" s="1"/>
      <c r="B68" s="3"/>
      <c r="C68" s="3"/>
      <c r="D68" s="2"/>
      <c r="E68" s="3"/>
      <c r="F68" s="104"/>
      <c r="G68" s="5"/>
      <c r="H68" s="4"/>
      <c r="J68" s="104"/>
    </row>
    <row r="69" spans="1:12" ht="19.649999999999999" customHeight="1">
      <c r="A69" s="1" t="s">
        <v>47</v>
      </c>
      <c r="B69" s="3"/>
      <c r="C69" s="3"/>
      <c r="D69" s="2"/>
      <c r="E69" s="3"/>
      <c r="F69" s="104"/>
      <c r="G69" s="5"/>
      <c r="H69" s="4"/>
      <c r="J69" s="104"/>
    </row>
    <row r="70" spans="1:12" ht="6" customHeight="1">
      <c r="A70" s="1"/>
      <c r="B70" s="3"/>
      <c r="C70" s="3"/>
      <c r="D70" s="2"/>
      <c r="E70" s="3"/>
      <c r="F70" s="104"/>
      <c r="G70" s="5"/>
      <c r="H70" s="4"/>
      <c r="J70" s="104"/>
    </row>
    <row r="71" spans="1:12" ht="19.649999999999999" customHeight="1">
      <c r="A71" s="3" t="s">
        <v>48</v>
      </c>
      <c r="B71" s="3"/>
      <c r="C71" s="3"/>
      <c r="D71" s="2">
        <v>27</v>
      </c>
      <c r="E71" s="3"/>
      <c r="F71" s="107">
        <v>8292418336</v>
      </c>
      <c r="G71" s="23"/>
      <c r="H71" s="23">
        <v>10806006503</v>
      </c>
      <c r="I71" s="23"/>
      <c r="J71" s="107">
        <v>3139631181</v>
      </c>
      <c r="K71" s="22"/>
      <c r="L71" s="23">
        <v>6833966052</v>
      </c>
    </row>
    <row r="72" spans="1:12" ht="19.649999999999999" customHeight="1">
      <c r="A72" s="3" t="s">
        <v>49</v>
      </c>
      <c r="B72" s="3"/>
      <c r="C72" s="3"/>
      <c r="D72" s="211"/>
      <c r="E72" s="3"/>
      <c r="F72" s="107">
        <v>708390150</v>
      </c>
      <c r="G72" s="23"/>
      <c r="H72" s="23">
        <v>4800656504</v>
      </c>
      <c r="I72" s="23"/>
      <c r="J72" s="107">
        <v>174420559</v>
      </c>
      <c r="K72" s="22"/>
      <c r="L72" s="23">
        <v>125985097</v>
      </c>
    </row>
    <row r="73" spans="1:12" ht="19.649999999999999" customHeight="1">
      <c r="A73" s="3" t="s">
        <v>50</v>
      </c>
      <c r="B73" s="3"/>
      <c r="C73" s="3"/>
      <c r="D73" s="2">
        <v>28</v>
      </c>
      <c r="E73" s="3"/>
      <c r="F73" s="107">
        <v>1498840010</v>
      </c>
      <c r="G73" s="23"/>
      <c r="H73" s="23">
        <v>1136233087</v>
      </c>
      <c r="I73" s="23"/>
      <c r="J73" s="107">
        <v>10729276922</v>
      </c>
      <c r="K73" s="22"/>
      <c r="L73" s="23">
        <v>524706217</v>
      </c>
    </row>
    <row r="74" spans="1:12" ht="19.649999999999999" customHeight="1">
      <c r="A74" s="3" t="s">
        <v>51</v>
      </c>
      <c r="B74" s="3"/>
      <c r="C74" s="3"/>
      <c r="D74" s="2"/>
      <c r="E74" s="3"/>
      <c r="F74" s="107">
        <v>726326157</v>
      </c>
      <c r="G74" s="23"/>
      <c r="H74" s="23">
        <v>876850044</v>
      </c>
      <c r="I74" s="23"/>
      <c r="J74" s="107">
        <v>0</v>
      </c>
      <c r="K74" s="22"/>
      <c r="L74" s="23">
        <v>8063821</v>
      </c>
    </row>
    <row r="75" spans="1:12" ht="19.649999999999999" customHeight="1">
      <c r="A75" s="3" t="s">
        <v>52</v>
      </c>
      <c r="B75" s="3"/>
      <c r="C75" s="3"/>
      <c r="D75" s="28">
        <v>43.6</v>
      </c>
      <c r="E75" s="3"/>
      <c r="F75" s="107">
        <v>435000000</v>
      </c>
      <c r="G75" s="23"/>
      <c r="H75" s="23">
        <v>418725953</v>
      </c>
      <c r="I75" s="23"/>
      <c r="J75" s="107">
        <v>705710000</v>
      </c>
      <c r="K75" s="22"/>
      <c r="L75" s="23">
        <v>4582410000</v>
      </c>
    </row>
    <row r="76" spans="1:12" ht="19.649999999999999" customHeight="1">
      <c r="A76" s="3" t="s">
        <v>53</v>
      </c>
      <c r="B76" s="3"/>
      <c r="C76" s="3"/>
      <c r="D76" s="2"/>
      <c r="E76" s="3"/>
      <c r="F76" s="107"/>
      <c r="G76" s="23"/>
      <c r="H76" s="23"/>
      <c r="I76" s="23"/>
      <c r="J76" s="107"/>
      <c r="K76" s="22"/>
      <c r="L76" s="23"/>
    </row>
    <row r="77" spans="1:12" ht="19.649999999999999" customHeight="1">
      <c r="A77" s="3"/>
      <c r="B77" s="3" t="s">
        <v>54</v>
      </c>
      <c r="C77" s="7"/>
      <c r="D77" s="2">
        <v>29</v>
      </c>
      <c r="E77" s="3"/>
      <c r="F77" s="107">
        <v>6934412131</v>
      </c>
      <c r="G77" s="23"/>
      <c r="H77" s="23">
        <v>7322063339</v>
      </c>
      <c r="I77" s="23"/>
      <c r="J77" s="107">
        <v>4575647427</v>
      </c>
      <c r="K77" s="22"/>
      <c r="L77" s="23">
        <v>3199028812</v>
      </c>
    </row>
    <row r="78" spans="1:12" ht="19.649999999999999" customHeight="1">
      <c r="A78" s="3" t="s">
        <v>55</v>
      </c>
      <c r="B78" s="3"/>
      <c r="C78" s="7"/>
      <c r="D78" s="2"/>
      <c r="E78" s="3"/>
      <c r="F78" s="107"/>
      <c r="G78" s="23"/>
      <c r="H78" s="23"/>
      <c r="I78" s="23"/>
      <c r="J78" s="107"/>
      <c r="K78" s="22"/>
      <c r="L78" s="23"/>
    </row>
    <row r="79" spans="1:12" ht="19.649999999999999" customHeight="1">
      <c r="A79" s="3"/>
      <c r="B79" s="3" t="s">
        <v>54</v>
      </c>
      <c r="C79" s="7"/>
      <c r="D79" s="2"/>
      <c r="E79" s="3"/>
      <c r="F79" s="107">
        <v>83393138</v>
      </c>
      <c r="G79" s="23"/>
      <c r="H79" s="23">
        <v>47167021</v>
      </c>
      <c r="I79" s="23"/>
      <c r="J79" s="107">
        <v>47321119</v>
      </c>
      <c r="K79" s="22"/>
      <c r="L79" s="23">
        <v>970990</v>
      </c>
    </row>
    <row r="80" spans="1:12" ht="19.649999999999999" customHeight="1">
      <c r="A80" s="3" t="s">
        <v>56</v>
      </c>
      <c r="B80" s="3"/>
      <c r="C80" s="7"/>
      <c r="D80" s="2">
        <v>30</v>
      </c>
      <c r="E80" s="3"/>
      <c r="F80" s="107">
        <v>5492077533</v>
      </c>
      <c r="G80" s="23"/>
      <c r="H80" s="23">
        <v>998434939</v>
      </c>
      <c r="I80" s="23"/>
      <c r="J80" s="107">
        <v>5492077533</v>
      </c>
      <c r="K80" s="22"/>
      <c r="L80" s="23">
        <v>998434939</v>
      </c>
    </row>
    <row r="81" spans="1:12" ht="19.649999999999999" customHeight="1">
      <c r="A81" s="3" t="s">
        <v>57</v>
      </c>
      <c r="B81" s="3"/>
      <c r="C81" s="7"/>
      <c r="D81" s="2"/>
      <c r="E81" s="3"/>
      <c r="F81" s="107">
        <v>145232256</v>
      </c>
      <c r="G81" s="23"/>
      <c r="H81" s="23">
        <v>68924200</v>
      </c>
      <c r="I81" s="23"/>
      <c r="J81" s="107">
        <v>0</v>
      </c>
      <c r="K81" s="22"/>
      <c r="L81" s="23">
        <v>61238427</v>
      </c>
    </row>
    <row r="82" spans="1:12" ht="18.600000000000001">
      <c r="A82" s="3" t="s">
        <v>321</v>
      </c>
      <c r="B82" s="29"/>
      <c r="C82" s="3"/>
      <c r="D82" s="2"/>
      <c r="E82" s="3"/>
      <c r="F82" s="107"/>
      <c r="G82" s="23"/>
      <c r="H82" s="23"/>
      <c r="I82" s="23"/>
      <c r="J82" s="107"/>
      <c r="K82" s="27"/>
      <c r="L82" s="23"/>
    </row>
    <row r="83" spans="1:12" ht="18.600000000000001">
      <c r="A83" s="7"/>
      <c r="B83" s="3" t="s">
        <v>322</v>
      </c>
      <c r="C83" s="3"/>
      <c r="D83" s="2">
        <v>16</v>
      </c>
      <c r="E83" s="3"/>
      <c r="F83" s="107">
        <v>24941881</v>
      </c>
      <c r="G83" s="23"/>
      <c r="H83" s="23">
        <v>0</v>
      </c>
      <c r="I83" s="23"/>
      <c r="J83" s="107">
        <v>0</v>
      </c>
      <c r="K83" s="22"/>
      <c r="L83" s="23">
        <v>0</v>
      </c>
    </row>
    <row r="84" spans="1:12" ht="18.600000000000001">
      <c r="A84" s="7" t="s">
        <v>58</v>
      </c>
      <c r="B84" s="29"/>
      <c r="C84" s="3"/>
      <c r="D84" s="2"/>
      <c r="E84" s="3"/>
      <c r="F84" s="107">
        <v>45536962</v>
      </c>
      <c r="G84" s="23"/>
      <c r="H84" s="23">
        <v>0</v>
      </c>
      <c r="I84" s="23"/>
      <c r="J84" s="107">
        <v>0</v>
      </c>
      <c r="K84" s="27"/>
      <c r="L84" s="23">
        <v>0</v>
      </c>
    </row>
    <row r="85" spans="1:12" ht="19.649999999999999" customHeight="1">
      <c r="A85" s="1" t="s">
        <v>59</v>
      </c>
      <c r="B85" s="7"/>
      <c r="C85" s="3"/>
      <c r="D85" s="2"/>
      <c r="E85" s="3"/>
      <c r="F85" s="194">
        <f>SUM(F71:F84)</f>
        <v>24386568554</v>
      </c>
      <c r="G85" s="24"/>
      <c r="H85" s="195">
        <f>SUM(H71:H84)</f>
        <v>26475061590</v>
      </c>
      <c r="I85" s="24"/>
      <c r="J85" s="194">
        <f>SUM(J71:J84)</f>
        <v>24864084741</v>
      </c>
      <c r="K85" s="27"/>
      <c r="L85" s="195">
        <f>SUM(L71:L84)</f>
        <v>16334804355</v>
      </c>
    </row>
    <row r="86" spans="1:12" ht="12" customHeight="1">
      <c r="A86" s="1"/>
      <c r="B86" s="3"/>
      <c r="C86" s="3"/>
      <c r="D86" s="2"/>
      <c r="E86" s="3"/>
      <c r="F86" s="107"/>
      <c r="G86" s="24"/>
      <c r="H86" s="23"/>
      <c r="I86" s="24"/>
      <c r="J86" s="107"/>
      <c r="K86" s="27"/>
      <c r="L86" s="23"/>
    </row>
    <row r="87" spans="1:12" ht="19.649999999999999" customHeight="1">
      <c r="A87" s="1" t="s">
        <v>60</v>
      </c>
      <c r="B87" s="3"/>
      <c r="C87" s="3"/>
      <c r="D87" s="2"/>
      <c r="E87" s="3"/>
      <c r="F87" s="107"/>
      <c r="G87" s="24"/>
      <c r="H87" s="23"/>
      <c r="I87" s="24"/>
      <c r="J87" s="107"/>
      <c r="K87" s="27"/>
      <c r="L87" s="23"/>
    </row>
    <row r="88" spans="1:12" ht="6" customHeight="1">
      <c r="A88" s="1"/>
      <c r="B88" s="3"/>
      <c r="C88" s="3"/>
      <c r="D88" s="2"/>
      <c r="E88" s="3"/>
      <c r="F88" s="107"/>
      <c r="G88" s="24"/>
      <c r="H88" s="23"/>
      <c r="I88" s="24"/>
      <c r="J88" s="107"/>
      <c r="K88" s="27"/>
      <c r="L88" s="23"/>
    </row>
    <row r="89" spans="1:12" ht="19.649999999999999" customHeight="1">
      <c r="A89" s="3" t="s">
        <v>61</v>
      </c>
      <c r="B89" s="3"/>
      <c r="C89" s="3"/>
      <c r="D89" s="2">
        <v>29</v>
      </c>
      <c r="E89" s="3"/>
      <c r="F89" s="108">
        <v>15939748502</v>
      </c>
      <c r="G89" s="24"/>
      <c r="H89" s="22">
        <v>17124500323</v>
      </c>
      <c r="I89" s="24"/>
      <c r="J89" s="107">
        <v>8807543089</v>
      </c>
      <c r="K89" s="30"/>
      <c r="L89" s="23">
        <v>8803551376</v>
      </c>
    </row>
    <row r="90" spans="1:12" ht="19.649999999999999" customHeight="1">
      <c r="A90" s="3" t="s">
        <v>62</v>
      </c>
      <c r="B90" s="3"/>
      <c r="C90" s="3"/>
      <c r="D90" s="28"/>
      <c r="E90" s="3"/>
      <c r="F90" s="107">
        <v>60386626</v>
      </c>
      <c r="G90" s="23"/>
      <c r="H90" s="23">
        <v>0</v>
      </c>
      <c r="I90" s="23"/>
      <c r="J90" s="107">
        <v>60386626</v>
      </c>
      <c r="K90" s="22"/>
      <c r="L90" s="23">
        <v>0</v>
      </c>
    </row>
    <row r="91" spans="1:12" ht="19.649999999999999" customHeight="1">
      <c r="A91" s="3" t="s">
        <v>63</v>
      </c>
      <c r="B91" s="3"/>
      <c r="C91" s="3"/>
      <c r="D91" s="2">
        <v>30</v>
      </c>
      <c r="E91" s="3"/>
      <c r="F91" s="108">
        <v>25652123897</v>
      </c>
      <c r="G91" s="24"/>
      <c r="H91" s="22">
        <v>14292796884</v>
      </c>
      <c r="I91" s="24"/>
      <c r="J91" s="166">
        <v>25652123897</v>
      </c>
      <c r="K91" s="30"/>
      <c r="L91" s="185">
        <v>14292796884</v>
      </c>
    </row>
    <row r="92" spans="1:12" ht="19.649999999999999" customHeight="1">
      <c r="A92" s="3" t="s">
        <v>64</v>
      </c>
      <c r="B92" s="3"/>
      <c r="C92" s="3"/>
      <c r="D92" s="212"/>
      <c r="E92" s="3"/>
      <c r="F92" s="108">
        <v>99927261</v>
      </c>
      <c r="G92" s="24"/>
      <c r="H92" s="22">
        <v>170230856</v>
      </c>
      <c r="I92" s="24"/>
      <c r="J92" s="108">
        <v>34230</v>
      </c>
      <c r="K92" s="30"/>
      <c r="L92" s="22">
        <v>0</v>
      </c>
    </row>
    <row r="93" spans="1:12" ht="19.649999999999999" customHeight="1">
      <c r="A93" s="3" t="s">
        <v>65</v>
      </c>
      <c r="B93" s="3"/>
      <c r="C93" s="3"/>
      <c r="D93" s="212"/>
      <c r="E93" s="3"/>
      <c r="F93" s="108">
        <v>1546209201</v>
      </c>
      <c r="G93" s="24"/>
      <c r="H93" s="22">
        <v>1634299558</v>
      </c>
      <c r="I93" s="24"/>
      <c r="J93" s="108">
        <v>237627471</v>
      </c>
      <c r="K93" s="30"/>
      <c r="L93" s="22">
        <v>285168094</v>
      </c>
    </row>
    <row r="94" spans="1:12" ht="19.649999999999999" customHeight="1">
      <c r="A94" s="3" t="s">
        <v>66</v>
      </c>
      <c r="B94" s="3"/>
      <c r="C94" s="3"/>
      <c r="D94" s="212">
        <v>25</v>
      </c>
      <c r="E94" s="3"/>
      <c r="F94" s="105">
        <v>234731691</v>
      </c>
      <c r="G94" s="24"/>
      <c r="H94" s="25">
        <v>245333640</v>
      </c>
      <c r="I94" s="24"/>
      <c r="J94" s="108">
        <v>0</v>
      </c>
      <c r="K94" s="30"/>
      <c r="L94" s="22">
        <v>0</v>
      </c>
    </row>
    <row r="95" spans="1:12" ht="19.649999999999999" customHeight="1">
      <c r="A95" s="3" t="s">
        <v>292</v>
      </c>
      <c r="B95" s="3"/>
      <c r="C95" s="3"/>
      <c r="D95" s="2"/>
      <c r="E95" s="3"/>
      <c r="F95" s="108">
        <v>116507093</v>
      </c>
      <c r="G95" s="25"/>
      <c r="H95" s="22">
        <v>102469898</v>
      </c>
      <c r="I95" s="25"/>
      <c r="J95" s="108">
        <v>81947052</v>
      </c>
      <c r="K95" s="25"/>
      <c r="L95" s="22">
        <v>72218173</v>
      </c>
    </row>
    <row r="96" spans="1:12" ht="19.649999999999999" customHeight="1">
      <c r="A96" s="3" t="s">
        <v>67</v>
      </c>
      <c r="B96" s="3"/>
      <c r="C96" s="3"/>
      <c r="D96" s="211">
        <v>43.7</v>
      </c>
      <c r="E96" s="3"/>
      <c r="F96" s="108">
        <v>0</v>
      </c>
      <c r="G96" s="24"/>
      <c r="H96" s="22">
        <v>0</v>
      </c>
      <c r="I96" s="24"/>
      <c r="J96" s="108">
        <v>627505093</v>
      </c>
      <c r="K96" s="30"/>
      <c r="L96" s="22">
        <v>663200579</v>
      </c>
    </row>
    <row r="97" spans="1:12" ht="19.649999999999999" customHeight="1">
      <c r="A97" s="3" t="s">
        <v>68</v>
      </c>
      <c r="B97" s="3"/>
      <c r="C97" s="3"/>
      <c r="D97" s="2">
        <v>31</v>
      </c>
      <c r="E97" s="3"/>
      <c r="F97" s="108">
        <v>2162365437</v>
      </c>
      <c r="G97" s="24"/>
      <c r="H97" s="22">
        <v>1989603743</v>
      </c>
      <c r="I97" s="24"/>
      <c r="J97" s="108">
        <v>287557747</v>
      </c>
      <c r="K97" s="30"/>
      <c r="L97" s="22">
        <v>264538586</v>
      </c>
    </row>
    <row r="98" spans="1:12" ht="19.649999999999999" customHeight="1">
      <c r="A98" s="3" t="s">
        <v>69</v>
      </c>
      <c r="B98" s="3"/>
      <c r="C98" s="3"/>
      <c r="D98" s="2"/>
      <c r="E98" s="3"/>
      <c r="F98" s="155">
        <v>21152429</v>
      </c>
      <c r="G98" s="24"/>
      <c r="H98" s="182">
        <v>25689964</v>
      </c>
      <c r="I98" s="24"/>
      <c r="J98" s="155">
        <v>1539947</v>
      </c>
      <c r="K98" s="23"/>
      <c r="L98" s="182">
        <v>1539947</v>
      </c>
    </row>
    <row r="99" spans="1:12" ht="6" customHeight="1">
      <c r="A99" s="3"/>
      <c r="B99" s="3"/>
      <c r="C99" s="3"/>
      <c r="D99" s="2"/>
      <c r="E99" s="3"/>
      <c r="F99" s="107"/>
      <c r="G99" s="24"/>
      <c r="H99" s="23"/>
      <c r="I99" s="24"/>
      <c r="J99" s="107"/>
      <c r="K99" s="23"/>
      <c r="L99" s="23"/>
    </row>
    <row r="100" spans="1:12" ht="19.649999999999999" customHeight="1">
      <c r="A100" s="1" t="s">
        <v>70</v>
      </c>
      <c r="B100" s="7"/>
      <c r="C100" s="3"/>
      <c r="D100" s="2"/>
      <c r="E100" s="3"/>
      <c r="F100" s="155">
        <f>SUM(F89:F98)</f>
        <v>45833152137</v>
      </c>
      <c r="G100" s="24"/>
      <c r="H100" s="182">
        <f>SUM(H89:H98)</f>
        <v>35584924866</v>
      </c>
      <c r="I100" s="24"/>
      <c r="J100" s="155">
        <f>SUM(J89:J98)</f>
        <v>35756265152</v>
      </c>
      <c r="K100" s="27"/>
      <c r="L100" s="182">
        <f>SUM(L89:L98)</f>
        <v>24383013639</v>
      </c>
    </row>
    <row r="101" spans="1:12" ht="6" customHeight="1">
      <c r="A101" s="1"/>
      <c r="B101" s="3"/>
      <c r="C101" s="3"/>
      <c r="D101" s="2"/>
      <c r="E101" s="3"/>
      <c r="F101" s="107"/>
      <c r="G101" s="24"/>
      <c r="H101" s="23"/>
      <c r="I101" s="24"/>
      <c r="J101" s="107"/>
      <c r="K101" s="27"/>
      <c r="L101" s="23"/>
    </row>
    <row r="102" spans="1:12" ht="19.649999999999999" customHeight="1">
      <c r="A102" s="1" t="s">
        <v>71</v>
      </c>
      <c r="B102" s="1"/>
      <c r="C102" s="3"/>
      <c r="D102" s="2"/>
      <c r="E102" s="3"/>
      <c r="F102" s="155">
        <f>SUM(F85,F100)</f>
        <v>70219720691</v>
      </c>
      <c r="G102" s="23"/>
      <c r="H102" s="182">
        <f>SUM(H85,H100)</f>
        <v>62059986456</v>
      </c>
      <c r="I102" s="23"/>
      <c r="J102" s="155">
        <f>SUM(J85,J100)</f>
        <v>60620349893</v>
      </c>
      <c r="K102" s="27"/>
      <c r="L102" s="182">
        <f>SUM(L85,L100)</f>
        <v>40717817994</v>
      </c>
    </row>
    <row r="103" spans="1:12" ht="19.649999999999999" customHeight="1">
      <c r="A103" s="3"/>
      <c r="B103" s="3"/>
      <c r="C103" s="3"/>
      <c r="D103" s="2"/>
      <c r="E103" s="3"/>
      <c r="F103" s="23"/>
      <c r="G103" s="23"/>
      <c r="H103" s="23"/>
      <c r="I103" s="23"/>
      <c r="J103" s="23"/>
      <c r="K103" s="22"/>
      <c r="L103" s="23"/>
    </row>
    <row r="104" spans="1:12" ht="15.75" customHeight="1">
      <c r="A104" s="3"/>
      <c r="B104" s="3"/>
      <c r="C104" s="3"/>
      <c r="D104" s="2"/>
      <c r="E104" s="3"/>
      <c r="F104" s="23"/>
      <c r="G104" s="23"/>
      <c r="H104" s="23"/>
      <c r="I104" s="23"/>
      <c r="J104" s="23"/>
      <c r="K104" s="22"/>
      <c r="L104" s="23"/>
    </row>
    <row r="105" spans="1:12" ht="15.75" customHeight="1">
      <c r="A105" s="3"/>
      <c r="B105" s="3"/>
      <c r="C105" s="3"/>
      <c r="D105" s="2"/>
      <c r="E105" s="3"/>
      <c r="F105" s="23"/>
      <c r="G105" s="23"/>
      <c r="H105" s="23"/>
      <c r="I105" s="23"/>
      <c r="J105" s="23"/>
      <c r="K105" s="22"/>
      <c r="L105" s="23"/>
    </row>
    <row r="106" spans="1:12" ht="15.75" customHeight="1">
      <c r="A106" s="3"/>
      <c r="B106" s="3"/>
      <c r="C106" s="3"/>
      <c r="D106" s="2"/>
      <c r="E106" s="3"/>
      <c r="F106" s="23"/>
      <c r="G106" s="23"/>
      <c r="H106" s="23"/>
      <c r="I106" s="23"/>
      <c r="J106" s="23"/>
      <c r="K106" s="22"/>
      <c r="L106" s="23"/>
    </row>
    <row r="107" spans="1:12" ht="15.75" customHeight="1">
      <c r="A107" s="3"/>
      <c r="B107" s="3"/>
      <c r="C107" s="3"/>
      <c r="D107" s="2"/>
      <c r="E107" s="3"/>
      <c r="F107" s="23"/>
      <c r="G107" s="23"/>
      <c r="H107" s="23"/>
      <c r="I107" s="23"/>
      <c r="J107" s="23"/>
      <c r="K107" s="22"/>
      <c r="L107" s="23"/>
    </row>
    <row r="108" spans="1:12" ht="15.75" customHeight="1">
      <c r="A108" s="3"/>
      <c r="B108" s="3"/>
      <c r="C108" s="3"/>
      <c r="D108" s="2"/>
      <c r="E108" s="3"/>
      <c r="F108" s="23"/>
      <c r="G108" s="23"/>
      <c r="H108" s="23"/>
      <c r="I108" s="23"/>
      <c r="J108" s="23"/>
      <c r="K108" s="22"/>
      <c r="L108" s="23"/>
    </row>
    <row r="109" spans="1:12" ht="15.75" customHeight="1">
      <c r="A109" s="3"/>
      <c r="B109" s="3"/>
      <c r="C109" s="3"/>
      <c r="D109" s="2"/>
      <c r="E109" s="3"/>
      <c r="F109" s="23"/>
      <c r="G109" s="23"/>
      <c r="H109" s="23"/>
      <c r="I109" s="23"/>
      <c r="J109" s="23"/>
      <c r="K109" s="22"/>
      <c r="L109" s="23"/>
    </row>
    <row r="110" spans="1:12" ht="19.649999999999999" customHeight="1">
      <c r="A110" s="3"/>
      <c r="B110" s="3"/>
      <c r="C110" s="3"/>
      <c r="D110" s="2"/>
      <c r="E110" s="3"/>
      <c r="F110" s="23"/>
      <c r="G110" s="23"/>
      <c r="H110" s="23"/>
      <c r="I110" s="23"/>
      <c r="J110" s="23"/>
      <c r="K110" s="22"/>
      <c r="L110" s="23"/>
    </row>
    <row r="111" spans="1:12" ht="19.649999999999999" customHeight="1">
      <c r="A111" s="3"/>
      <c r="B111" s="3"/>
      <c r="C111" s="3"/>
      <c r="D111" s="2"/>
      <c r="E111" s="3"/>
      <c r="F111" s="23"/>
      <c r="G111" s="23"/>
      <c r="H111" s="23"/>
      <c r="I111" s="23"/>
      <c r="J111" s="23"/>
      <c r="K111" s="22"/>
      <c r="L111" s="23"/>
    </row>
    <row r="112" spans="1:12" ht="19.649999999999999" customHeight="1">
      <c r="A112" s="3"/>
      <c r="B112" s="3"/>
      <c r="C112" s="3"/>
      <c r="D112" s="2"/>
      <c r="E112" s="3"/>
      <c r="F112" s="23"/>
      <c r="G112" s="23"/>
      <c r="H112" s="23"/>
      <c r="I112" s="23"/>
      <c r="J112" s="23"/>
      <c r="K112" s="22"/>
      <c r="L112" s="23"/>
    </row>
    <row r="113" spans="1:12" ht="15" customHeight="1">
      <c r="A113" s="3"/>
      <c r="B113" s="3"/>
      <c r="C113" s="3"/>
      <c r="D113" s="2"/>
      <c r="E113" s="3"/>
      <c r="F113" s="23"/>
      <c r="G113" s="23"/>
      <c r="H113" s="23"/>
      <c r="I113" s="23"/>
      <c r="J113" s="23"/>
      <c r="K113" s="22"/>
      <c r="L113" s="23"/>
    </row>
    <row r="114" spans="1:12" ht="21.9" customHeight="1">
      <c r="A114" s="243" t="str">
        <f>A57</f>
        <v>หมายเหตุประกอบงบการเงินเป็นส่วนหนึ่งของงบการเงินนี้</v>
      </c>
      <c r="B114" s="243"/>
      <c r="C114" s="243"/>
      <c r="D114" s="243"/>
      <c r="E114" s="243"/>
      <c r="F114" s="243"/>
      <c r="G114" s="243"/>
      <c r="H114" s="243"/>
      <c r="I114" s="243"/>
      <c r="J114" s="243"/>
      <c r="K114" s="243"/>
      <c r="L114" s="243"/>
    </row>
    <row r="115" spans="1:12" ht="21.75" customHeight="1">
      <c r="A115" s="1" t="str">
        <f>A1</f>
        <v xml:space="preserve">บริษัท พลังงานบริสุทธิ์ จำกัด (มหาชน)  </v>
      </c>
      <c r="B115" s="1"/>
      <c r="C115" s="1"/>
      <c r="D115" s="2"/>
      <c r="E115" s="3"/>
      <c r="F115" s="4"/>
      <c r="G115" s="5"/>
      <c r="H115" s="4"/>
    </row>
    <row r="116" spans="1:12" ht="21.75" customHeight="1">
      <c r="A116" s="1" t="s">
        <v>1</v>
      </c>
      <c r="B116" s="1"/>
      <c r="C116" s="1"/>
      <c r="D116" s="2"/>
      <c r="E116" s="3"/>
      <c r="F116" s="4"/>
      <c r="G116" s="5"/>
      <c r="H116" s="4"/>
    </row>
    <row r="117" spans="1:12" ht="21.75" customHeight="1">
      <c r="A117" s="8" t="str">
        <f>A3</f>
        <v>ณ วันที่ 31 ธันวาคม พ.ศ. 2566</v>
      </c>
      <c r="B117" s="8"/>
      <c r="C117" s="8"/>
      <c r="D117" s="207"/>
      <c r="E117" s="9"/>
      <c r="F117" s="10"/>
      <c r="G117" s="11"/>
      <c r="H117" s="10"/>
      <c r="I117" s="12"/>
      <c r="J117" s="10"/>
      <c r="K117" s="11"/>
      <c r="L117" s="10"/>
    </row>
    <row r="118" spans="1:12" ht="21" customHeight="1">
      <c r="A118" s="3"/>
      <c r="B118" s="3"/>
      <c r="C118" s="3"/>
      <c r="D118" s="2"/>
      <c r="E118" s="1"/>
      <c r="F118" s="4"/>
      <c r="G118" s="5"/>
      <c r="H118" s="4"/>
      <c r="J118" s="245"/>
      <c r="K118" s="245"/>
      <c r="L118" s="245"/>
    </row>
    <row r="119" spans="1:12" ht="21" customHeight="1">
      <c r="A119" s="7"/>
      <c r="B119" s="3"/>
      <c r="C119" s="3"/>
      <c r="D119" s="208"/>
      <c r="E119" s="1"/>
      <c r="F119" s="242" t="s">
        <v>4</v>
      </c>
      <c r="G119" s="242"/>
      <c r="H119" s="242"/>
      <c r="I119" s="13"/>
      <c r="J119" s="242" t="s">
        <v>5</v>
      </c>
      <c r="K119" s="242"/>
      <c r="L119" s="242"/>
    </row>
    <row r="120" spans="1:12" ht="21" customHeight="1">
      <c r="A120" s="7"/>
      <c r="B120" s="3"/>
      <c r="C120" s="3"/>
      <c r="D120" s="208"/>
      <c r="E120" s="1"/>
      <c r="F120" s="213"/>
      <c r="G120" s="213"/>
      <c r="H120" s="213"/>
      <c r="I120" s="13"/>
      <c r="J120" s="213"/>
      <c r="K120" s="213"/>
      <c r="L120" s="213" t="s">
        <v>3</v>
      </c>
    </row>
    <row r="121" spans="1:12" ht="21" customHeight="1">
      <c r="A121" s="3"/>
      <c r="B121" s="3"/>
      <c r="C121" s="3"/>
      <c r="D121" s="2"/>
      <c r="E121" s="1"/>
      <c r="F121" s="13" t="s">
        <v>6</v>
      </c>
      <c r="G121" s="16"/>
      <c r="H121" s="13" t="s">
        <v>7</v>
      </c>
      <c r="I121" s="17"/>
      <c r="J121" s="13" t="s">
        <v>6</v>
      </c>
      <c r="K121" s="16"/>
      <c r="L121" s="13" t="s">
        <v>7</v>
      </c>
    </row>
    <row r="122" spans="1:12" ht="21" customHeight="1">
      <c r="A122" s="3"/>
      <c r="B122" s="3"/>
      <c r="C122" s="3"/>
      <c r="D122" s="209" t="s">
        <v>8</v>
      </c>
      <c r="E122" s="1"/>
      <c r="F122" s="15" t="s">
        <v>9</v>
      </c>
      <c r="G122" s="18"/>
      <c r="H122" s="15" t="s">
        <v>9</v>
      </c>
      <c r="I122" s="19"/>
      <c r="J122" s="15" t="s">
        <v>9</v>
      </c>
      <c r="K122" s="18"/>
      <c r="L122" s="15" t="s">
        <v>9</v>
      </c>
    </row>
    <row r="123" spans="1:12" ht="21" customHeight="1">
      <c r="A123" s="3"/>
      <c r="B123" s="3"/>
      <c r="C123" s="3"/>
      <c r="D123" s="210"/>
      <c r="E123" s="3"/>
      <c r="F123" s="103"/>
      <c r="G123" s="5"/>
      <c r="H123" s="180"/>
      <c r="I123" s="5"/>
      <c r="J123" s="103"/>
      <c r="K123" s="18"/>
      <c r="L123" s="180"/>
    </row>
    <row r="124" spans="1:12" ht="21" customHeight="1">
      <c r="A124" s="1" t="s">
        <v>72</v>
      </c>
      <c r="B124" s="3"/>
      <c r="C124" s="3"/>
      <c r="D124" s="2"/>
      <c r="E124" s="3"/>
      <c r="F124" s="104"/>
      <c r="G124" s="5"/>
      <c r="H124" s="4"/>
      <c r="I124" s="5"/>
      <c r="J124" s="104"/>
      <c r="K124" s="6"/>
    </row>
    <row r="125" spans="1:12" ht="21" customHeight="1">
      <c r="A125" s="1"/>
      <c r="B125" s="3"/>
      <c r="C125" s="3"/>
      <c r="D125" s="2"/>
      <c r="E125" s="3"/>
      <c r="F125" s="104"/>
      <c r="G125" s="5"/>
      <c r="H125" s="4"/>
      <c r="I125" s="5"/>
      <c r="J125" s="104"/>
      <c r="K125" s="6"/>
    </row>
    <row r="126" spans="1:12" ht="21" customHeight="1">
      <c r="A126" s="1" t="s">
        <v>73</v>
      </c>
      <c r="B126" s="3"/>
      <c r="C126" s="3"/>
      <c r="D126" s="2"/>
      <c r="E126" s="3"/>
      <c r="F126" s="104"/>
      <c r="G126" s="5"/>
      <c r="H126" s="4"/>
      <c r="I126" s="5"/>
      <c r="J126" s="104"/>
      <c r="K126" s="6"/>
    </row>
    <row r="127" spans="1:12" ht="21" customHeight="1">
      <c r="A127" s="1"/>
      <c r="B127" s="3"/>
      <c r="C127" s="3"/>
      <c r="D127" s="2"/>
      <c r="E127" s="3"/>
      <c r="F127" s="104"/>
      <c r="G127" s="5"/>
      <c r="H127" s="4"/>
      <c r="I127" s="5"/>
      <c r="J127" s="104"/>
      <c r="K127" s="6"/>
    </row>
    <row r="128" spans="1:12" ht="21" customHeight="1">
      <c r="A128" s="3" t="s">
        <v>74</v>
      </c>
      <c r="B128" s="3"/>
      <c r="C128" s="3"/>
      <c r="D128" s="2"/>
      <c r="E128" s="3"/>
      <c r="F128" s="104"/>
      <c r="G128" s="31"/>
      <c r="H128" s="4"/>
      <c r="I128" s="31"/>
      <c r="J128" s="104"/>
      <c r="K128" s="6"/>
    </row>
    <row r="129" spans="1:12" ht="21" customHeight="1">
      <c r="A129" s="3"/>
      <c r="B129" s="3" t="s">
        <v>75</v>
      </c>
      <c r="C129" s="3"/>
      <c r="D129" s="2"/>
      <c r="E129" s="3"/>
      <c r="F129" s="157"/>
      <c r="G129" s="31"/>
      <c r="H129" s="31"/>
      <c r="I129" s="31"/>
      <c r="J129" s="157"/>
      <c r="K129" s="31"/>
      <c r="L129" s="31"/>
    </row>
    <row r="130" spans="1:12" ht="21" customHeight="1">
      <c r="A130" s="3"/>
      <c r="B130" s="3"/>
      <c r="C130" s="29" t="s">
        <v>76</v>
      </c>
      <c r="D130" s="2"/>
      <c r="E130" s="3"/>
      <c r="F130" s="157"/>
      <c r="G130" s="31"/>
      <c r="H130" s="31"/>
      <c r="I130" s="31"/>
      <c r="J130" s="157"/>
      <c r="K130" s="31"/>
      <c r="L130" s="31"/>
    </row>
    <row r="131" spans="1:12" ht="21" customHeight="1" thickBot="1">
      <c r="A131" s="3"/>
      <c r="B131" s="3"/>
      <c r="C131" s="3" t="s">
        <v>77</v>
      </c>
      <c r="D131" s="2"/>
      <c r="E131" s="3"/>
      <c r="F131" s="156">
        <v>402000000</v>
      </c>
      <c r="G131" s="24"/>
      <c r="H131" s="183">
        <v>402000000</v>
      </c>
      <c r="I131" s="24"/>
      <c r="J131" s="156">
        <v>402000000</v>
      </c>
      <c r="K131" s="27"/>
      <c r="L131" s="183">
        <v>402000000</v>
      </c>
    </row>
    <row r="132" spans="1:12" ht="21" customHeight="1" thickTop="1">
      <c r="A132" s="1"/>
      <c r="B132" s="3"/>
      <c r="C132" s="3"/>
      <c r="D132" s="2"/>
      <c r="E132" s="3"/>
      <c r="F132" s="107"/>
      <c r="G132" s="25"/>
      <c r="H132" s="23"/>
      <c r="I132" s="25"/>
      <c r="J132" s="107"/>
      <c r="K132" s="27"/>
      <c r="L132" s="23"/>
    </row>
    <row r="133" spans="1:12" ht="21" customHeight="1">
      <c r="A133" s="3"/>
      <c r="B133" s="3" t="s">
        <v>78</v>
      </c>
      <c r="C133" s="3"/>
      <c r="D133" s="2"/>
      <c r="E133" s="3"/>
      <c r="F133" s="105"/>
      <c r="G133" s="24"/>
      <c r="H133" s="25"/>
      <c r="I133" s="24"/>
      <c r="J133" s="105"/>
      <c r="K133" s="25"/>
      <c r="L133" s="25"/>
    </row>
    <row r="134" spans="1:12" ht="21" customHeight="1">
      <c r="A134" s="3"/>
      <c r="B134" s="29"/>
      <c r="C134" s="29" t="s">
        <v>79</v>
      </c>
      <c r="D134" s="2"/>
      <c r="E134" s="3"/>
      <c r="F134" s="107"/>
      <c r="G134" s="24"/>
      <c r="H134" s="23"/>
      <c r="I134" s="24"/>
      <c r="J134" s="107"/>
      <c r="K134" s="22"/>
      <c r="L134" s="23"/>
    </row>
    <row r="135" spans="1:12" ht="21" customHeight="1">
      <c r="A135" s="3"/>
      <c r="B135" s="29"/>
      <c r="C135" s="3" t="s">
        <v>80</v>
      </c>
      <c r="D135" s="2"/>
      <c r="E135" s="3"/>
      <c r="F135" s="107">
        <v>373000000</v>
      </c>
      <c r="G135" s="24"/>
      <c r="H135" s="23">
        <v>373000000</v>
      </c>
      <c r="I135" s="24"/>
      <c r="J135" s="107">
        <v>373000000</v>
      </c>
      <c r="K135" s="22"/>
      <c r="L135" s="23">
        <v>373000000</v>
      </c>
    </row>
    <row r="136" spans="1:12" ht="21" customHeight="1">
      <c r="A136" s="3" t="s">
        <v>81</v>
      </c>
      <c r="B136" s="3"/>
      <c r="C136" s="3"/>
      <c r="D136" s="2"/>
      <c r="E136" s="3"/>
      <c r="F136" s="107">
        <v>3680616000</v>
      </c>
      <c r="G136" s="25"/>
      <c r="H136" s="23">
        <v>3680616000</v>
      </c>
      <c r="I136" s="25"/>
      <c r="J136" s="107">
        <v>3680616000</v>
      </c>
      <c r="K136" s="27"/>
      <c r="L136" s="23">
        <v>3680616000</v>
      </c>
    </row>
    <row r="137" spans="1:12" ht="21" customHeight="1">
      <c r="A137" s="3" t="s">
        <v>82</v>
      </c>
      <c r="B137" s="3"/>
      <c r="C137" s="3"/>
      <c r="D137" s="2">
        <v>32</v>
      </c>
      <c r="E137" s="3"/>
      <c r="F137" s="107">
        <v>-655001175</v>
      </c>
      <c r="G137" s="25"/>
      <c r="H137" s="25">
        <v>0</v>
      </c>
      <c r="I137" s="25"/>
      <c r="J137" s="107">
        <v>-655001175</v>
      </c>
      <c r="K137" s="27"/>
      <c r="L137" s="25">
        <v>0</v>
      </c>
    </row>
    <row r="138" spans="1:12" ht="21" customHeight="1">
      <c r="A138" s="3" t="s">
        <v>83</v>
      </c>
      <c r="B138" s="3"/>
      <c r="C138" s="3"/>
      <c r="D138" s="2"/>
      <c r="E138" s="3"/>
      <c r="F138" s="105"/>
      <c r="G138" s="24"/>
      <c r="H138" s="25"/>
      <c r="I138" s="24"/>
      <c r="J138" s="105"/>
      <c r="K138" s="25"/>
      <c r="L138" s="25"/>
    </row>
    <row r="139" spans="1:12" ht="21" customHeight="1">
      <c r="A139" s="3"/>
      <c r="B139" s="3" t="s">
        <v>84</v>
      </c>
      <c r="C139" s="3"/>
      <c r="D139" s="2"/>
      <c r="E139" s="3"/>
      <c r="F139" s="105"/>
      <c r="G139" s="24"/>
      <c r="H139" s="25"/>
      <c r="I139" s="24"/>
      <c r="J139" s="105"/>
      <c r="K139" s="25"/>
      <c r="L139" s="25"/>
    </row>
    <row r="140" spans="1:12" ht="21" customHeight="1">
      <c r="A140" s="3"/>
      <c r="B140" s="7"/>
      <c r="C140" s="29" t="s">
        <v>85</v>
      </c>
      <c r="D140" s="2">
        <v>33</v>
      </c>
      <c r="E140" s="3"/>
      <c r="F140" s="108">
        <v>40200000</v>
      </c>
      <c r="G140" s="24"/>
      <c r="H140" s="22">
        <v>40200000</v>
      </c>
      <c r="I140" s="24"/>
      <c r="J140" s="108">
        <v>40200000</v>
      </c>
      <c r="K140" s="22"/>
      <c r="L140" s="22">
        <v>40200000</v>
      </c>
    </row>
    <row r="141" spans="1:12" ht="21" customHeight="1">
      <c r="A141" s="3"/>
      <c r="B141" s="3" t="s">
        <v>86</v>
      </c>
      <c r="C141" s="3"/>
      <c r="D141" s="2"/>
      <c r="E141" s="3"/>
      <c r="F141" s="105">
        <v>42099717454</v>
      </c>
      <c r="G141" s="24"/>
      <c r="H141" s="25">
        <v>35612545339</v>
      </c>
      <c r="I141" s="24"/>
      <c r="J141" s="108">
        <v>29949922663</v>
      </c>
      <c r="K141" s="23"/>
      <c r="L141" s="25">
        <v>19433840209</v>
      </c>
    </row>
    <row r="142" spans="1:12" ht="21" customHeight="1">
      <c r="A142" s="3" t="s">
        <v>309</v>
      </c>
      <c r="B142" s="3"/>
      <c r="C142" s="3"/>
      <c r="D142" s="2">
        <v>5</v>
      </c>
      <c r="E142" s="3"/>
      <c r="F142" s="105">
        <v>0</v>
      </c>
      <c r="G142" s="24"/>
      <c r="H142" s="25">
        <v>0</v>
      </c>
      <c r="I142" s="24"/>
      <c r="J142" s="108">
        <v>23135735</v>
      </c>
      <c r="K142" s="23"/>
      <c r="L142" s="25">
        <v>0</v>
      </c>
    </row>
    <row r="143" spans="1:12" ht="21" customHeight="1">
      <c r="A143" s="3" t="s">
        <v>87</v>
      </c>
      <c r="B143" s="3"/>
      <c r="C143" s="3"/>
      <c r="D143" s="2"/>
      <c r="E143" s="3"/>
      <c r="F143" s="140">
        <v>-3839164108</v>
      </c>
      <c r="G143" s="24"/>
      <c r="H143" s="184">
        <v>-777394050</v>
      </c>
      <c r="I143" s="24"/>
      <c r="J143" s="155">
        <f>'13'!V39</f>
        <v>-250908064</v>
      </c>
      <c r="K143" s="23"/>
      <c r="L143" s="182">
        <v>-27926202</v>
      </c>
    </row>
    <row r="144" spans="1:12" ht="21" customHeight="1">
      <c r="A144" s="1"/>
      <c r="B144" s="3"/>
      <c r="C144" s="3"/>
      <c r="D144" s="2"/>
      <c r="E144" s="3"/>
      <c r="F144" s="107"/>
      <c r="G144" s="24"/>
      <c r="H144" s="23"/>
      <c r="I144" s="24"/>
      <c r="J144" s="107"/>
      <c r="K144" s="27"/>
      <c r="L144" s="23"/>
    </row>
    <row r="145" spans="1:12" ht="21" customHeight="1">
      <c r="A145" s="1" t="s">
        <v>88</v>
      </c>
      <c r="B145" s="3"/>
      <c r="C145" s="3"/>
      <c r="D145" s="2"/>
      <c r="E145" s="3"/>
      <c r="F145" s="108">
        <f>SUM(F135:F143)</f>
        <v>41699368171</v>
      </c>
      <c r="G145" s="23"/>
      <c r="H145" s="22">
        <f>SUM(H135:H143)</f>
        <v>38928967289</v>
      </c>
      <c r="I145" s="23"/>
      <c r="J145" s="108">
        <f>SUM(J135:J143)</f>
        <v>33160965159</v>
      </c>
      <c r="K145" s="23"/>
      <c r="L145" s="22">
        <f>SUM(L135:L143)</f>
        <v>23499730007</v>
      </c>
    </row>
    <row r="146" spans="1:12" ht="21" customHeight="1">
      <c r="A146" s="3" t="s">
        <v>297</v>
      </c>
      <c r="B146" s="3"/>
      <c r="C146" s="3"/>
      <c r="D146" s="2"/>
      <c r="E146" s="3"/>
      <c r="F146" s="108"/>
      <c r="G146" s="23"/>
      <c r="H146" s="22"/>
      <c r="I146" s="23"/>
      <c r="J146" s="108"/>
      <c r="K146" s="23"/>
      <c r="L146" s="22"/>
    </row>
    <row r="147" spans="1:12" ht="21" customHeight="1">
      <c r="A147" s="3"/>
      <c r="B147" s="3" t="s">
        <v>298</v>
      </c>
      <c r="C147" s="3"/>
      <c r="D147" s="2"/>
      <c r="E147" s="3"/>
      <c r="F147" s="108">
        <v>0</v>
      </c>
      <c r="G147" s="23"/>
      <c r="H147" s="22">
        <v>0</v>
      </c>
      <c r="I147" s="23"/>
      <c r="J147" s="108">
        <v>0</v>
      </c>
      <c r="K147" s="23"/>
      <c r="L147" s="22">
        <v>12199647677</v>
      </c>
    </row>
    <row r="148" spans="1:12" ht="21" customHeight="1">
      <c r="A148" s="3" t="s">
        <v>89</v>
      </c>
      <c r="B148" s="3"/>
      <c r="C148" s="3"/>
      <c r="D148" s="23"/>
      <c r="E148" s="3"/>
      <c r="F148" s="155">
        <v>2310246592</v>
      </c>
      <c r="G148" s="24"/>
      <c r="H148" s="182">
        <v>2375389586</v>
      </c>
      <c r="I148" s="24"/>
      <c r="J148" s="155">
        <v>0</v>
      </c>
      <c r="K148" s="23"/>
      <c r="L148" s="182">
        <v>0</v>
      </c>
    </row>
    <row r="149" spans="1:12" ht="21" customHeight="1">
      <c r="A149" s="1"/>
      <c r="B149" s="1"/>
      <c r="C149" s="3"/>
      <c r="D149" s="2"/>
      <c r="E149" s="3"/>
      <c r="F149" s="107"/>
      <c r="G149" s="23"/>
      <c r="H149" s="23"/>
      <c r="I149" s="23"/>
      <c r="J149" s="107"/>
      <c r="K149" s="27"/>
      <c r="L149" s="23"/>
    </row>
    <row r="150" spans="1:12" ht="21" customHeight="1">
      <c r="A150" s="1" t="s">
        <v>90</v>
      </c>
      <c r="B150" s="3"/>
      <c r="C150" s="3"/>
      <c r="D150" s="2"/>
      <c r="E150" s="3"/>
      <c r="F150" s="155">
        <f>SUM(F145:F148)</f>
        <v>44009614763</v>
      </c>
      <c r="G150" s="24"/>
      <c r="H150" s="182">
        <f>SUM(H145:H148)</f>
        <v>41304356875</v>
      </c>
      <c r="I150" s="24"/>
      <c r="J150" s="155">
        <f>SUM(J145:J148)</f>
        <v>33160965159</v>
      </c>
      <c r="K150" s="23"/>
      <c r="L150" s="182">
        <f>SUM(L145:L148)</f>
        <v>35699377684</v>
      </c>
    </row>
    <row r="151" spans="1:12" ht="21" customHeight="1">
      <c r="A151" s="1"/>
      <c r="B151" s="3"/>
      <c r="C151" s="3"/>
      <c r="D151" s="2"/>
      <c r="E151" s="3"/>
      <c r="F151" s="107"/>
      <c r="G151" s="24"/>
      <c r="H151" s="23"/>
      <c r="I151" s="24"/>
      <c r="J151" s="107"/>
      <c r="K151" s="27"/>
      <c r="L151" s="23"/>
    </row>
    <row r="152" spans="1:12" ht="21" customHeight="1" thickBot="1">
      <c r="A152" s="1" t="s">
        <v>91</v>
      </c>
      <c r="B152" s="3"/>
      <c r="C152" s="3"/>
      <c r="D152" s="2"/>
      <c r="E152" s="3"/>
      <c r="F152" s="156">
        <f>SUM(F102,F150)</f>
        <v>114229335454</v>
      </c>
      <c r="G152" s="24"/>
      <c r="H152" s="183">
        <f>SUM(H102,H150)</f>
        <v>103364343331</v>
      </c>
      <c r="I152" s="23"/>
      <c r="J152" s="156">
        <f>SUM(J102,J150)</f>
        <v>93781315052</v>
      </c>
      <c r="K152" s="24"/>
      <c r="L152" s="183">
        <f>SUM(L102,L150)</f>
        <v>76417195678</v>
      </c>
    </row>
    <row r="153" spans="1:12" ht="21" customHeight="1" thickTop="1">
      <c r="A153" s="1"/>
      <c r="B153" s="3"/>
      <c r="C153" s="3"/>
      <c r="D153" s="2"/>
      <c r="E153" s="3"/>
      <c r="F153" s="23"/>
      <c r="G153" s="24"/>
      <c r="H153" s="23"/>
      <c r="I153" s="24"/>
      <c r="J153" s="23"/>
      <c r="K153" s="23"/>
      <c r="L153" s="23"/>
    </row>
    <row r="154" spans="1:12" ht="21" customHeight="1">
      <c r="A154" s="1"/>
      <c r="B154" s="3"/>
      <c r="C154" s="3"/>
      <c r="D154" s="2"/>
      <c r="E154" s="3"/>
      <c r="F154" s="23"/>
      <c r="G154" s="24"/>
      <c r="H154" s="23"/>
      <c r="I154" s="24"/>
      <c r="J154" s="23"/>
      <c r="K154" s="23"/>
      <c r="L154" s="23"/>
    </row>
    <row r="155" spans="1:12" ht="21" customHeight="1">
      <c r="A155" s="1"/>
      <c r="B155" s="3"/>
      <c r="C155" s="3"/>
      <c r="D155" s="2"/>
      <c r="E155" s="3"/>
      <c r="F155" s="23"/>
      <c r="G155" s="24"/>
      <c r="H155" s="23"/>
      <c r="I155" s="24"/>
      <c r="J155" s="23"/>
      <c r="K155" s="23"/>
      <c r="L155" s="23"/>
    </row>
    <row r="156" spans="1:12" ht="24.75" customHeight="1">
      <c r="A156" s="1"/>
      <c r="B156" s="3"/>
      <c r="C156" s="3"/>
      <c r="D156" s="2"/>
      <c r="E156" s="3"/>
      <c r="F156" s="23"/>
      <c r="G156" s="24"/>
      <c r="H156" s="23"/>
      <c r="I156" s="24"/>
      <c r="J156" s="23"/>
      <c r="K156" s="24"/>
      <c r="L156" s="23"/>
    </row>
    <row r="157" spans="1:12" ht="21" customHeight="1">
      <c r="A157" s="1"/>
      <c r="B157" s="3"/>
      <c r="C157" s="3"/>
      <c r="D157" s="2"/>
      <c r="E157" s="3"/>
      <c r="F157" s="23"/>
      <c r="G157" s="24"/>
      <c r="H157" s="23"/>
      <c r="I157" s="24"/>
      <c r="J157" s="23"/>
      <c r="K157" s="24"/>
      <c r="L157" s="23"/>
    </row>
    <row r="158" spans="1:12" ht="21" customHeight="1">
      <c r="A158" s="1"/>
      <c r="B158" s="3"/>
      <c r="C158" s="3"/>
      <c r="D158" s="2"/>
      <c r="E158" s="3"/>
      <c r="F158" s="23"/>
      <c r="G158" s="24"/>
      <c r="H158" s="23"/>
      <c r="I158" s="24"/>
      <c r="J158" s="23"/>
      <c r="K158" s="24"/>
      <c r="L158" s="23"/>
    </row>
    <row r="159" spans="1:12" ht="30" customHeight="1">
      <c r="A159" s="1"/>
      <c r="B159" s="3"/>
      <c r="C159" s="3"/>
      <c r="D159" s="2"/>
      <c r="E159" s="3"/>
      <c r="F159" s="23"/>
      <c r="G159" s="24"/>
      <c r="H159" s="23"/>
      <c r="I159" s="24"/>
      <c r="J159" s="23"/>
      <c r="K159" s="24"/>
      <c r="L159" s="23"/>
    </row>
    <row r="160" spans="1:12" ht="21" customHeight="1">
      <c r="A160" s="1"/>
      <c r="B160" s="3"/>
      <c r="C160" s="3"/>
      <c r="D160" s="2"/>
      <c r="E160" s="3"/>
      <c r="F160" s="23"/>
      <c r="G160" s="24"/>
      <c r="H160" s="23"/>
      <c r="I160" s="24"/>
      <c r="J160" s="23"/>
      <c r="K160" s="24"/>
      <c r="L160" s="23"/>
    </row>
    <row r="161" spans="1:12" ht="5.25" customHeight="1">
      <c r="A161" s="1"/>
      <c r="B161" s="3"/>
      <c r="C161" s="3"/>
      <c r="D161" s="2"/>
      <c r="E161" s="3"/>
      <c r="F161" s="23"/>
      <c r="G161" s="24"/>
      <c r="H161" s="23"/>
      <c r="I161" s="24"/>
      <c r="J161" s="23"/>
      <c r="K161" s="24"/>
      <c r="L161" s="23"/>
    </row>
    <row r="162" spans="1:12" ht="21.9" customHeight="1">
      <c r="A162" s="243" t="str">
        <f>A114</f>
        <v>หมายเหตุประกอบงบการเงินเป็นส่วนหนึ่งของงบการเงินนี้</v>
      </c>
      <c r="B162" s="243"/>
      <c r="C162" s="243"/>
      <c r="D162" s="243"/>
      <c r="E162" s="243"/>
      <c r="F162" s="243"/>
      <c r="G162" s="243"/>
      <c r="H162" s="243"/>
      <c r="I162" s="243"/>
      <c r="J162" s="243"/>
      <c r="K162" s="243"/>
      <c r="L162" s="243"/>
    </row>
  </sheetData>
  <mergeCells count="11">
    <mergeCell ref="F5:H5"/>
    <mergeCell ref="F62:H62"/>
    <mergeCell ref="J5:L5"/>
    <mergeCell ref="J62:L62"/>
    <mergeCell ref="A162:L162"/>
    <mergeCell ref="F119:H119"/>
    <mergeCell ref="J119:L119"/>
    <mergeCell ref="A114:L114"/>
    <mergeCell ref="A57:L57"/>
    <mergeCell ref="J61:L61"/>
    <mergeCell ref="J118:L118"/>
  </mergeCells>
  <pageMargins left="0.8" right="0.5" top="0.5" bottom="0.6" header="0.49" footer="0.4"/>
  <pageSetup paperSize="9" scale="79" firstPageNumber="7" fitToHeight="0" orientation="portrait" useFirstPageNumber="1" horizontalDpi="1200" verticalDpi="1200" r:id="rId1"/>
  <headerFooter>
    <oddFooter>&amp;R&amp;"Browallia New,Regular"&amp;13&amp;P</oddFooter>
  </headerFooter>
  <rowBreaks count="2" manualBreakCount="2">
    <brk id="57" max="16383" man="1"/>
    <brk id="114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L100"/>
  <sheetViews>
    <sheetView topLeftCell="A13" zoomScale="110" zoomScaleNormal="110" zoomScaleSheetLayoutView="80" workbookViewId="0">
      <selection activeCell="L32" sqref="L32"/>
    </sheetView>
  </sheetViews>
  <sheetFormatPr defaultColWidth="6.88671875" defaultRowHeight="19.350000000000001" customHeight="1"/>
  <cols>
    <col min="1" max="2" width="1.88671875" style="65" customWidth="1"/>
    <col min="3" max="3" width="34.5546875" style="65" customWidth="1"/>
    <col min="4" max="4" width="8.6640625" style="64" bestFit="1" customWidth="1"/>
    <col min="5" max="5" width="0.88671875" style="65" customWidth="1"/>
    <col min="6" max="6" width="13.6640625" style="66" customWidth="1"/>
    <col min="7" max="7" width="0.88671875" style="67" customWidth="1"/>
    <col min="8" max="8" width="13.6640625" style="66" customWidth="1"/>
    <col min="9" max="9" width="0.88671875" style="68" customWidth="1"/>
    <col min="10" max="10" width="13.6640625" style="66" customWidth="1"/>
    <col min="11" max="11" width="0.88671875" style="67" customWidth="1"/>
    <col min="12" max="12" width="13.6640625" style="66" customWidth="1"/>
    <col min="13" max="13" width="6.88671875" style="69" customWidth="1"/>
    <col min="14" max="16384" width="6.88671875" style="69"/>
  </cols>
  <sheetData>
    <row r="1" spans="1:12" ht="21.75" customHeight="1">
      <c r="A1" s="63" t="str">
        <f>'7- 9'!A1</f>
        <v xml:space="preserve">บริษัท พลังงานบริสุทธิ์ จำกัด (มหาชน)  </v>
      </c>
      <c r="B1" s="63"/>
      <c r="C1" s="63"/>
    </row>
    <row r="2" spans="1:12" ht="21.75" customHeight="1">
      <c r="A2" s="63" t="s">
        <v>92</v>
      </c>
      <c r="B2" s="63"/>
      <c r="C2" s="63"/>
    </row>
    <row r="3" spans="1:12" ht="21.75" customHeight="1">
      <c r="A3" s="70" t="s">
        <v>93</v>
      </c>
      <c r="B3" s="71"/>
      <c r="C3" s="71"/>
      <c r="D3" s="72"/>
      <c r="E3" s="73"/>
      <c r="F3" s="14"/>
      <c r="G3" s="74"/>
      <c r="H3" s="14"/>
      <c r="I3" s="75"/>
      <c r="J3" s="14"/>
      <c r="K3" s="74"/>
      <c r="L3" s="14"/>
    </row>
    <row r="4" spans="1:12" ht="19.649999999999999" customHeight="1">
      <c r="F4" s="4"/>
      <c r="G4" s="5"/>
      <c r="H4" s="4"/>
      <c r="I4" s="6"/>
      <c r="J4" s="244"/>
      <c r="K4" s="244"/>
      <c r="L4" s="244"/>
    </row>
    <row r="5" spans="1:12" ht="19.649999999999999" customHeight="1">
      <c r="F5" s="242" t="s">
        <v>4</v>
      </c>
      <c r="G5" s="242"/>
      <c r="H5" s="242"/>
      <c r="I5" s="13"/>
      <c r="J5" s="242" t="s">
        <v>5</v>
      </c>
      <c r="K5" s="242"/>
      <c r="L5" s="242"/>
    </row>
    <row r="6" spans="1:12" ht="19.649999999999999" customHeight="1">
      <c r="A6" s="69"/>
      <c r="D6" s="76"/>
      <c r="E6" s="63"/>
      <c r="F6" s="213"/>
      <c r="G6" s="213"/>
      <c r="H6" s="213"/>
      <c r="I6" s="13"/>
      <c r="J6" s="213"/>
      <c r="K6" s="213"/>
      <c r="L6" s="213" t="s">
        <v>3</v>
      </c>
    </row>
    <row r="7" spans="1:12" ht="19.649999999999999" customHeight="1">
      <c r="E7" s="63"/>
      <c r="F7" s="13" t="s">
        <v>6</v>
      </c>
      <c r="G7" s="16"/>
      <c r="H7" s="13" t="s">
        <v>7</v>
      </c>
      <c r="I7" s="17"/>
      <c r="J7" s="13" t="s">
        <v>6</v>
      </c>
      <c r="K7" s="16"/>
      <c r="L7" s="13" t="s">
        <v>7</v>
      </c>
    </row>
    <row r="8" spans="1:12" ht="19.649999999999999" customHeight="1">
      <c r="D8" s="77" t="s">
        <v>8</v>
      </c>
      <c r="E8" s="63"/>
      <c r="F8" s="15" t="s">
        <v>9</v>
      </c>
      <c r="G8" s="18"/>
      <c r="H8" s="15" t="s">
        <v>9</v>
      </c>
      <c r="I8" s="19"/>
      <c r="J8" s="15" t="s">
        <v>9</v>
      </c>
      <c r="K8" s="18"/>
      <c r="L8" s="15" t="s">
        <v>9</v>
      </c>
    </row>
    <row r="9" spans="1:12" ht="8.1" customHeight="1">
      <c r="F9" s="158"/>
      <c r="G9" s="66"/>
      <c r="I9" s="66"/>
      <c r="J9" s="158"/>
      <c r="K9" s="66"/>
    </row>
    <row r="10" spans="1:12" ht="19.649999999999999" customHeight="1">
      <c r="A10" s="65" t="s">
        <v>94</v>
      </c>
      <c r="D10" s="64">
        <v>34</v>
      </c>
      <c r="F10" s="159">
        <v>23098084473</v>
      </c>
      <c r="G10" s="78"/>
      <c r="H10" s="78">
        <v>18763630897</v>
      </c>
      <c r="I10" s="78"/>
      <c r="J10" s="159">
        <v>5927808666</v>
      </c>
      <c r="K10" s="78"/>
      <c r="L10" s="78">
        <v>6394507684</v>
      </c>
    </row>
    <row r="11" spans="1:12" ht="19.649999999999999" customHeight="1">
      <c r="A11" s="65" t="s">
        <v>95</v>
      </c>
      <c r="D11" s="64">
        <v>35</v>
      </c>
      <c r="F11" s="160">
        <v>6976352756</v>
      </c>
      <c r="G11" s="79"/>
      <c r="H11" s="79">
        <v>6590983596</v>
      </c>
      <c r="I11" s="79"/>
      <c r="J11" s="160">
        <v>2731941277</v>
      </c>
      <c r="K11" s="79"/>
      <c r="L11" s="79">
        <v>2751670727</v>
      </c>
    </row>
    <row r="12" spans="1:12" ht="19.649999999999999" customHeight="1">
      <c r="A12" s="65" t="s">
        <v>96</v>
      </c>
      <c r="D12" s="153" t="s">
        <v>97</v>
      </c>
      <c r="F12" s="159">
        <v>0</v>
      </c>
      <c r="G12" s="78"/>
      <c r="H12" s="78">
        <v>0</v>
      </c>
      <c r="I12" s="78"/>
      <c r="J12" s="159">
        <v>11932546180</v>
      </c>
      <c r="K12" s="78"/>
      <c r="L12" s="78">
        <v>2856187584</v>
      </c>
    </row>
    <row r="13" spans="1:12" ht="19.649999999999999" customHeight="1">
      <c r="A13" s="65" t="s">
        <v>98</v>
      </c>
      <c r="D13" s="64">
        <v>36</v>
      </c>
      <c r="F13" s="161">
        <v>1523318422</v>
      </c>
      <c r="G13" s="78"/>
      <c r="H13" s="186">
        <v>2192200404</v>
      </c>
      <c r="I13" s="78"/>
      <c r="J13" s="161">
        <v>1137081406</v>
      </c>
      <c r="K13" s="78"/>
      <c r="L13" s="186">
        <v>804150759</v>
      </c>
    </row>
    <row r="14" spans="1:12" ht="8.1" customHeight="1">
      <c r="F14" s="159"/>
      <c r="G14" s="78"/>
      <c r="H14" s="78"/>
      <c r="I14" s="78"/>
      <c r="J14" s="159"/>
      <c r="K14" s="78"/>
      <c r="L14" s="78"/>
    </row>
    <row r="15" spans="1:12" ht="19.649999999999999" customHeight="1">
      <c r="A15" s="63" t="s">
        <v>99</v>
      </c>
      <c r="B15" s="69"/>
      <c r="C15" s="63"/>
      <c r="F15" s="161">
        <f>SUM(F10:F13)</f>
        <v>31597755651</v>
      </c>
      <c r="G15" s="78"/>
      <c r="H15" s="186">
        <f>SUM(H10:H13)</f>
        <v>27546814897</v>
      </c>
      <c r="I15" s="78"/>
      <c r="J15" s="161">
        <f>SUM(J10:J13)</f>
        <v>21729377529</v>
      </c>
      <c r="K15" s="78"/>
      <c r="L15" s="186">
        <f>SUM(L10:L13)</f>
        <v>12806516754</v>
      </c>
    </row>
    <row r="16" spans="1:12" ht="8.1" customHeight="1">
      <c r="F16" s="159"/>
      <c r="G16" s="78"/>
      <c r="H16" s="78"/>
      <c r="I16" s="78"/>
      <c r="J16" s="159"/>
      <c r="K16" s="78"/>
      <c r="L16" s="78"/>
    </row>
    <row r="17" spans="1:12" ht="19.649999999999999" customHeight="1">
      <c r="A17" s="65" t="s">
        <v>100</v>
      </c>
      <c r="F17" s="159">
        <v>-19694797371</v>
      </c>
      <c r="G17" s="80"/>
      <c r="H17" s="78">
        <v>-17394106015</v>
      </c>
      <c r="I17" s="80"/>
      <c r="J17" s="159">
        <v>-4970776092</v>
      </c>
      <c r="K17" s="81"/>
      <c r="L17" s="78">
        <v>-5703845387</v>
      </c>
    </row>
    <row r="18" spans="1:12" ht="19.649999999999999" customHeight="1">
      <c r="A18" s="65" t="s">
        <v>101</v>
      </c>
      <c r="F18" s="159">
        <v>-70376045</v>
      </c>
      <c r="G18" s="78"/>
      <c r="H18" s="78">
        <v>-60580967</v>
      </c>
      <c r="I18" s="78"/>
      <c r="J18" s="159">
        <v>-32170011</v>
      </c>
      <c r="K18" s="78"/>
      <c r="L18" s="78">
        <v>-33567075</v>
      </c>
    </row>
    <row r="19" spans="1:12" ht="19.649999999999999" customHeight="1">
      <c r="A19" s="65" t="s">
        <v>102</v>
      </c>
      <c r="E19" s="82"/>
      <c r="F19" s="159">
        <v>-1316690055</v>
      </c>
      <c r="G19" s="78"/>
      <c r="H19" s="78">
        <v>-1366186282</v>
      </c>
      <c r="I19" s="78"/>
      <c r="J19" s="159">
        <v>-616248200</v>
      </c>
      <c r="K19" s="78"/>
      <c r="L19" s="78">
        <v>-615783824</v>
      </c>
    </row>
    <row r="20" spans="1:12" ht="19.649999999999999" customHeight="1">
      <c r="A20" s="65" t="s">
        <v>293</v>
      </c>
      <c r="E20" s="82"/>
      <c r="F20" s="159"/>
      <c r="G20" s="78"/>
      <c r="H20" s="78"/>
      <c r="I20" s="78"/>
      <c r="J20" s="159"/>
      <c r="K20" s="78"/>
      <c r="L20" s="78"/>
    </row>
    <row r="21" spans="1:12" ht="19.649999999999999" customHeight="1">
      <c r="B21" s="65" t="s">
        <v>294</v>
      </c>
      <c r="E21" s="82"/>
      <c r="F21" s="159">
        <v>-671076822</v>
      </c>
      <c r="G21" s="78"/>
      <c r="H21" s="78">
        <v>0</v>
      </c>
      <c r="I21" s="78"/>
      <c r="J21" s="159">
        <v>0</v>
      </c>
      <c r="K21" s="78"/>
      <c r="L21" s="78">
        <v>0</v>
      </c>
    </row>
    <row r="22" spans="1:12" ht="19.649999999999999" customHeight="1">
      <c r="A22" s="65" t="s">
        <v>295</v>
      </c>
      <c r="E22" s="82"/>
      <c r="F22" s="159"/>
      <c r="G22" s="78"/>
      <c r="H22" s="78"/>
      <c r="I22" s="78"/>
      <c r="J22" s="159"/>
      <c r="K22" s="78"/>
      <c r="L22" s="78"/>
    </row>
    <row r="23" spans="1:12" ht="19.649999999999999" customHeight="1">
      <c r="B23" s="65" t="s">
        <v>296</v>
      </c>
      <c r="E23" s="82"/>
      <c r="F23" s="159">
        <v>-60386626</v>
      </c>
      <c r="G23" s="78"/>
      <c r="H23" s="78">
        <v>474479</v>
      </c>
      <c r="I23" s="78"/>
      <c r="J23" s="159">
        <v>-60386626</v>
      </c>
      <c r="K23" s="78"/>
      <c r="L23" s="78">
        <v>0</v>
      </c>
    </row>
    <row r="24" spans="1:12" ht="19.649999999999999" customHeight="1">
      <c r="A24" s="65" t="s">
        <v>103</v>
      </c>
      <c r="E24" s="82"/>
      <c r="F24" s="159">
        <v>-21594965</v>
      </c>
      <c r="G24" s="78"/>
      <c r="H24" s="78">
        <v>20506868</v>
      </c>
      <c r="I24" s="78"/>
      <c r="J24" s="159">
        <v>-25359485</v>
      </c>
      <c r="K24" s="78"/>
      <c r="L24" s="78">
        <v>27196472</v>
      </c>
    </row>
    <row r="25" spans="1:12" ht="19.649999999999999" customHeight="1">
      <c r="A25" s="65" t="s">
        <v>104</v>
      </c>
      <c r="D25" s="64">
        <v>37</v>
      </c>
      <c r="E25" s="82"/>
      <c r="F25" s="161">
        <v>-2287471750</v>
      </c>
      <c r="G25" s="78"/>
      <c r="H25" s="186">
        <v>-1412778113</v>
      </c>
      <c r="I25" s="78"/>
      <c r="J25" s="161">
        <v>-1393667662</v>
      </c>
      <c r="K25" s="78"/>
      <c r="L25" s="186">
        <v>-908848048</v>
      </c>
    </row>
    <row r="26" spans="1:12" ht="8.1" customHeight="1">
      <c r="F26" s="159"/>
      <c r="G26" s="78"/>
      <c r="H26" s="78"/>
      <c r="I26" s="78"/>
      <c r="J26" s="159"/>
      <c r="K26" s="78"/>
      <c r="L26" s="78"/>
    </row>
    <row r="27" spans="1:12" ht="19.649999999999999" customHeight="1">
      <c r="A27" s="63" t="s">
        <v>105</v>
      </c>
      <c r="B27" s="69"/>
      <c r="F27" s="161">
        <f>SUM(F17:F25)</f>
        <v>-24122393634</v>
      </c>
      <c r="G27" s="78"/>
      <c r="H27" s="186">
        <f>SUM(H17:H25)</f>
        <v>-20212670030</v>
      </c>
      <c r="I27" s="78"/>
      <c r="J27" s="161">
        <f>SUM(J17:J25)</f>
        <v>-7098608076</v>
      </c>
      <c r="K27" s="78"/>
      <c r="L27" s="186">
        <f>SUM(L17:L25)</f>
        <v>-7234847862</v>
      </c>
    </row>
    <row r="28" spans="1:12" ht="8.1" customHeight="1">
      <c r="F28" s="159"/>
      <c r="G28" s="78"/>
      <c r="H28" s="78"/>
      <c r="I28" s="78"/>
      <c r="J28" s="159"/>
      <c r="K28" s="78"/>
      <c r="L28" s="78"/>
    </row>
    <row r="29" spans="1:12" ht="19.649999999999999" customHeight="1">
      <c r="A29" s="65" t="s">
        <v>106</v>
      </c>
      <c r="D29" s="69"/>
      <c r="E29" s="69"/>
      <c r="F29" s="160"/>
      <c r="G29" s="79"/>
      <c r="H29" s="79"/>
      <c r="I29" s="79"/>
      <c r="J29" s="160"/>
      <c r="K29" s="79"/>
      <c r="L29" s="79"/>
    </row>
    <row r="30" spans="1:12" ht="19.649999999999999" customHeight="1">
      <c r="B30" s="65" t="s">
        <v>107</v>
      </c>
      <c r="D30" s="171">
        <v>19.100000000000001</v>
      </c>
      <c r="F30" s="161">
        <v>260298129</v>
      </c>
      <c r="G30" s="78"/>
      <c r="H30" s="186">
        <v>217643121</v>
      </c>
      <c r="I30" s="78"/>
      <c r="J30" s="161">
        <v>0</v>
      </c>
      <c r="K30" s="78"/>
      <c r="L30" s="186">
        <v>0</v>
      </c>
    </row>
    <row r="31" spans="1:12" ht="8.1" customHeight="1">
      <c r="F31" s="159"/>
      <c r="G31" s="78"/>
      <c r="H31" s="78"/>
      <c r="I31" s="78"/>
      <c r="J31" s="159"/>
      <c r="K31" s="78"/>
      <c r="L31" s="78"/>
    </row>
    <row r="32" spans="1:12" ht="19.649999999999999" customHeight="1">
      <c r="A32" s="63" t="s">
        <v>108</v>
      </c>
      <c r="F32" s="159">
        <f>SUM(F15,F27,F30)</f>
        <v>7735660146</v>
      </c>
      <c r="G32" s="78"/>
      <c r="H32" s="78">
        <f>SUM(H15,H27,H30)</f>
        <v>7551787988</v>
      </c>
      <c r="I32" s="78"/>
      <c r="J32" s="159">
        <f>SUM(J15,J27,J30)</f>
        <v>14630769453</v>
      </c>
      <c r="K32" s="78"/>
      <c r="L32" s="78">
        <f>SUM(L15,L27,L30)</f>
        <v>5571668892</v>
      </c>
    </row>
    <row r="33" spans="1:12" ht="19.649999999999999" customHeight="1">
      <c r="A33" s="65" t="s">
        <v>109</v>
      </c>
      <c r="D33" s="64">
        <v>39</v>
      </c>
      <c r="F33" s="161">
        <v>-235520756</v>
      </c>
      <c r="G33" s="78"/>
      <c r="H33" s="186">
        <v>-145318798</v>
      </c>
      <c r="I33" s="78"/>
      <c r="J33" s="161">
        <v>-126193417</v>
      </c>
      <c r="K33" s="78"/>
      <c r="L33" s="186">
        <v>-145463591</v>
      </c>
    </row>
    <row r="34" spans="1:12" ht="8.1" customHeight="1">
      <c r="F34" s="159"/>
      <c r="G34" s="78"/>
      <c r="H34" s="78"/>
      <c r="I34" s="78"/>
      <c r="J34" s="159"/>
      <c r="K34" s="78"/>
      <c r="L34" s="78"/>
    </row>
    <row r="35" spans="1:12" ht="19.649999999999999" customHeight="1">
      <c r="A35" s="63" t="s">
        <v>110</v>
      </c>
      <c r="F35" s="161">
        <f>SUM(F32:F33)</f>
        <v>7500139390</v>
      </c>
      <c r="G35" s="78"/>
      <c r="H35" s="186">
        <f>SUM(H32:H33)</f>
        <v>7406469190</v>
      </c>
      <c r="I35" s="78"/>
      <c r="J35" s="161">
        <f>SUM(J32:J33)</f>
        <v>14504576036</v>
      </c>
      <c r="K35" s="78"/>
      <c r="L35" s="186">
        <f>SUM(L32:L33)</f>
        <v>5426205301</v>
      </c>
    </row>
    <row r="36" spans="1:12" ht="19.649999999999999" customHeight="1">
      <c r="A36" s="63"/>
      <c r="F36" s="159"/>
      <c r="G36" s="78"/>
      <c r="H36" s="78"/>
      <c r="I36" s="78"/>
      <c r="J36" s="159"/>
      <c r="K36" s="78"/>
      <c r="L36" s="78"/>
    </row>
    <row r="37" spans="1:12" ht="19.649999999999999" customHeight="1">
      <c r="A37" s="83" t="s">
        <v>111</v>
      </c>
      <c r="B37" s="84"/>
      <c r="C37" s="85"/>
      <c r="F37" s="158"/>
      <c r="G37" s="66"/>
      <c r="I37" s="66"/>
      <c r="J37" s="158"/>
      <c r="K37" s="66"/>
    </row>
    <row r="38" spans="1:12" ht="6" customHeight="1">
      <c r="A38" s="83"/>
      <c r="B38" s="84"/>
      <c r="C38" s="85"/>
      <c r="F38" s="158"/>
      <c r="G38" s="66"/>
      <c r="I38" s="66"/>
      <c r="J38" s="158"/>
      <c r="K38" s="66"/>
    </row>
    <row r="39" spans="1:12" ht="19.649999999999999" customHeight="1">
      <c r="A39" s="88" t="s">
        <v>112</v>
      </c>
      <c r="B39" s="85"/>
      <c r="C39" s="85"/>
      <c r="F39" s="158"/>
      <c r="G39" s="66"/>
      <c r="I39" s="66"/>
      <c r="J39" s="158"/>
      <c r="K39" s="66"/>
    </row>
    <row r="40" spans="1:12" ht="19.649999999999999" customHeight="1">
      <c r="A40" s="88"/>
      <c r="B40" s="86" t="s">
        <v>113</v>
      </c>
      <c r="C40" s="85"/>
      <c r="F40" s="158"/>
      <c r="G40" s="66"/>
      <c r="I40" s="66"/>
      <c r="J40" s="158"/>
      <c r="K40" s="66"/>
    </row>
    <row r="41" spans="1:12" ht="19.649999999999999" customHeight="1">
      <c r="C41" s="87" t="s">
        <v>114</v>
      </c>
      <c r="F41" s="158"/>
      <c r="G41" s="66"/>
      <c r="I41" s="66"/>
      <c r="J41" s="158"/>
      <c r="K41" s="66"/>
    </row>
    <row r="42" spans="1:12" ht="19.649999999999999" customHeight="1">
      <c r="A42" s="63"/>
      <c r="C42" s="65" t="s">
        <v>314</v>
      </c>
      <c r="F42" s="158"/>
      <c r="G42" s="66"/>
      <c r="I42" s="66"/>
      <c r="J42" s="158"/>
      <c r="K42" s="66"/>
    </row>
    <row r="43" spans="1:12" ht="19.649999999999999" customHeight="1">
      <c r="A43" s="69"/>
      <c r="C43" s="87" t="s">
        <v>315</v>
      </c>
      <c r="D43" s="64">
        <v>18</v>
      </c>
      <c r="F43" s="159">
        <v>-3072486844</v>
      </c>
      <c r="G43" s="66"/>
      <c r="H43" s="78">
        <v>141161225</v>
      </c>
      <c r="I43" s="66"/>
      <c r="J43" s="159">
        <v>-278727327</v>
      </c>
      <c r="K43" s="66"/>
      <c r="L43" s="78">
        <v>151282743</v>
      </c>
    </row>
    <row r="44" spans="1:12" ht="19.649999999999999" customHeight="1">
      <c r="C44" s="86" t="s">
        <v>115</v>
      </c>
      <c r="F44" s="158"/>
      <c r="J44" s="158"/>
    </row>
    <row r="45" spans="1:12" ht="19.649999999999999" customHeight="1">
      <c r="A45" s="83"/>
      <c r="C45" s="69" t="s">
        <v>116</v>
      </c>
      <c r="F45" s="162">
        <v>53704569</v>
      </c>
      <c r="G45" s="66"/>
      <c r="H45" s="14">
        <v>-28232245</v>
      </c>
      <c r="I45" s="66"/>
      <c r="J45" s="162">
        <v>55745465</v>
      </c>
      <c r="K45" s="66"/>
      <c r="L45" s="14">
        <v>-30256549</v>
      </c>
    </row>
    <row r="46" spans="1:12" ht="6" customHeight="1">
      <c r="A46" s="83"/>
      <c r="B46" s="84"/>
      <c r="C46" s="85"/>
      <c r="F46" s="158"/>
      <c r="G46" s="66"/>
      <c r="I46" s="66"/>
      <c r="J46" s="158"/>
      <c r="K46" s="66"/>
    </row>
    <row r="47" spans="1:12" ht="19.649999999999999" customHeight="1">
      <c r="A47" s="88" t="s">
        <v>117</v>
      </c>
      <c r="B47" s="89"/>
      <c r="F47" s="158"/>
      <c r="G47" s="66"/>
      <c r="I47" s="66"/>
      <c r="J47" s="158"/>
      <c r="K47" s="66"/>
    </row>
    <row r="48" spans="1:12" ht="19.649999999999999" customHeight="1">
      <c r="A48" s="89" t="s">
        <v>118</v>
      </c>
      <c r="F48" s="161">
        <f>SUM(F41:F47)</f>
        <v>-3018782275</v>
      </c>
      <c r="G48" s="66"/>
      <c r="H48" s="186">
        <f>SUM(H41:H47)</f>
        <v>112928980</v>
      </c>
      <c r="I48" s="66"/>
      <c r="J48" s="161">
        <f>SUM(J41:J47)</f>
        <v>-222981862</v>
      </c>
      <c r="K48" s="66"/>
      <c r="L48" s="186">
        <f>SUM(L41:L47)</f>
        <v>121026194</v>
      </c>
    </row>
    <row r="49" spans="1:12" ht="19.649999999999999" customHeight="1">
      <c r="A49" s="63"/>
      <c r="F49" s="78"/>
      <c r="G49" s="78"/>
      <c r="H49" s="78"/>
      <c r="I49" s="78"/>
      <c r="J49" s="78"/>
      <c r="K49" s="78"/>
      <c r="L49" s="78"/>
    </row>
    <row r="50" spans="1:12" ht="19.649999999999999" customHeight="1">
      <c r="A50" s="63"/>
      <c r="F50" s="78"/>
      <c r="G50" s="78"/>
      <c r="H50" s="78"/>
      <c r="I50" s="78"/>
      <c r="J50" s="78"/>
      <c r="K50" s="78"/>
      <c r="L50" s="78"/>
    </row>
    <row r="51" spans="1:12" ht="19.649999999999999" customHeight="1">
      <c r="A51" s="63"/>
      <c r="F51" s="78"/>
      <c r="G51" s="78"/>
      <c r="H51" s="78"/>
      <c r="I51" s="78"/>
      <c r="J51" s="78"/>
      <c r="K51" s="78"/>
      <c r="L51" s="78"/>
    </row>
    <row r="52" spans="1:12" ht="14.25" customHeight="1">
      <c r="A52" s="63"/>
      <c r="F52" s="78"/>
      <c r="G52" s="78"/>
      <c r="H52" s="78"/>
      <c r="I52" s="78"/>
      <c r="J52" s="78"/>
      <c r="K52" s="78"/>
      <c r="L52" s="78"/>
    </row>
    <row r="53" spans="1:12" s="170" customFormat="1" ht="21.9" customHeight="1">
      <c r="A53" s="170" t="str">
        <f>'7- 9'!A57:L57</f>
        <v>หมายเหตุประกอบงบการเงินเป็นส่วนหนึ่งของงบการเงินนี้</v>
      </c>
    </row>
    <row r="54" spans="1:12" ht="21.6" customHeight="1">
      <c r="A54" s="63" t="str">
        <f>A1</f>
        <v xml:space="preserve">บริษัท พลังงานบริสุทธิ์ จำกัด (มหาชน)  </v>
      </c>
      <c r="B54" s="63"/>
      <c r="C54" s="63"/>
    </row>
    <row r="55" spans="1:12" ht="21.6" customHeight="1">
      <c r="A55" s="63" t="str">
        <f>A2</f>
        <v>งบกำไรขาดทุนเบ็ดเสร็จ</v>
      </c>
      <c r="B55" s="63"/>
      <c r="C55" s="63"/>
    </row>
    <row r="56" spans="1:12" ht="21.6" customHeight="1">
      <c r="A56" s="70" t="str">
        <f>A3</f>
        <v>สำหรับปีสิ้นสุดวันที่ 31 ธันวาคม พ.ศ. 2566</v>
      </c>
      <c r="B56" s="71"/>
      <c r="C56" s="71"/>
      <c r="D56" s="72"/>
      <c r="E56" s="73"/>
      <c r="F56" s="14"/>
      <c r="G56" s="74"/>
      <c r="H56" s="14"/>
      <c r="I56" s="75"/>
      <c r="J56" s="14"/>
      <c r="K56" s="74"/>
      <c r="L56" s="14"/>
    </row>
    <row r="57" spans="1:12" ht="21.6" customHeight="1">
      <c r="J57" s="245"/>
      <c r="K57" s="245"/>
      <c r="L57" s="245"/>
    </row>
    <row r="58" spans="1:12" ht="21.6" customHeight="1">
      <c r="F58" s="242" t="s">
        <v>4</v>
      </c>
      <c r="G58" s="242"/>
      <c r="H58" s="242"/>
      <c r="I58" s="13"/>
      <c r="J58" s="242" t="s">
        <v>5</v>
      </c>
      <c r="K58" s="242"/>
      <c r="L58" s="242"/>
    </row>
    <row r="59" spans="1:12" ht="21.6" customHeight="1">
      <c r="A59" s="69"/>
      <c r="D59" s="76"/>
      <c r="E59" s="63"/>
      <c r="F59" s="213"/>
      <c r="G59" s="213"/>
      <c r="H59" s="213"/>
      <c r="I59" s="13"/>
      <c r="J59" s="213"/>
      <c r="K59" s="213"/>
      <c r="L59" s="213" t="s">
        <v>3</v>
      </c>
    </row>
    <row r="60" spans="1:12" ht="21.6" customHeight="1">
      <c r="E60" s="63"/>
      <c r="F60" s="13" t="s">
        <v>6</v>
      </c>
      <c r="G60" s="16"/>
      <c r="H60" s="13" t="s">
        <v>7</v>
      </c>
      <c r="I60" s="17"/>
      <c r="J60" s="13" t="s">
        <v>6</v>
      </c>
      <c r="K60" s="16"/>
      <c r="L60" s="13" t="s">
        <v>7</v>
      </c>
    </row>
    <row r="61" spans="1:12" ht="21.6" customHeight="1">
      <c r="D61" s="77" t="s">
        <v>8</v>
      </c>
      <c r="E61" s="63"/>
      <c r="F61" s="15" t="s">
        <v>9</v>
      </c>
      <c r="G61" s="18"/>
      <c r="H61" s="15" t="s">
        <v>9</v>
      </c>
      <c r="I61" s="19"/>
      <c r="J61" s="15" t="s">
        <v>9</v>
      </c>
      <c r="K61" s="18"/>
      <c r="L61" s="15" t="s">
        <v>9</v>
      </c>
    </row>
    <row r="62" spans="1:12" ht="8.1" customHeight="1">
      <c r="F62" s="158"/>
      <c r="G62" s="66"/>
      <c r="I62" s="66"/>
      <c r="J62" s="158"/>
      <c r="K62" s="66"/>
    </row>
    <row r="63" spans="1:12" ht="21.6" customHeight="1">
      <c r="A63" s="88" t="s">
        <v>119</v>
      </c>
      <c r="B63" s="89"/>
      <c r="C63" s="89"/>
      <c r="F63" s="158"/>
      <c r="G63" s="66"/>
      <c r="I63" s="66"/>
      <c r="J63" s="158"/>
      <c r="K63" s="66"/>
    </row>
    <row r="64" spans="1:12" ht="21.6" customHeight="1">
      <c r="A64" s="88"/>
      <c r="B64" s="89" t="s">
        <v>113</v>
      </c>
      <c r="C64" s="89"/>
      <c r="F64" s="158"/>
      <c r="G64" s="66"/>
      <c r="I64" s="66"/>
      <c r="J64" s="158"/>
      <c r="K64" s="66"/>
    </row>
    <row r="65" spans="1:12" ht="21.6" customHeight="1">
      <c r="C65" s="111" t="s">
        <v>120</v>
      </c>
      <c r="F65" s="158"/>
      <c r="G65" s="66"/>
      <c r="I65" s="66"/>
      <c r="J65" s="158"/>
      <c r="K65" s="66"/>
    </row>
    <row r="66" spans="1:12" ht="21.6" customHeight="1">
      <c r="A66" s="88"/>
      <c r="C66" s="89" t="s">
        <v>121</v>
      </c>
      <c r="D66" s="171">
        <v>19.100000000000001</v>
      </c>
      <c r="F66" s="158">
        <v>-26357500</v>
      </c>
      <c r="G66" s="66"/>
      <c r="H66" s="66">
        <v>-10422882</v>
      </c>
      <c r="I66" s="66"/>
      <c r="J66" s="158">
        <v>0</v>
      </c>
      <c r="K66" s="66"/>
      <c r="L66" s="66">
        <v>0</v>
      </c>
    </row>
    <row r="67" spans="1:12" ht="21.6" customHeight="1">
      <c r="C67" s="90" t="s">
        <v>122</v>
      </c>
      <c r="F67" s="158"/>
      <c r="G67" s="66"/>
      <c r="I67" s="66"/>
      <c r="J67" s="158"/>
      <c r="K67" s="66"/>
    </row>
    <row r="68" spans="1:12" ht="21.6" customHeight="1">
      <c r="A68" s="91"/>
      <c r="C68" s="89" t="s">
        <v>123</v>
      </c>
      <c r="F68" s="159">
        <v>-16074489</v>
      </c>
      <c r="G68" s="78"/>
      <c r="H68" s="78">
        <v>-191298716</v>
      </c>
      <c r="I68" s="78"/>
      <c r="J68" s="159">
        <v>0</v>
      </c>
      <c r="K68" s="78"/>
      <c r="L68" s="78">
        <v>0</v>
      </c>
    </row>
    <row r="69" spans="1:12" ht="21.6" customHeight="1">
      <c r="C69" s="111" t="s">
        <v>124</v>
      </c>
      <c r="F69" s="159"/>
      <c r="G69" s="78"/>
      <c r="H69" s="78"/>
      <c r="I69" s="78"/>
      <c r="J69" s="159"/>
      <c r="K69" s="78"/>
      <c r="L69" s="78"/>
    </row>
    <row r="70" spans="1:12" ht="21.6" customHeight="1">
      <c r="A70" s="91"/>
      <c r="C70" s="89" t="s">
        <v>116</v>
      </c>
      <c r="F70" s="161">
        <v>0</v>
      </c>
      <c r="G70" s="78"/>
      <c r="H70" s="186">
        <v>0</v>
      </c>
      <c r="I70" s="78"/>
      <c r="J70" s="161">
        <v>0</v>
      </c>
      <c r="K70" s="78"/>
      <c r="L70" s="186">
        <v>0</v>
      </c>
    </row>
    <row r="71" spans="1:12" ht="8.1" customHeight="1">
      <c r="A71" s="91"/>
      <c r="B71" s="91"/>
      <c r="C71" s="90"/>
      <c r="F71" s="160"/>
      <c r="G71" s="78"/>
      <c r="H71" s="79"/>
      <c r="I71" s="78"/>
      <c r="J71" s="159"/>
      <c r="K71" s="78"/>
      <c r="L71" s="78"/>
    </row>
    <row r="72" spans="1:12" ht="21.6" customHeight="1">
      <c r="A72" s="88" t="s">
        <v>125</v>
      </c>
      <c r="B72" s="89"/>
      <c r="F72" s="160"/>
      <c r="G72" s="78"/>
      <c r="H72" s="79"/>
      <c r="I72" s="78"/>
      <c r="J72" s="159"/>
      <c r="K72" s="78"/>
      <c r="L72" s="78"/>
    </row>
    <row r="73" spans="1:12" ht="21.6" customHeight="1">
      <c r="A73" s="89" t="s">
        <v>118</v>
      </c>
      <c r="F73" s="163">
        <f>SUM(F66:F72)</f>
        <v>-42431989</v>
      </c>
      <c r="G73" s="78"/>
      <c r="H73" s="187">
        <f>SUM(H66:H72)</f>
        <v>-201721598</v>
      </c>
      <c r="I73" s="78"/>
      <c r="J73" s="163">
        <f>SUM(J66:J72)</f>
        <v>0</v>
      </c>
      <c r="K73" s="78"/>
      <c r="L73" s="187">
        <f>SUM(L66:L72)</f>
        <v>0</v>
      </c>
    </row>
    <row r="74" spans="1:12" ht="8.1" customHeight="1">
      <c r="A74" s="91"/>
      <c r="B74" s="91"/>
      <c r="C74" s="90"/>
      <c r="F74" s="160"/>
      <c r="G74" s="78"/>
      <c r="H74" s="79"/>
      <c r="I74" s="78"/>
      <c r="J74" s="159"/>
      <c r="K74" s="78"/>
      <c r="L74" s="78"/>
    </row>
    <row r="75" spans="1:12" ht="21.6" customHeight="1">
      <c r="A75" s="63" t="s">
        <v>126</v>
      </c>
      <c r="C75" s="90"/>
      <c r="F75" s="161">
        <f>SUM(F73,F48)</f>
        <v>-3061214264</v>
      </c>
      <c r="G75" s="78"/>
      <c r="H75" s="186">
        <f>SUM(H73,H48)</f>
        <v>-88792618</v>
      </c>
      <c r="I75" s="78"/>
      <c r="J75" s="161">
        <f>SUM(J73,J48)</f>
        <v>-222981862</v>
      </c>
      <c r="K75" s="78"/>
      <c r="L75" s="186">
        <f>SUM(L73,L48)</f>
        <v>121026194</v>
      </c>
    </row>
    <row r="76" spans="1:12" ht="8.1" customHeight="1">
      <c r="F76" s="159"/>
      <c r="G76" s="78"/>
      <c r="H76" s="78"/>
      <c r="I76" s="78"/>
      <c r="J76" s="159"/>
      <c r="K76" s="78"/>
      <c r="L76" s="78"/>
    </row>
    <row r="77" spans="1:12" ht="21.6" customHeight="1" thickBot="1">
      <c r="A77" s="63" t="s">
        <v>127</v>
      </c>
      <c r="F77" s="164">
        <f>SUM(F75,F35)</f>
        <v>4438925126</v>
      </c>
      <c r="G77" s="78"/>
      <c r="H77" s="188">
        <f>SUM(H75,H35)</f>
        <v>7317676572</v>
      </c>
      <c r="I77" s="78"/>
      <c r="J77" s="164">
        <f>SUM(J75,J35)</f>
        <v>14281594174</v>
      </c>
      <c r="K77" s="78"/>
      <c r="L77" s="188">
        <f>SUM(L75,L35)</f>
        <v>5547231495</v>
      </c>
    </row>
    <row r="78" spans="1:12" ht="21.6" customHeight="1" thickTop="1">
      <c r="A78" s="63"/>
      <c r="F78" s="159"/>
      <c r="G78" s="78"/>
      <c r="H78" s="78"/>
      <c r="I78" s="78"/>
      <c r="J78" s="159"/>
      <c r="K78" s="78"/>
      <c r="L78" s="78"/>
    </row>
    <row r="79" spans="1:12" ht="21.6" customHeight="1">
      <c r="A79" s="63" t="s">
        <v>128</v>
      </c>
      <c r="F79" s="159"/>
      <c r="G79" s="80"/>
      <c r="H79" s="78"/>
      <c r="I79" s="81"/>
      <c r="J79" s="159"/>
      <c r="K79" s="80"/>
      <c r="L79" s="78"/>
    </row>
    <row r="80" spans="1:12" ht="21.6" customHeight="1">
      <c r="A80" s="69"/>
      <c r="B80" s="92" t="s">
        <v>129</v>
      </c>
      <c r="F80" s="159">
        <f>F85-F83</f>
        <v>7606172115</v>
      </c>
      <c r="G80" s="78"/>
      <c r="H80" s="78">
        <v>7604287313</v>
      </c>
      <c r="I80" s="78"/>
      <c r="J80" s="159">
        <f>J85-J82</f>
        <v>11635082456</v>
      </c>
      <c r="K80" s="78"/>
      <c r="L80" s="78">
        <f>L85-L82</f>
        <v>2134917213</v>
      </c>
    </row>
    <row r="81" spans="1:12" ht="21.6" customHeight="1">
      <c r="A81" s="69"/>
      <c r="B81" s="92" t="s">
        <v>297</v>
      </c>
      <c r="F81" s="159"/>
      <c r="G81" s="78"/>
      <c r="H81" s="78"/>
      <c r="I81" s="78"/>
      <c r="J81" s="159"/>
      <c r="K81" s="78"/>
      <c r="L81" s="78"/>
    </row>
    <row r="82" spans="1:12" ht="21.6" customHeight="1">
      <c r="A82" s="69"/>
      <c r="B82" s="92"/>
      <c r="C82" s="65" t="s">
        <v>298</v>
      </c>
      <c r="F82" s="159">
        <v>0</v>
      </c>
      <c r="G82" s="78"/>
      <c r="H82" s="78">
        <v>0</v>
      </c>
      <c r="I82" s="78"/>
      <c r="J82" s="159">
        <v>2869493580</v>
      </c>
      <c r="K82" s="78"/>
      <c r="L82" s="78">
        <v>3291288088</v>
      </c>
    </row>
    <row r="83" spans="1:12" ht="21.6" customHeight="1">
      <c r="A83" s="69"/>
      <c r="B83" s="93" t="s">
        <v>130</v>
      </c>
      <c r="F83" s="161">
        <v>-106032725</v>
      </c>
      <c r="G83" s="78"/>
      <c r="H83" s="186">
        <v>-197818123</v>
      </c>
      <c r="I83" s="78"/>
      <c r="J83" s="161">
        <v>0</v>
      </c>
      <c r="K83" s="78"/>
      <c r="L83" s="186">
        <v>0</v>
      </c>
    </row>
    <row r="84" spans="1:12" ht="8.1" customHeight="1">
      <c r="A84" s="94"/>
      <c r="F84" s="159"/>
      <c r="G84" s="78"/>
      <c r="H84" s="78"/>
      <c r="I84" s="78"/>
      <c r="J84" s="159"/>
      <c r="K84" s="78"/>
      <c r="L84" s="78"/>
    </row>
    <row r="85" spans="1:12" ht="21.6" customHeight="1" thickBot="1">
      <c r="A85" s="94"/>
      <c r="F85" s="164">
        <f>F35</f>
        <v>7500139390</v>
      </c>
      <c r="G85" s="78"/>
      <c r="H85" s="188">
        <f>H35</f>
        <v>7406469190</v>
      </c>
      <c r="I85" s="78"/>
      <c r="J85" s="164">
        <f>J35</f>
        <v>14504576036</v>
      </c>
      <c r="K85" s="78"/>
      <c r="L85" s="188">
        <f>L35</f>
        <v>5426205301</v>
      </c>
    </row>
    <row r="86" spans="1:12" ht="21.6" customHeight="1" thickTop="1">
      <c r="A86" s="94"/>
      <c r="F86" s="159"/>
      <c r="G86" s="78"/>
      <c r="H86" s="78"/>
      <c r="I86" s="78"/>
      <c r="J86" s="159"/>
      <c r="K86" s="78"/>
      <c r="L86" s="78"/>
    </row>
    <row r="87" spans="1:12" ht="21.6" customHeight="1">
      <c r="A87" s="95" t="s">
        <v>131</v>
      </c>
      <c r="F87" s="159"/>
      <c r="G87" s="78"/>
      <c r="H87" s="78"/>
      <c r="I87" s="78"/>
      <c r="J87" s="159"/>
      <c r="K87" s="78"/>
      <c r="L87" s="78"/>
    </row>
    <row r="88" spans="1:12" ht="21.6" customHeight="1">
      <c r="A88" s="69"/>
      <c r="B88" s="92" t="s">
        <v>129</v>
      </c>
      <c r="F88" s="159">
        <f>F93-F91</f>
        <v>4544402057</v>
      </c>
      <c r="G88" s="78"/>
      <c r="H88" s="78">
        <f>H93-H91</f>
        <v>7546945961</v>
      </c>
      <c r="I88" s="78"/>
      <c r="J88" s="159">
        <f>J93-J90</f>
        <v>11412100594</v>
      </c>
      <c r="K88" s="78"/>
      <c r="L88" s="78">
        <f>L93-L90</f>
        <v>2255943407</v>
      </c>
    </row>
    <row r="89" spans="1:12" ht="21.6" customHeight="1">
      <c r="A89" s="69"/>
      <c r="B89" s="92" t="s">
        <v>297</v>
      </c>
      <c r="F89" s="159"/>
      <c r="G89" s="78"/>
      <c r="H89" s="78"/>
      <c r="I89" s="78"/>
      <c r="J89" s="159"/>
      <c r="K89" s="78"/>
      <c r="L89" s="78"/>
    </row>
    <row r="90" spans="1:12" ht="21.6" customHeight="1">
      <c r="A90" s="69"/>
      <c r="B90" s="92"/>
      <c r="C90" s="65" t="s">
        <v>298</v>
      </c>
      <c r="F90" s="159">
        <v>0</v>
      </c>
      <c r="G90" s="78"/>
      <c r="H90" s="78">
        <v>0</v>
      </c>
      <c r="I90" s="78"/>
      <c r="J90" s="159">
        <v>2869493580</v>
      </c>
      <c r="K90" s="78"/>
      <c r="L90" s="78">
        <v>3291288088</v>
      </c>
    </row>
    <row r="91" spans="1:12" ht="21.6" customHeight="1">
      <c r="A91" s="69"/>
      <c r="B91" s="93" t="s">
        <v>130</v>
      </c>
      <c r="F91" s="161">
        <v>-105476931</v>
      </c>
      <c r="G91" s="78"/>
      <c r="H91" s="186">
        <v>-229269389</v>
      </c>
      <c r="I91" s="78"/>
      <c r="J91" s="161">
        <v>0</v>
      </c>
      <c r="K91" s="78"/>
      <c r="L91" s="186">
        <v>0</v>
      </c>
    </row>
    <row r="92" spans="1:12" ht="8.1" customHeight="1">
      <c r="A92" s="94"/>
      <c r="F92" s="159"/>
      <c r="G92" s="78"/>
      <c r="H92" s="78"/>
      <c r="I92" s="78"/>
      <c r="J92" s="159"/>
      <c r="K92" s="78"/>
      <c r="L92" s="78"/>
    </row>
    <row r="93" spans="1:12" ht="21.6" customHeight="1" thickBot="1">
      <c r="A93" s="94"/>
      <c r="F93" s="164">
        <f>F77</f>
        <v>4438925126</v>
      </c>
      <c r="G93" s="78"/>
      <c r="H93" s="188">
        <f>H77</f>
        <v>7317676572</v>
      </c>
      <c r="I93" s="78"/>
      <c r="J93" s="164">
        <f>J77</f>
        <v>14281594174</v>
      </c>
      <c r="K93" s="78"/>
      <c r="L93" s="188">
        <f>L77</f>
        <v>5547231495</v>
      </c>
    </row>
    <row r="94" spans="1:12" ht="21.6" customHeight="1" thickTop="1">
      <c r="A94" s="94"/>
      <c r="B94" s="94"/>
      <c r="C94" s="94"/>
      <c r="D94" s="96"/>
      <c r="E94" s="95"/>
      <c r="F94" s="109"/>
      <c r="G94" s="97"/>
      <c r="H94" s="189"/>
      <c r="I94" s="97"/>
      <c r="J94" s="109"/>
      <c r="K94" s="98"/>
      <c r="L94" s="189"/>
    </row>
    <row r="95" spans="1:12" ht="21.6" customHeight="1">
      <c r="A95" s="95" t="s">
        <v>132</v>
      </c>
      <c r="B95" s="94"/>
      <c r="C95" s="94"/>
      <c r="D95" s="99"/>
      <c r="E95" s="100"/>
      <c r="F95" s="110"/>
      <c r="G95" s="100"/>
      <c r="H95" s="100"/>
      <c r="I95" s="100"/>
      <c r="J95" s="110"/>
      <c r="K95" s="100"/>
      <c r="L95" s="100"/>
    </row>
    <row r="96" spans="1:12" ht="21.6" customHeight="1">
      <c r="A96" s="95"/>
      <c r="B96" s="94" t="s">
        <v>133</v>
      </c>
      <c r="C96" s="94"/>
      <c r="D96" s="99">
        <v>40</v>
      </c>
      <c r="E96" s="94"/>
      <c r="F96" s="173">
        <f>F80/3729123401</f>
        <v>2.0396675832610773</v>
      </c>
      <c r="G96" s="100"/>
      <c r="H96" s="174">
        <f>H80/('7- 9'!H135*10)</f>
        <v>2.0386829257372656</v>
      </c>
      <c r="I96" s="100"/>
      <c r="J96" s="173">
        <f>J80/3729123401</f>
        <v>3.1200583099180741</v>
      </c>
      <c r="K96" s="100"/>
      <c r="L96" s="174">
        <f>L80/('7- 9'!L135*10)</f>
        <v>0.57236386407506701</v>
      </c>
    </row>
    <row r="97" spans="1:12" ht="21.6" customHeight="1">
      <c r="A97" s="95"/>
      <c r="B97" s="94"/>
      <c r="C97" s="94"/>
      <c r="D97" s="99"/>
      <c r="E97" s="94"/>
      <c r="F97" s="174"/>
      <c r="G97" s="101"/>
      <c r="H97" s="174"/>
      <c r="I97" s="101"/>
      <c r="J97" s="174"/>
      <c r="K97" s="100"/>
      <c r="L97" s="174"/>
    </row>
    <row r="98" spans="1:12" ht="21.6" customHeight="1">
      <c r="A98" s="95"/>
      <c r="B98" s="94"/>
      <c r="C98" s="94"/>
      <c r="D98" s="99"/>
      <c r="E98" s="94"/>
      <c r="F98" s="174"/>
      <c r="G98" s="101"/>
      <c r="H98" s="174"/>
      <c r="I98" s="101"/>
      <c r="J98" s="174"/>
      <c r="K98" s="102"/>
      <c r="L98" s="174"/>
    </row>
    <row r="99" spans="1:12" ht="22.5" customHeight="1">
      <c r="A99" s="95"/>
      <c r="B99" s="94"/>
      <c r="C99" s="94"/>
      <c r="D99" s="99"/>
      <c r="E99" s="94"/>
      <c r="F99" s="174"/>
      <c r="G99" s="101"/>
      <c r="H99" s="174"/>
      <c r="I99" s="101"/>
      <c r="J99" s="174"/>
      <c r="K99" s="102"/>
      <c r="L99" s="174"/>
    </row>
    <row r="100" spans="1:12" s="170" customFormat="1" ht="21.9" customHeight="1">
      <c r="A100" s="9" t="str">
        <f>'7- 9'!A57:L57</f>
        <v>หมายเหตุประกอบงบการเงินเป็นส่วนหนึ่งของงบการเงินนี้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</sheetData>
  <mergeCells count="6">
    <mergeCell ref="J4:L4"/>
    <mergeCell ref="F5:H5"/>
    <mergeCell ref="F58:H58"/>
    <mergeCell ref="J58:L58"/>
    <mergeCell ref="J5:L5"/>
    <mergeCell ref="J57:L57"/>
  </mergeCells>
  <pageMargins left="0.8" right="0.5" top="0.5" bottom="0.6" header="0.49" footer="0.4"/>
  <pageSetup paperSize="9" scale="85" firstPageNumber="10" fitToHeight="0" orientation="portrait" useFirstPageNumber="1" horizontalDpi="1200" verticalDpi="1200" r:id="rId1"/>
  <headerFooter>
    <oddFooter>&amp;R&amp;"Browallia New,Regular"&amp;13&amp;P</oddFooter>
  </headerFooter>
  <rowBreaks count="1" manualBreakCount="1">
    <brk id="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AG51"/>
  <sheetViews>
    <sheetView topLeftCell="A8" zoomScale="80" zoomScaleNormal="80" zoomScaleSheetLayoutView="80" zoomScalePageLayoutView="70" workbookViewId="0">
      <selection activeCell="AB31" sqref="AB31"/>
    </sheetView>
  </sheetViews>
  <sheetFormatPr defaultColWidth="9.109375" defaultRowHeight="16.350000000000001" customHeight="1"/>
  <cols>
    <col min="1" max="1" width="1.109375" style="54" customWidth="1"/>
    <col min="2" max="2" width="1.44140625" style="54" customWidth="1"/>
    <col min="3" max="3" width="38" style="54" customWidth="1"/>
    <col min="4" max="4" width="7.5546875" style="51" customWidth="1"/>
    <col min="5" max="5" width="0.5546875" style="52" customWidth="1"/>
    <col min="6" max="6" width="12.33203125" style="53" customWidth="1"/>
    <col min="7" max="7" width="0.5546875" style="52" customWidth="1"/>
    <col min="8" max="8" width="12.109375" style="196" customWidth="1"/>
    <col min="9" max="9" width="0.5546875" style="52" customWidth="1"/>
    <col min="10" max="10" width="13.109375" style="53" customWidth="1"/>
    <col min="11" max="11" width="0.5546875" style="52" customWidth="1"/>
    <col min="12" max="12" width="11.6640625" style="53" customWidth="1"/>
    <col min="13" max="13" width="0.5546875" style="52" customWidth="1"/>
    <col min="14" max="14" width="12.88671875" style="53" customWidth="1"/>
    <col min="15" max="15" width="0.5546875" style="52" customWidth="1"/>
    <col min="16" max="16" width="15.6640625" style="53" customWidth="1"/>
    <col min="17" max="17" width="0.5546875" style="52" customWidth="1"/>
    <col min="18" max="18" width="15.6640625" style="52" customWidth="1"/>
    <col min="19" max="19" width="0.5546875" style="52" customWidth="1"/>
    <col min="20" max="20" width="15.6640625" style="52" customWidth="1"/>
    <col min="21" max="21" width="0.5546875" style="52" customWidth="1"/>
    <col min="22" max="22" width="15.6640625" style="52" customWidth="1"/>
    <col min="23" max="23" width="0.5546875" style="52" customWidth="1"/>
    <col min="24" max="24" width="15.6640625" style="52" customWidth="1"/>
    <col min="25" max="25" width="0.5546875" style="52" customWidth="1"/>
    <col min="26" max="26" width="15.6640625" style="52" customWidth="1"/>
    <col min="27" max="27" width="0.5546875" style="52" customWidth="1"/>
    <col min="28" max="28" width="15.6640625" style="52" customWidth="1"/>
    <col min="29" max="29" width="0.5546875" style="52" customWidth="1"/>
    <col min="30" max="30" width="15.6640625" style="53" customWidth="1"/>
    <col min="31" max="31" width="0.5546875" style="52" customWidth="1"/>
    <col min="32" max="32" width="15.6640625" style="53" customWidth="1"/>
    <col min="33" max="16384" width="9.109375" style="54"/>
  </cols>
  <sheetData>
    <row r="1" spans="1:32" ht="21.75" customHeight="1">
      <c r="A1" s="34" t="s">
        <v>0</v>
      </c>
      <c r="B1" s="50"/>
      <c r="C1" s="50"/>
      <c r="H1" s="53"/>
      <c r="AF1" s="38"/>
    </row>
    <row r="2" spans="1:32" ht="21.75" customHeight="1">
      <c r="A2" s="34" t="s">
        <v>134</v>
      </c>
      <c r="B2" s="50"/>
      <c r="C2" s="50"/>
      <c r="H2" s="53"/>
    </row>
    <row r="3" spans="1:32" ht="21.75" customHeight="1">
      <c r="A3" s="112" t="s">
        <v>93</v>
      </c>
      <c r="B3" s="55"/>
      <c r="C3" s="55"/>
      <c r="D3" s="56"/>
      <c r="E3" s="57"/>
      <c r="F3" s="58"/>
      <c r="G3" s="57"/>
      <c r="H3" s="58"/>
      <c r="I3" s="57"/>
      <c r="J3" s="58"/>
      <c r="K3" s="57"/>
      <c r="L3" s="58"/>
      <c r="M3" s="57"/>
      <c r="N3" s="58"/>
      <c r="O3" s="57"/>
      <c r="P3" s="58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8"/>
      <c r="AE3" s="57"/>
      <c r="AF3" s="58"/>
    </row>
    <row r="4" spans="1:32" ht="20.85" customHeight="1">
      <c r="H4" s="53"/>
    </row>
    <row r="5" spans="1:32" ht="20.85" customHeight="1">
      <c r="B5" s="115"/>
      <c r="C5" s="115"/>
      <c r="D5" s="116"/>
      <c r="E5" s="115"/>
      <c r="F5" s="46"/>
      <c r="G5" s="117"/>
      <c r="H5" s="46"/>
      <c r="I5" s="117"/>
      <c r="J5" s="46"/>
      <c r="K5" s="117"/>
      <c r="L5" s="46"/>
      <c r="M5" s="117"/>
      <c r="N5" s="46"/>
      <c r="O5" s="117"/>
      <c r="P5" s="46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46"/>
      <c r="AE5" s="117"/>
      <c r="AF5" s="46" t="s">
        <v>135</v>
      </c>
    </row>
    <row r="6" spans="1:32" ht="20.85" customHeight="1">
      <c r="B6" s="115"/>
      <c r="C6" s="115"/>
      <c r="D6" s="116"/>
      <c r="E6" s="115"/>
      <c r="F6" s="247" t="s">
        <v>129</v>
      </c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115"/>
      <c r="AD6" s="118"/>
      <c r="AE6" s="115"/>
      <c r="AF6" s="118"/>
    </row>
    <row r="7" spans="1:32" ht="20.85" customHeight="1">
      <c r="D7" s="119"/>
      <c r="E7" s="120"/>
      <c r="F7" s="54"/>
      <c r="G7" s="120"/>
      <c r="H7" s="197"/>
      <c r="I7" s="198"/>
      <c r="J7" s="121"/>
      <c r="K7" s="120"/>
      <c r="L7" s="54"/>
      <c r="M7" s="54"/>
      <c r="N7" s="54"/>
      <c r="O7" s="54"/>
      <c r="P7" s="248" t="s">
        <v>87</v>
      </c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120"/>
      <c r="AB7" s="120"/>
      <c r="AC7" s="120"/>
      <c r="AD7" s="121"/>
      <c r="AE7" s="120"/>
      <c r="AF7" s="121"/>
    </row>
    <row r="8" spans="1:32" ht="20.85" customHeight="1">
      <c r="D8" s="119"/>
      <c r="E8" s="120"/>
      <c r="F8" s="54"/>
      <c r="G8" s="120"/>
      <c r="H8" s="197"/>
      <c r="I8" s="198"/>
      <c r="J8" s="121"/>
      <c r="K8" s="120"/>
      <c r="L8" s="122"/>
      <c r="M8" s="120"/>
      <c r="N8" s="122"/>
      <c r="O8" s="120"/>
      <c r="P8" s="115"/>
      <c r="Q8" s="120"/>
      <c r="R8" s="249" t="s">
        <v>111</v>
      </c>
      <c r="S8" s="249"/>
      <c r="T8" s="249"/>
      <c r="U8" s="249"/>
      <c r="V8" s="249"/>
      <c r="W8" s="249"/>
      <c r="X8" s="249"/>
      <c r="Y8" s="120"/>
      <c r="Z8" s="115"/>
      <c r="AA8" s="120"/>
      <c r="AB8" s="120"/>
      <c r="AC8" s="120"/>
      <c r="AD8" s="121"/>
      <c r="AE8" s="120"/>
      <c r="AF8" s="121"/>
    </row>
    <row r="9" spans="1:32" ht="20.85" customHeight="1">
      <c r="D9" s="119"/>
      <c r="E9" s="120"/>
      <c r="F9" s="54"/>
      <c r="G9" s="120"/>
      <c r="H9" s="197"/>
      <c r="I9" s="198"/>
      <c r="J9" s="121"/>
      <c r="K9" s="120"/>
      <c r="L9" s="122"/>
      <c r="M9" s="120"/>
      <c r="N9" s="122"/>
      <c r="O9" s="120"/>
      <c r="P9" s="115"/>
      <c r="Q9" s="120"/>
      <c r="R9" s="115"/>
      <c r="S9" s="120"/>
      <c r="T9" s="116"/>
      <c r="U9" s="120"/>
      <c r="V9" s="116"/>
      <c r="W9" s="120"/>
      <c r="X9" s="115" t="s">
        <v>136</v>
      </c>
      <c r="Y9" s="120"/>
      <c r="Z9" s="115"/>
      <c r="AA9" s="120"/>
      <c r="AB9" s="120"/>
      <c r="AC9" s="120"/>
      <c r="AD9" s="121"/>
      <c r="AE9" s="120"/>
      <c r="AF9" s="121"/>
    </row>
    <row r="10" spans="1:32" ht="20.85" customHeight="1">
      <c r="D10" s="119"/>
      <c r="E10" s="120"/>
      <c r="F10" s="54"/>
      <c r="G10" s="120"/>
      <c r="H10" s="197"/>
      <c r="I10" s="198"/>
      <c r="J10" s="121"/>
      <c r="K10" s="120"/>
      <c r="L10" s="122"/>
      <c r="M10" s="120"/>
      <c r="N10" s="122"/>
      <c r="O10" s="120"/>
      <c r="P10" s="115" t="s">
        <v>291</v>
      </c>
      <c r="Q10" s="120"/>
      <c r="R10" s="115" t="s">
        <v>137</v>
      </c>
      <c r="S10" s="120"/>
      <c r="T10" s="115" t="s">
        <v>138</v>
      </c>
      <c r="U10" s="120"/>
      <c r="V10" s="115" t="s">
        <v>139</v>
      </c>
      <c r="W10" s="120"/>
      <c r="X10" s="115" t="s">
        <v>140</v>
      </c>
      <c r="Y10" s="120"/>
      <c r="Z10" s="115"/>
      <c r="AA10" s="120"/>
      <c r="AB10" s="120"/>
      <c r="AC10" s="120"/>
      <c r="AD10" s="121"/>
      <c r="AE10" s="120"/>
      <c r="AF10" s="121"/>
    </row>
    <row r="11" spans="1:32" ht="20.85" customHeight="1">
      <c r="D11" s="123"/>
      <c r="E11" s="120"/>
      <c r="F11" s="121"/>
      <c r="G11" s="120"/>
      <c r="H11" s="197"/>
      <c r="I11" s="198"/>
      <c r="J11" s="121"/>
      <c r="K11" s="120"/>
      <c r="L11" s="246" t="s">
        <v>83</v>
      </c>
      <c r="M11" s="246"/>
      <c r="N11" s="246"/>
      <c r="O11" s="120"/>
      <c r="P11" s="115" t="s">
        <v>138</v>
      </c>
      <c r="Q11" s="120"/>
      <c r="R11" s="115" t="s">
        <v>141</v>
      </c>
      <c r="S11" s="120"/>
      <c r="T11" s="115" t="s">
        <v>142</v>
      </c>
      <c r="U11" s="120"/>
      <c r="V11" s="115" t="s">
        <v>143</v>
      </c>
      <c r="W11" s="120"/>
      <c r="X11" s="115" t="s">
        <v>144</v>
      </c>
      <c r="Y11" s="120"/>
      <c r="Z11" s="115" t="s">
        <v>145</v>
      </c>
      <c r="AA11" s="120"/>
      <c r="AB11" s="121" t="s">
        <v>146</v>
      </c>
      <c r="AC11" s="120"/>
      <c r="AD11" s="121"/>
      <c r="AE11" s="120"/>
      <c r="AF11" s="121"/>
    </row>
    <row r="12" spans="1:32" ht="20.85" customHeight="1">
      <c r="D12" s="124"/>
      <c r="E12" s="120"/>
      <c r="F12" s="125" t="s">
        <v>147</v>
      </c>
      <c r="G12" s="120"/>
      <c r="H12" s="125" t="s">
        <v>148</v>
      </c>
      <c r="I12" s="198"/>
      <c r="J12" s="125"/>
      <c r="K12" s="120"/>
      <c r="L12" s="125" t="s">
        <v>149</v>
      </c>
      <c r="M12" s="120"/>
      <c r="N12" s="121" t="s">
        <v>150</v>
      </c>
      <c r="O12" s="120"/>
      <c r="P12" s="121" t="s">
        <v>151</v>
      </c>
      <c r="Q12" s="120"/>
      <c r="R12" s="115" t="s">
        <v>152</v>
      </c>
      <c r="S12" s="120"/>
      <c r="T12" s="115" t="s">
        <v>153</v>
      </c>
      <c r="U12" s="120"/>
      <c r="V12" s="115" t="s">
        <v>154</v>
      </c>
      <c r="W12" s="120"/>
      <c r="X12" s="115" t="s">
        <v>155</v>
      </c>
      <c r="Y12" s="120"/>
      <c r="Z12" s="115" t="s">
        <v>156</v>
      </c>
      <c r="AA12" s="120"/>
      <c r="AB12" s="121" t="s">
        <v>157</v>
      </c>
      <c r="AC12" s="120"/>
      <c r="AD12" s="121" t="s">
        <v>158</v>
      </c>
      <c r="AE12" s="120"/>
      <c r="AF12" s="121" t="s">
        <v>159</v>
      </c>
    </row>
    <row r="13" spans="1:32" ht="20.85" customHeight="1">
      <c r="D13" s="124"/>
      <c r="E13" s="120"/>
      <c r="F13" s="125" t="s">
        <v>160</v>
      </c>
      <c r="G13" s="120"/>
      <c r="H13" s="125" t="s">
        <v>161</v>
      </c>
      <c r="I13" s="198"/>
      <c r="J13" s="125" t="s">
        <v>82</v>
      </c>
      <c r="K13" s="120"/>
      <c r="L13" s="125" t="s">
        <v>162</v>
      </c>
      <c r="M13" s="120"/>
      <c r="N13" s="121" t="s">
        <v>163</v>
      </c>
      <c r="O13" s="120"/>
      <c r="P13" s="121" t="s">
        <v>164</v>
      </c>
      <c r="Q13" s="120"/>
      <c r="R13" s="115" t="s">
        <v>165</v>
      </c>
      <c r="S13" s="120"/>
      <c r="T13" s="115" t="s">
        <v>166</v>
      </c>
      <c r="U13" s="120"/>
      <c r="V13" s="115" t="s">
        <v>167</v>
      </c>
      <c r="W13" s="120"/>
      <c r="X13" s="115" t="s">
        <v>168</v>
      </c>
      <c r="Y13" s="120"/>
      <c r="Z13" s="115" t="s">
        <v>169</v>
      </c>
      <c r="AA13" s="120"/>
      <c r="AB13" s="121" t="s">
        <v>170</v>
      </c>
      <c r="AC13" s="120"/>
      <c r="AD13" s="121" t="s">
        <v>171</v>
      </c>
      <c r="AE13" s="120"/>
      <c r="AF13" s="121" t="s">
        <v>73</v>
      </c>
    </row>
    <row r="14" spans="1:32" ht="20.85" customHeight="1">
      <c r="D14" s="175" t="s">
        <v>8</v>
      </c>
      <c r="E14" s="120"/>
      <c r="F14" s="126" t="s">
        <v>9</v>
      </c>
      <c r="G14" s="120"/>
      <c r="H14" s="126" t="s">
        <v>9</v>
      </c>
      <c r="I14" s="198"/>
      <c r="J14" s="126" t="s">
        <v>9</v>
      </c>
      <c r="K14" s="120"/>
      <c r="L14" s="126" t="s">
        <v>9</v>
      </c>
      <c r="M14" s="120"/>
      <c r="N14" s="126" t="s">
        <v>9</v>
      </c>
      <c r="O14" s="120"/>
      <c r="P14" s="126" t="s">
        <v>9</v>
      </c>
      <c r="Q14" s="120"/>
      <c r="R14" s="126" t="s">
        <v>9</v>
      </c>
      <c r="S14" s="120"/>
      <c r="T14" s="126" t="s">
        <v>9</v>
      </c>
      <c r="U14" s="120"/>
      <c r="V14" s="126" t="s">
        <v>9</v>
      </c>
      <c r="W14" s="120"/>
      <c r="X14" s="126" t="s">
        <v>9</v>
      </c>
      <c r="Y14" s="120"/>
      <c r="Z14" s="126" t="s">
        <v>9</v>
      </c>
      <c r="AA14" s="120"/>
      <c r="AB14" s="126" t="s">
        <v>9</v>
      </c>
      <c r="AC14" s="120"/>
      <c r="AD14" s="126" t="s">
        <v>9</v>
      </c>
      <c r="AE14" s="120"/>
      <c r="AF14" s="126" t="s">
        <v>9</v>
      </c>
    </row>
    <row r="15" spans="1:32" ht="8.1" customHeight="1">
      <c r="D15" s="128"/>
      <c r="E15" s="120"/>
      <c r="F15" s="127"/>
      <c r="G15" s="120"/>
      <c r="H15" s="199"/>
      <c r="I15" s="198"/>
      <c r="J15" s="127"/>
      <c r="K15" s="120"/>
      <c r="L15" s="127"/>
      <c r="M15" s="120"/>
      <c r="N15" s="127"/>
      <c r="O15" s="120"/>
      <c r="P15" s="127"/>
      <c r="Q15" s="120"/>
      <c r="R15" s="127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7"/>
      <c r="AE15" s="120"/>
      <c r="AF15" s="127"/>
    </row>
    <row r="16" spans="1:32" ht="20.85" customHeight="1">
      <c r="A16" s="34" t="s">
        <v>172</v>
      </c>
      <c r="B16" s="165"/>
      <c r="E16" s="53"/>
      <c r="F16" s="130">
        <v>373000000</v>
      </c>
      <c r="G16" s="130"/>
      <c r="H16" s="130">
        <v>3680616000</v>
      </c>
      <c r="I16" s="130"/>
      <c r="J16" s="130">
        <v>0</v>
      </c>
      <c r="K16" s="130"/>
      <c r="L16" s="130">
        <v>37300000</v>
      </c>
      <c r="M16" s="130"/>
      <c r="N16" s="130">
        <v>29130158026</v>
      </c>
      <c r="O16" s="130"/>
      <c r="P16" s="130">
        <v>-765012661</v>
      </c>
      <c r="Q16" s="130"/>
      <c r="R16" s="130">
        <v>-12756969</v>
      </c>
      <c r="S16" s="130"/>
      <c r="T16" s="130">
        <v>-112786407</v>
      </c>
      <c r="U16" s="130"/>
      <c r="V16" s="130">
        <v>167853925</v>
      </c>
      <c r="W16" s="130"/>
      <c r="X16" s="130">
        <v>2649413</v>
      </c>
      <c r="Y16" s="130"/>
      <c r="Z16" s="130">
        <f>SUM(P16:X16)</f>
        <v>-720052699</v>
      </c>
      <c r="AA16" s="130"/>
      <c r="AB16" s="130">
        <f>SUM(F16:N16,Z16)</f>
        <v>32501021327</v>
      </c>
      <c r="AC16" s="130"/>
      <c r="AD16" s="130">
        <v>2600699378</v>
      </c>
      <c r="AE16" s="130"/>
      <c r="AF16" s="130">
        <f>SUM(AB16:AD16)</f>
        <v>35101720705</v>
      </c>
    </row>
    <row r="17" spans="1:32" ht="20.85" customHeight="1">
      <c r="A17" s="34" t="s">
        <v>173</v>
      </c>
      <c r="B17" s="34"/>
      <c r="E17" s="53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</row>
    <row r="18" spans="1:32" ht="20.85" customHeight="1">
      <c r="A18" s="37" t="s">
        <v>174</v>
      </c>
      <c r="B18" s="34"/>
      <c r="D18" s="131"/>
      <c r="E18" s="53"/>
      <c r="F18" s="130">
        <v>0</v>
      </c>
      <c r="G18" s="130"/>
      <c r="H18" s="130">
        <v>0</v>
      </c>
      <c r="I18" s="130"/>
      <c r="J18" s="130">
        <v>0</v>
      </c>
      <c r="K18" s="130"/>
      <c r="L18" s="130">
        <v>0</v>
      </c>
      <c r="M18" s="130"/>
      <c r="N18" s="130">
        <v>0</v>
      </c>
      <c r="O18" s="130"/>
      <c r="P18" s="130">
        <v>0</v>
      </c>
      <c r="Q18" s="130"/>
      <c r="R18" s="130">
        <v>0</v>
      </c>
      <c r="S18" s="130"/>
      <c r="T18" s="130">
        <v>0</v>
      </c>
      <c r="U18" s="130"/>
      <c r="V18" s="130">
        <v>0</v>
      </c>
      <c r="W18" s="130"/>
      <c r="X18" s="130">
        <v>0</v>
      </c>
      <c r="Y18" s="130"/>
      <c r="Z18" s="130">
        <f>SUM(P18:X18)</f>
        <v>0</v>
      </c>
      <c r="AA18" s="130"/>
      <c r="AB18" s="130">
        <f>SUM(F18:N18,Z18)</f>
        <v>0</v>
      </c>
      <c r="AC18" s="130"/>
      <c r="AD18" s="130">
        <v>646</v>
      </c>
      <c r="AE18" s="130"/>
      <c r="AF18" s="130">
        <f>SUM(AB18:AD18)</f>
        <v>646</v>
      </c>
    </row>
    <row r="19" spans="1:32" ht="20.85" customHeight="1">
      <c r="A19" s="54" t="s">
        <v>175</v>
      </c>
      <c r="B19" s="37"/>
      <c r="E19" s="53"/>
      <c r="F19" s="130">
        <v>0</v>
      </c>
      <c r="G19" s="130"/>
      <c r="H19" s="130">
        <v>0</v>
      </c>
      <c r="I19" s="130"/>
      <c r="J19" s="130">
        <v>0</v>
      </c>
      <c r="K19" s="130"/>
      <c r="L19" s="130">
        <v>0</v>
      </c>
      <c r="M19" s="130"/>
      <c r="N19" s="130">
        <v>0</v>
      </c>
      <c r="O19" s="130"/>
      <c r="P19" s="130">
        <v>0</v>
      </c>
      <c r="Q19" s="130"/>
      <c r="R19" s="130">
        <v>0</v>
      </c>
      <c r="S19" s="130"/>
      <c r="T19" s="130">
        <v>0</v>
      </c>
      <c r="U19" s="130"/>
      <c r="V19" s="130">
        <v>0</v>
      </c>
      <c r="W19" s="130"/>
      <c r="X19" s="130">
        <v>0</v>
      </c>
      <c r="Y19" s="130"/>
      <c r="Z19" s="130">
        <f t="shared" ref="Z19:Z22" si="0">SUM(P19:X19)</f>
        <v>0</v>
      </c>
      <c r="AA19" s="130"/>
      <c r="AB19" s="130">
        <f t="shared" ref="AB19:AB22" si="1">SUM(F19:N19,Z19)</f>
        <v>0</v>
      </c>
      <c r="AC19" s="130"/>
      <c r="AD19" s="130">
        <v>12500000</v>
      </c>
      <c r="AE19" s="130"/>
      <c r="AF19" s="130">
        <f>SUM(AB19:AD19)</f>
        <v>12500000</v>
      </c>
    </row>
    <row r="20" spans="1:32" ht="20.85" customHeight="1">
      <c r="A20" s="54" t="s">
        <v>176</v>
      </c>
      <c r="B20" s="37"/>
      <c r="D20" s="131"/>
      <c r="E20" s="53"/>
      <c r="F20" s="130">
        <v>0</v>
      </c>
      <c r="G20" s="130"/>
      <c r="H20" s="130">
        <v>0</v>
      </c>
      <c r="I20" s="130"/>
      <c r="J20" s="130">
        <v>0</v>
      </c>
      <c r="K20" s="130"/>
      <c r="L20" s="130">
        <v>0</v>
      </c>
      <c r="M20" s="130"/>
      <c r="N20" s="130">
        <v>0</v>
      </c>
      <c r="O20" s="130"/>
      <c r="P20" s="130">
        <v>0</v>
      </c>
      <c r="Q20" s="130"/>
      <c r="R20" s="130">
        <v>0</v>
      </c>
      <c r="S20" s="130"/>
      <c r="T20" s="130">
        <v>0</v>
      </c>
      <c r="U20" s="130"/>
      <c r="V20" s="130">
        <v>0</v>
      </c>
      <c r="W20" s="130"/>
      <c r="X20" s="130">
        <v>0</v>
      </c>
      <c r="Y20" s="130"/>
      <c r="Z20" s="130">
        <f t="shared" si="0"/>
        <v>0</v>
      </c>
      <c r="AA20" s="130"/>
      <c r="AB20" s="130">
        <f t="shared" si="1"/>
        <v>0</v>
      </c>
      <c r="AC20" s="130"/>
      <c r="AD20" s="130">
        <v>-8541049</v>
      </c>
      <c r="AE20" s="130"/>
      <c r="AF20" s="130">
        <f>SUM(AB20:AD20)</f>
        <v>-8541049</v>
      </c>
    </row>
    <row r="21" spans="1:32" ht="20.85" customHeight="1">
      <c r="A21" s="54" t="s">
        <v>177</v>
      </c>
      <c r="B21" s="37"/>
      <c r="D21" s="51">
        <v>41</v>
      </c>
      <c r="E21" s="53"/>
      <c r="F21" s="130">
        <v>0</v>
      </c>
      <c r="G21" s="130"/>
      <c r="H21" s="130">
        <v>0</v>
      </c>
      <c r="I21" s="130"/>
      <c r="J21" s="130">
        <v>0</v>
      </c>
      <c r="K21" s="130"/>
      <c r="L21" s="130">
        <v>0</v>
      </c>
      <c r="M21" s="130"/>
      <c r="N21" s="130">
        <v>-1119000000</v>
      </c>
      <c r="O21" s="130"/>
      <c r="P21" s="130">
        <v>0</v>
      </c>
      <c r="Q21" s="130"/>
      <c r="R21" s="130">
        <v>0</v>
      </c>
      <c r="S21" s="130"/>
      <c r="T21" s="130">
        <v>0</v>
      </c>
      <c r="U21" s="130"/>
      <c r="V21" s="130">
        <v>0</v>
      </c>
      <c r="W21" s="130"/>
      <c r="X21" s="130">
        <v>0</v>
      </c>
      <c r="Y21" s="130"/>
      <c r="Z21" s="130">
        <f t="shared" si="0"/>
        <v>0</v>
      </c>
      <c r="AA21" s="130"/>
      <c r="AB21" s="130">
        <f t="shared" si="1"/>
        <v>-1119000000</v>
      </c>
      <c r="AC21" s="130"/>
      <c r="AD21" s="130">
        <v>0</v>
      </c>
      <c r="AE21" s="130"/>
      <c r="AF21" s="130">
        <f t="shared" ref="AF21:AF22" si="2">SUM(AB21:AD21)</f>
        <v>-1119000000</v>
      </c>
    </row>
    <row r="22" spans="1:32" ht="20.85" customHeight="1">
      <c r="A22" s="54" t="s">
        <v>178</v>
      </c>
      <c r="B22" s="37"/>
      <c r="D22" s="35">
        <v>33</v>
      </c>
      <c r="E22" s="53"/>
      <c r="F22" s="130">
        <v>0</v>
      </c>
      <c r="G22" s="130"/>
      <c r="H22" s="130">
        <v>0</v>
      </c>
      <c r="I22" s="130"/>
      <c r="J22" s="130">
        <v>0</v>
      </c>
      <c r="K22" s="130"/>
      <c r="L22" s="130">
        <v>2900000</v>
      </c>
      <c r="M22" s="130"/>
      <c r="N22" s="130">
        <v>-2900000</v>
      </c>
      <c r="O22" s="130"/>
      <c r="P22" s="130">
        <v>0</v>
      </c>
      <c r="Q22" s="130"/>
      <c r="R22" s="130">
        <v>0</v>
      </c>
      <c r="S22" s="130"/>
      <c r="T22" s="130">
        <v>0</v>
      </c>
      <c r="U22" s="130"/>
      <c r="V22" s="130">
        <v>0</v>
      </c>
      <c r="W22" s="130"/>
      <c r="X22" s="130">
        <v>0</v>
      </c>
      <c r="Y22" s="130"/>
      <c r="Z22" s="130">
        <f t="shared" si="0"/>
        <v>0</v>
      </c>
      <c r="AA22" s="130"/>
      <c r="AB22" s="130">
        <f t="shared" si="1"/>
        <v>0</v>
      </c>
      <c r="AC22" s="130"/>
      <c r="AD22" s="130">
        <v>0</v>
      </c>
      <c r="AE22" s="130"/>
      <c r="AF22" s="130">
        <f t="shared" si="2"/>
        <v>0</v>
      </c>
    </row>
    <row r="23" spans="1:32" ht="20.85" customHeight="1">
      <c r="A23" s="54" t="s">
        <v>179</v>
      </c>
      <c r="E23" s="132"/>
      <c r="F23" s="130">
        <v>0</v>
      </c>
      <c r="G23" s="130"/>
      <c r="H23" s="130">
        <v>0</v>
      </c>
      <c r="I23" s="130"/>
      <c r="J23" s="130">
        <v>0</v>
      </c>
      <c r="K23" s="130"/>
      <c r="L23" s="130">
        <v>0</v>
      </c>
      <c r="M23" s="130"/>
      <c r="N23" s="130">
        <v>7604287313</v>
      </c>
      <c r="O23" s="130"/>
      <c r="P23" s="130">
        <v>0</v>
      </c>
      <c r="Q23" s="130"/>
      <c r="R23" s="130">
        <v>0</v>
      </c>
      <c r="S23" s="130"/>
      <c r="T23" s="130">
        <v>115260978</v>
      </c>
      <c r="U23" s="130"/>
      <c r="V23" s="130">
        <v>-162179447</v>
      </c>
      <c r="W23" s="130"/>
      <c r="X23" s="130">
        <v>-10422882</v>
      </c>
      <c r="Y23" s="130"/>
      <c r="Z23" s="133">
        <f>SUM(P23:X23)</f>
        <v>-57341351</v>
      </c>
      <c r="AA23" s="130"/>
      <c r="AB23" s="133">
        <f>SUM(F23:N23,Z23)</f>
        <v>7546945962</v>
      </c>
      <c r="AC23" s="130"/>
      <c r="AD23" s="130">
        <v>-229269389</v>
      </c>
      <c r="AE23" s="130"/>
      <c r="AF23" s="133">
        <f>SUM(AB23:AD23)</f>
        <v>7317676573</v>
      </c>
    </row>
    <row r="24" spans="1:32" ht="6" customHeight="1">
      <c r="A24" s="39"/>
      <c r="E24" s="132"/>
      <c r="F24" s="177"/>
      <c r="G24" s="130"/>
      <c r="H24" s="177"/>
      <c r="I24" s="130"/>
      <c r="J24" s="177"/>
      <c r="K24" s="130"/>
      <c r="L24" s="177"/>
      <c r="M24" s="130"/>
      <c r="N24" s="177"/>
      <c r="O24" s="130"/>
      <c r="P24" s="177"/>
      <c r="Q24" s="130"/>
      <c r="R24" s="177"/>
      <c r="S24" s="130"/>
      <c r="T24" s="177"/>
      <c r="U24" s="130"/>
      <c r="V24" s="177"/>
      <c r="W24" s="130"/>
      <c r="X24" s="177"/>
      <c r="Y24" s="130"/>
      <c r="Z24" s="177"/>
      <c r="AA24" s="130"/>
      <c r="AB24" s="177"/>
      <c r="AC24" s="130"/>
      <c r="AD24" s="177"/>
      <c r="AE24" s="130"/>
      <c r="AF24" s="177"/>
    </row>
    <row r="25" spans="1:32" ht="20.85" customHeight="1">
      <c r="A25" s="34" t="s">
        <v>180</v>
      </c>
      <c r="E25" s="132"/>
      <c r="F25" s="178">
        <f>SUM(F16:F23)</f>
        <v>373000000</v>
      </c>
      <c r="G25" s="130"/>
      <c r="H25" s="178">
        <f>SUM(H16:H23)</f>
        <v>3680616000</v>
      </c>
      <c r="I25" s="130"/>
      <c r="J25" s="178">
        <f>SUM(J16:J23)</f>
        <v>0</v>
      </c>
      <c r="K25" s="130"/>
      <c r="L25" s="178">
        <f>SUM(L16:L23)</f>
        <v>40200000</v>
      </c>
      <c r="M25" s="130"/>
      <c r="N25" s="178">
        <f>SUM(N16:N23)</f>
        <v>35612545339</v>
      </c>
      <c r="O25" s="130"/>
      <c r="P25" s="178">
        <f>SUM(P16:P23)</f>
        <v>-765012661</v>
      </c>
      <c r="Q25" s="130"/>
      <c r="R25" s="178">
        <f>SUM(R16:R23)</f>
        <v>-12756969</v>
      </c>
      <c r="S25" s="130"/>
      <c r="T25" s="178">
        <f>SUM(T16:T23)</f>
        <v>2474571</v>
      </c>
      <c r="U25" s="130"/>
      <c r="V25" s="178">
        <f>SUM(V16:V23)</f>
        <v>5674478</v>
      </c>
      <c r="W25" s="130"/>
      <c r="X25" s="178">
        <f>SUM(X16:X23)</f>
        <v>-7773469</v>
      </c>
      <c r="Y25" s="130"/>
      <c r="Z25" s="178">
        <f>SUM(Z16:Z23)</f>
        <v>-777394050</v>
      </c>
      <c r="AA25" s="130"/>
      <c r="AB25" s="178">
        <f>SUM(AB16:AB23)</f>
        <v>38928967289</v>
      </c>
      <c r="AC25" s="130"/>
      <c r="AD25" s="178">
        <f>SUM(AD16:AD23)</f>
        <v>2375389586</v>
      </c>
      <c r="AE25" s="130"/>
      <c r="AF25" s="178">
        <f>SUM(AF16:AF23)</f>
        <v>41304356875</v>
      </c>
    </row>
    <row r="26" spans="1:32" ht="20.85" customHeight="1">
      <c r="A26" s="34"/>
      <c r="B26" s="34"/>
      <c r="D26" s="129"/>
      <c r="E26" s="53"/>
      <c r="G26" s="53"/>
      <c r="H26" s="53"/>
      <c r="I26" s="53"/>
      <c r="K26" s="53"/>
      <c r="M26" s="53"/>
      <c r="O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E26" s="53"/>
    </row>
    <row r="27" spans="1:32" ht="20.85" customHeight="1">
      <c r="A27" s="34" t="s">
        <v>181</v>
      </c>
      <c r="B27" s="165"/>
      <c r="E27" s="53"/>
      <c r="F27" s="134">
        <v>373000000</v>
      </c>
      <c r="G27" s="130"/>
      <c r="H27" s="134">
        <v>3680616000</v>
      </c>
      <c r="I27" s="130"/>
      <c r="J27" s="134">
        <v>0</v>
      </c>
      <c r="K27" s="130"/>
      <c r="L27" s="134">
        <v>40200000</v>
      </c>
      <c r="M27" s="130"/>
      <c r="N27" s="134">
        <v>35612545339</v>
      </c>
      <c r="O27" s="130"/>
      <c r="P27" s="134">
        <v>-765012661</v>
      </c>
      <c r="Q27" s="130"/>
      <c r="R27" s="134">
        <v>-12756969</v>
      </c>
      <c r="S27" s="130"/>
      <c r="T27" s="134">
        <v>2474571</v>
      </c>
      <c r="U27" s="130"/>
      <c r="V27" s="134">
        <v>5674478</v>
      </c>
      <c r="W27" s="130"/>
      <c r="X27" s="134">
        <v>-7773469</v>
      </c>
      <c r="Y27" s="130"/>
      <c r="Z27" s="134">
        <f>SUM(P27:X27)</f>
        <v>-777394050</v>
      </c>
      <c r="AA27" s="130"/>
      <c r="AB27" s="134">
        <f>SUM(F27:N27,Z27)</f>
        <v>38928967289</v>
      </c>
      <c r="AC27" s="130"/>
      <c r="AD27" s="134">
        <v>2375389586</v>
      </c>
      <c r="AE27" s="130"/>
      <c r="AF27" s="134">
        <f>SUM(AB27:AD27)</f>
        <v>41304356875</v>
      </c>
    </row>
    <row r="28" spans="1:32" ht="20.85" customHeight="1">
      <c r="A28" s="34" t="s">
        <v>173</v>
      </c>
      <c r="B28" s="34"/>
      <c r="E28" s="53"/>
      <c r="F28" s="134"/>
      <c r="G28" s="130"/>
      <c r="H28" s="134"/>
      <c r="I28" s="130"/>
      <c r="J28" s="134"/>
      <c r="K28" s="130"/>
      <c r="L28" s="134"/>
      <c r="M28" s="130"/>
      <c r="N28" s="134"/>
      <c r="O28" s="130"/>
      <c r="P28" s="134"/>
      <c r="Q28" s="130"/>
      <c r="R28" s="134"/>
      <c r="S28" s="130"/>
      <c r="T28" s="134"/>
      <c r="U28" s="130"/>
      <c r="V28" s="134"/>
      <c r="W28" s="130"/>
      <c r="X28" s="134"/>
      <c r="Y28" s="130"/>
      <c r="Z28" s="134"/>
      <c r="AA28" s="130"/>
      <c r="AB28" s="134"/>
      <c r="AC28" s="130"/>
      <c r="AD28" s="134"/>
      <c r="AE28" s="130"/>
      <c r="AF28" s="134"/>
    </row>
    <row r="29" spans="1:32" ht="20.85" customHeight="1">
      <c r="A29" s="37" t="s">
        <v>320</v>
      </c>
      <c r="B29" s="34"/>
      <c r="D29" s="131"/>
      <c r="E29" s="53"/>
      <c r="F29" s="134">
        <v>0</v>
      </c>
      <c r="G29" s="130"/>
      <c r="H29" s="134">
        <v>0</v>
      </c>
      <c r="I29" s="130"/>
      <c r="J29" s="134">
        <v>0</v>
      </c>
      <c r="K29" s="130"/>
      <c r="L29" s="134">
        <v>0</v>
      </c>
      <c r="M29" s="130"/>
      <c r="N29" s="134">
        <v>0</v>
      </c>
      <c r="O29" s="130"/>
      <c r="P29" s="134">
        <v>0</v>
      </c>
      <c r="Q29" s="130"/>
      <c r="R29" s="134">
        <v>0</v>
      </c>
      <c r="S29" s="130"/>
      <c r="T29" s="134">
        <v>0</v>
      </c>
      <c r="U29" s="130"/>
      <c r="V29" s="134">
        <v>0</v>
      </c>
      <c r="W29" s="130"/>
      <c r="X29" s="134">
        <v>0</v>
      </c>
      <c r="Y29" s="130"/>
      <c r="Z29" s="134">
        <f t="shared" ref="Z29:Z31" si="3">SUM(P29:X29)</f>
        <v>0</v>
      </c>
      <c r="AA29" s="130"/>
      <c r="AB29" s="134">
        <f>SUM(F29:N29,Z29)</f>
        <v>0</v>
      </c>
      <c r="AC29" s="130"/>
      <c r="AD29" s="134">
        <v>40500030</v>
      </c>
      <c r="AE29" s="130"/>
      <c r="AF29" s="134">
        <f t="shared" ref="AF29:AF33" si="4">SUM(AB29:AD29)</f>
        <v>40500030</v>
      </c>
    </row>
    <row r="30" spans="1:32" ht="20.399999999999999" customHeight="1">
      <c r="A30" s="54" t="s">
        <v>82</v>
      </c>
      <c r="B30" s="37"/>
      <c r="D30" s="51">
        <v>32</v>
      </c>
      <c r="E30" s="53"/>
      <c r="F30" s="134">
        <v>0</v>
      </c>
      <c r="G30" s="130"/>
      <c r="H30" s="134">
        <v>0</v>
      </c>
      <c r="I30" s="130"/>
      <c r="J30" s="134">
        <v>-655001175</v>
      </c>
      <c r="K30" s="130"/>
      <c r="L30" s="134">
        <v>0</v>
      </c>
      <c r="M30" s="130"/>
      <c r="N30" s="134">
        <v>0</v>
      </c>
      <c r="O30" s="130"/>
      <c r="P30" s="134">
        <v>0</v>
      </c>
      <c r="Q30" s="130"/>
      <c r="R30" s="134">
        <v>0</v>
      </c>
      <c r="S30" s="130"/>
      <c r="T30" s="134">
        <v>0</v>
      </c>
      <c r="U30" s="130"/>
      <c r="V30" s="134">
        <v>0</v>
      </c>
      <c r="W30" s="130"/>
      <c r="X30" s="134">
        <v>0</v>
      </c>
      <c r="Y30" s="130"/>
      <c r="Z30" s="134">
        <f t="shared" ref="Z30" si="5">SUM(P30:X30)</f>
        <v>0</v>
      </c>
      <c r="AA30" s="130"/>
      <c r="AB30" s="134">
        <f t="shared" ref="AB30" si="6">SUM(F30:N30,Z30)</f>
        <v>-655001175</v>
      </c>
      <c r="AC30" s="130"/>
      <c r="AD30" s="134">
        <v>0</v>
      </c>
      <c r="AE30" s="130"/>
      <c r="AF30" s="134">
        <f t="shared" ref="AF30" si="7">SUM(AB30:AD30)</f>
        <v>-655001175</v>
      </c>
    </row>
    <row r="31" spans="1:32" ht="20.85" customHeight="1">
      <c r="A31" s="54" t="s">
        <v>177</v>
      </c>
      <c r="B31" s="37"/>
      <c r="D31" s="51">
        <v>41</v>
      </c>
      <c r="E31" s="53"/>
      <c r="F31" s="134">
        <v>0</v>
      </c>
      <c r="G31" s="130"/>
      <c r="H31" s="134">
        <v>0</v>
      </c>
      <c r="I31" s="130"/>
      <c r="J31" s="134">
        <v>0</v>
      </c>
      <c r="K31" s="130"/>
      <c r="L31" s="134">
        <v>0</v>
      </c>
      <c r="M31" s="130"/>
      <c r="N31" s="134">
        <v>-1119000000</v>
      </c>
      <c r="O31" s="130"/>
      <c r="P31" s="134">
        <v>0</v>
      </c>
      <c r="Q31" s="130"/>
      <c r="R31" s="134">
        <v>0</v>
      </c>
      <c r="S31" s="130"/>
      <c r="T31" s="134">
        <v>0</v>
      </c>
      <c r="U31" s="130"/>
      <c r="V31" s="134">
        <v>0</v>
      </c>
      <c r="W31" s="130"/>
      <c r="X31" s="134">
        <v>0</v>
      </c>
      <c r="Y31" s="130"/>
      <c r="Z31" s="134">
        <f t="shared" si="3"/>
        <v>0</v>
      </c>
      <c r="AA31" s="130"/>
      <c r="AB31" s="134">
        <f>SUM(F31:N31,Z31)</f>
        <v>-1119000000</v>
      </c>
      <c r="AC31" s="130"/>
      <c r="AD31" s="134">
        <v>0</v>
      </c>
      <c r="AE31" s="130"/>
      <c r="AF31" s="134">
        <f t="shared" si="4"/>
        <v>-1119000000</v>
      </c>
    </row>
    <row r="32" spans="1:32" ht="20.85" customHeight="1">
      <c r="A32" s="54" t="s">
        <v>182</v>
      </c>
      <c r="B32" s="37"/>
      <c r="E32" s="53"/>
      <c r="F32" s="134">
        <v>0</v>
      </c>
      <c r="G32" s="130"/>
      <c r="H32" s="134">
        <v>0</v>
      </c>
      <c r="I32" s="130"/>
      <c r="J32" s="134">
        <v>0</v>
      </c>
      <c r="K32" s="130"/>
      <c r="L32" s="134">
        <v>0</v>
      </c>
      <c r="M32" s="130"/>
      <c r="N32" s="134">
        <v>0</v>
      </c>
      <c r="O32" s="130"/>
      <c r="P32" s="134">
        <v>0</v>
      </c>
      <c r="Q32" s="130"/>
      <c r="R32" s="134">
        <v>0</v>
      </c>
      <c r="S32" s="130"/>
      <c r="T32" s="134">
        <v>0</v>
      </c>
      <c r="U32" s="130"/>
      <c r="V32" s="134">
        <v>0</v>
      </c>
      <c r="W32" s="130"/>
      <c r="X32" s="134">
        <v>0</v>
      </c>
      <c r="Y32" s="130"/>
      <c r="Z32" s="134">
        <f t="shared" ref="Z32" si="8">SUM(P32:X32)</f>
        <v>0</v>
      </c>
      <c r="AA32" s="130"/>
      <c r="AB32" s="134">
        <f>SUM(F32:N32,Z32)</f>
        <v>0</v>
      </c>
      <c r="AC32" s="130"/>
      <c r="AD32" s="134">
        <v>-166093</v>
      </c>
      <c r="AE32" s="130"/>
      <c r="AF32" s="134">
        <f t="shared" ref="AF32" si="9">SUM(AB32:AD32)</f>
        <v>-166093</v>
      </c>
    </row>
    <row r="33" spans="1:33" ht="20.85" customHeight="1">
      <c r="A33" s="54" t="s">
        <v>179</v>
      </c>
      <c r="E33" s="132"/>
      <c r="F33" s="134">
        <v>0</v>
      </c>
      <c r="G33" s="130"/>
      <c r="H33" s="134">
        <v>0</v>
      </c>
      <c r="I33" s="130"/>
      <c r="J33" s="134">
        <v>0</v>
      </c>
      <c r="K33" s="130"/>
      <c r="L33" s="134">
        <v>0</v>
      </c>
      <c r="M33" s="130"/>
      <c r="N33" s="134">
        <f>'10 -11'!F80</f>
        <v>7606172115</v>
      </c>
      <c r="O33" s="130"/>
      <c r="P33" s="134">
        <v>0</v>
      </c>
      <c r="Q33" s="130"/>
      <c r="R33" s="134">
        <v>0</v>
      </c>
      <c r="S33" s="130"/>
      <c r="T33" s="134">
        <v>-3021133388</v>
      </c>
      <c r="U33" s="130"/>
      <c r="V33" s="134">
        <v>-14279170</v>
      </c>
      <c r="W33" s="130"/>
      <c r="X33" s="134">
        <v>-26357500</v>
      </c>
      <c r="Y33" s="130"/>
      <c r="Z33" s="176">
        <f>SUM(P33:X33)</f>
        <v>-3061770058</v>
      </c>
      <c r="AA33" s="130"/>
      <c r="AB33" s="176">
        <f>SUM(F33:N33,Z33)</f>
        <v>4544402057</v>
      </c>
      <c r="AC33" s="130"/>
      <c r="AD33" s="134">
        <f>'10 -11'!F91</f>
        <v>-105476931</v>
      </c>
      <c r="AE33" s="130"/>
      <c r="AF33" s="176">
        <f t="shared" si="4"/>
        <v>4438925126</v>
      </c>
    </row>
    <row r="34" spans="1:33" ht="6" customHeight="1">
      <c r="A34" s="39"/>
      <c r="E34" s="132"/>
      <c r="F34" s="167"/>
      <c r="G34" s="130"/>
      <c r="H34" s="167"/>
      <c r="I34" s="130"/>
      <c r="J34" s="167"/>
      <c r="K34" s="130"/>
      <c r="L34" s="167"/>
      <c r="M34" s="130"/>
      <c r="N34" s="167"/>
      <c r="O34" s="130"/>
      <c r="P34" s="167"/>
      <c r="Q34" s="130"/>
      <c r="R34" s="167"/>
      <c r="S34" s="130"/>
      <c r="T34" s="167"/>
      <c r="U34" s="130"/>
      <c r="V34" s="167"/>
      <c r="W34" s="130"/>
      <c r="X34" s="167"/>
      <c r="Y34" s="130"/>
      <c r="Z34" s="167"/>
      <c r="AA34" s="130"/>
      <c r="AB34" s="167"/>
      <c r="AC34" s="130"/>
      <c r="AD34" s="167"/>
      <c r="AE34" s="130"/>
      <c r="AF34" s="167"/>
    </row>
    <row r="35" spans="1:33" ht="20.85" customHeight="1">
      <c r="A35" s="34" t="s">
        <v>183</v>
      </c>
      <c r="E35" s="132"/>
      <c r="F35" s="168">
        <f>SUM(F27:F33)</f>
        <v>373000000</v>
      </c>
      <c r="G35" s="130"/>
      <c r="H35" s="168">
        <f>SUM(H27:H33)</f>
        <v>3680616000</v>
      </c>
      <c r="I35" s="130"/>
      <c r="J35" s="168">
        <f>SUM(J27:J33)</f>
        <v>-655001175</v>
      </c>
      <c r="K35" s="130"/>
      <c r="L35" s="168">
        <f>SUM(L27:L33)</f>
        <v>40200000</v>
      </c>
      <c r="M35" s="130"/>
      <c r="N35" s="168">
        <f>SUM(N27:N33)</f>
        <v>42099717454</v>
      </c>
      <c r="O35" s="130"/>
      <c r="P35" s="168">
        <f>SUM(P27:P33)</f>
        <v>-765012661</v>
      </c>
      <c r="Q35" s="130"/>
      <c r="R35" s="168">
        <f>SUM(R27:R33)</f>
        <v>-12756969</v>
      </c>
      <c r="S35" s="130"/>
      <c r="T35" s="168">
        <f>SUM(T27:T33)</f>
        <v>-3018658817</v>
      </c>
      <c r="U35" s="130"/>
      <c r="V35" s="168">
        <f>SUM(V27:V33)</f>
        <v>-8604692</v>
      </c>
      <c r="W35" s="130"/>
      <c r="X35" s="168">
        <f>SUM(X27:X33)</f>
        <v>-34130969</v>
      </c>
      <c r="Y35" s="130"/>
      <c r="Z35" s="168">
        <f>SUM(Z27:Z33)</f>
        <v>-3839164108</v>
      </c>
      <c r="AA35" s="130"/>
      <c r="AB35" s="168">
        <f>SUM(AB27:AB33)</f>
        <v>41699368171</v>
      </c>
      <c r="AC35" s="130"/>
      <c r="AD35" s="168">
        <f>SUM(AD27:AD33)</f>
        <v>2310246592</v>
      </c>
      <c r="AE35" s="130"/>
      <c r="AF35" s="168">
        <f>SUM(AF27:AF33)</f>
        <v>44009614763</v>
      </c>
      <c r="AG35" s="130"/>
    </row>
    <row r="36" spans="1:33" ht="20.85" customHeight="1">
      <c r="A36" s="34"/>
      <c r="E36" s="132"/>
      <c r="G36" s="53"/>
      <c r="H36" s="53"/>
      <c r="I36" s="53"/>
      <c r="K36" s="53"/>
      <c r="M36" s="53"/>
      <c r="O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E36" s="53"/>
    </row>
    <row r="37" spans="1:33" ht="20.85" customHeight="1">
      <c r="A37" s="34"/>
      <c r="E37" s="132"/>
      <c r="G37" s="53"/>
      <c r="H37" s="53"/>
      <c r="I37" s="53"/>
      <c r="K37" s="53"/>
      <c r="M37" s="53"/>
      <c r="O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E37" s="53"/>
    </row>
    <row r="38" spans="1:33" ht="20.85" customHeight="1">
      <c r="A38" s="34"/>
      <c r="E38" s="132"/>
      <c r="G38" s="53"/>
      <c r="H38" s="53"/>
      <c r="I38" s="53"/>
      <c r="K38" s="53"/>
      <c r="M38" s="53"/>
      <c r="O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E38" s="53"/>
    </row>
    <row r="39" spans="1:33" ht="20.85" customHeight="1">
      <c r="A39" s="34"/>
      <c r="E39" s="132"/>
      <c r="G39" s="53"/>
      <c r="H39" s="53"/>
      <c r="I39" s="53"/>
      <c r="K39" s="53"/>
      <c r="M39" s="53"/>
      <c r="O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E39" s="53"/>
    </row>
    <row r="40" spans="1:33" ht="18" customHeight="1">
      <c r="A40" s="34"/>
      <c r="E40" s="132"/>
      <c r="G40" s="53"/>
      <c r="H40" s="53"/>
      <c r="I40" s="53"/>
      <c r="K40" s="53"/>
      <c r="M40" s="53"/>
      <c r="O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E40" s="53"/>
    </row>
    <row r="50" spans="1:32" ht="21" customHeight="1"/>
    <row r="51" spans="1:32" ht="21.9" customHeight="1">
      <c r="A51" s="43" t="s">
        <v>45</v>
      </c>
      <c r="B51" s="59"/>
      <c r="C51" s="60"/>
      <c r="D51" s="56"/>
      <c r="E51" s="57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2"/>
      <c r="AE51" s="61"/>
      <c r="AF51" s="61"/>
    </row>
  </sheetData>
  <mergeCells count="4">
    <mergeCell ref="L11:N11"/>
    <mergeCell ref="F6:AB6"/>
    <mergeCell ref="P7:Z7"/>
    <mergeCell ref="R8:X8"/>
  </mergeCells>
  <pageMargins left="0.3" right="0.3" top="0.5" bottom="0.6" header="0.49" footer="0.4"/>
  <pageSetup paperSize="9" scale="55" firstPageNumber="12" fitToHeight="0" orientation="landscape" useFirstPageNumber="1" horizontalDpi="1200" verticalDpi="1200" r:id="rId1"/>
  <headerFooter>
    <oddFooter>&amp;R&amp;"Browallia New,Regular"&amp;13&amp;P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A1:AB45"/>
  <sheetViews>
    <sheetView tabSelected="1" zoomScale="115" zoomScaleNormal="115" zoomScaleSheetLayoutView="80" workbookViewId="0">
      <selection activeCell="N20" sqref="N20"/>
    </sheetView>
  </sheetViews>
  <sheetFormatPr defaultColWidth="9.109375" defaultRowHeight="21.75" customHeight="1"/>
  <cols>
    <col min="1" max="2" width="1.88671875" style="37" customWidth="1"/>
    <col min="3" max="3" width="39.33203125" style="37" customWidth="1"/>
    <col min="4" max="4" width="8.44140625" style="35" bestFit="1" customWidth="1"/>
    <col min="5" max="5" width="0.5546875" style="36" customWidth="1"/>
    <col min="6" max="6" width="12" style="35" customWidth="1"/>
    <col min="7" max="7" width="0.5546875" style="214" customWidth="1"/>
    <col min="8" max="8" width="12.109375" style="37" customWidth="1"/>
    <col min="9" max="9" width="0.5546875" style="214" customWidth="1"/>
    <col min="10" max="10" width="11.5546875" style="37" customWidth="1"/>
    <col min="11" max="11" width="0.5546875" style="214" customWidth="1"/>
    <col min="12" max="12" width="11.5546875" style="36" customWidth="1"/>
    <col min="13" max="13" width="0.5546875" style="214" customWidth="1"/>
    <col min="14" max="14" width="13.33203125" style="36" customWidth="1"/>
    <col min="15" max="15" width="0.5546875" style="214" customWidth="1"/>
    <col min="16" max="16" width="15.6640625" style="36" customWidth="1"/>
    <col min="17" max="17" width="0.88671875" style="214" customWidth="1"/>
    <col min="18" max="18" width="15.6640625" style="36" customWidth="1"/>
    <col min="19" max="19" width="0.88671875" style="214" customWidth="1"/>
    <col min="20" max="20" width="15.6640625" style="36" customWidth="1"/>
    <col min="21" max="21" width="0.5546875" style="214" customWidth="1"/>
    <col min="22" max="22" width="15.6640625" style="36" customWidth="1"/>
    <col min="23" max="23" width="0.5546875" style="214" customWidth="1"/>
    <col min="24" max="24" width="15.6640625" style="36" customWidth="1"/>
    <col min="25" max="25" width="0.5546875" style="214" customWidth="1"/>
    <col min="26" max="26" width="15.6640625" style="36" customWidth="1"/>
    <col min="27" max="27" width="0.5546875" style="214" customWidth="1"/>
    <col min="28" max="28" width="15.6640625" style="39" customWidth="1"/>
    <col min="29" max="29" width="11.6640625" style="39" bestFit="1" customWidth="1"/>
    <col min="30" max="16384" width="9.109375" style="39"/>
  </cols>
  <sheetData>
    <row r="1" spans="1:28" ht="21.75" customHeight="1">
      <c r="A1" s="34" t="s">
        <v>0</v>
      </c>
      <c r="B1" s="34"/>
      <c r="C1" s="34"/>
      <c r="H1" s="34"/>
      <c r="J1" s="34"/>
      <c r="L1" s="34"/>
      <c r="M1" s="220"/>
      <c r="N1" s="37"/>
      <c r="AB1" s="38"/>
    </row>
    <row r="2" spans="1:28" ht="21.75" customHeight="1">
      <c r="A2" s="34" t="s">
        <v>134</v>
      </c>
      <c r="B2" s="34"/>
      <c r="C2" s="34"/>
      <c r="H2" s="34"/>
      <c r="J2" s="34"/>
      <c r="L2" s="34"/>
      <c r="M2" s="220"/>
      <c r="N2" s="37"/>
      <c r="AB2" s="34"/>
    </row>
    <row r="3" spans="1:28" ht="21.75" customHeight="1">
      <c r="A3" s="112" t="s">
        <v>93</v>
      </c>
      <c r="B3" s="40"/>
      <c r="C3" s="40"/>
      <c r="D3" s="41"/>
      <c r="E3" s="42"/>
      <c r="F3" s="41"/>
      <c r="G3" s="232"/>
      <c r="H3" s="40"/>
      <c r="I3" s="232"/>
      <c r="J3" s="40"/>
      <c r="K3" s="232"/>
      <c r="L3" s="40"/>
      <c r="M3" s="233"/>
      <c r="N3" s="43"/>
      <c r="O3" s="232"/>
      <c r="P3" s="42"/>
      <c r="Q3" s="232"/>
      <c r="R3" s="42"/>
      <c r="S3" s="232"/>
      <c r="T3" s="42"/>
      <c r="U3" s="232"/>
      <c r="V3" s="42"/>
      <c r="W3" s="232"/>
      <c r="X3" s="42"/>
      <c r="Y3" s="232"/>
      <c r="Z3" s="42"/>
      <c r="AA3" s="232"/>
      <c r="AB3" s="40"/>
    </row>
    <row r="4" spans="1:28" ht="21.75" customHeight="1">
      <c r="A4" s="227"/>
      <c r="B4" s="228"/>
      <c r="C4" s="228"/>
      <c r="D4" s="229"/>
      <c r="E4" s="230"/>
      <c r="F4" s="229"/>
      <c r="H4" s="228"/>
      <c r="J4" s="228"/>
      <c r="L4" s="228"/>
      <c r="M4" s="220"/>
      <c r="N4" s="231"/>
      <c r="P4" s="230"/>
      <c r="R4" s="230"/>
      <c r="T4" s="230"/>
      <c r="V4" s="230"/>
      <c r="X4" s="230"/>
      <c r="Z4" s="230"/>
      <c r="AB4" s="228"/>
    </row>
    <row r="5" spans="1:28" ht="20.85" customHeight="1">
      <c r="A5" s="34"/>
      <c r="D5" s="30"/>
      <c r="E5" s="44"/>
      <c r="F5" s="26"/>
      <c r="G5" s="234"/>
      <c r="H5" s="26"/>
      <c r="I5" s="234"/>
      <c r="J5" s="26"/>
      <c r="K5" s="234"/>
      <c r="L5" s="45"/>
      <c r="M5" s="234"/>
      <c r="N5" s="26"/>
      <c r="O5" s="232"/>
      <c r="P5" s="42"/>
      <c r="Q5" s="232"/>
      <c r="R5" s="42"/>
      <c r="S5" s="232"/>
      <c r="T5" s="42"/>
      <c r="U5" s="232"/>
      <c r="V5" s="42"/>
      <c r="W5" s="232"/>
      <c r="X5" s="42"/>
      <c r="Y5" s="232"/>
      <c r="Z5" s="242" t="s">
        <v>5</v>
      </c>
      <c r="AA5" s="242"/>
      <c r="AB5" s="242"/>
    </row>
    <row r="6" spans="1:28" ht="20.85" customHeight="1">
      <c r="P6" s="193"/>
      <c r="Q6" s="193"/>
      <c r="R6" s="252" t="s">
        <v>87</v>
      </c>
      <c r="S6" s="252"/>
      <c r="T6" s="252"/>
      <c r="U6" s="252"/>
      <c r="V6" s="252"/>
      <c r="W6" s="222"/>
      <c r="X6" s="48"/>
      <c r="Y6" s="222"/>
      <c r="Z6" s="48"/>
      <c r="AB6" s="44"/>
    </row>
    <row r="7" spans="1:28" ht="20.85" customHeight="1">
      <c r="L7" s="47"/>
      <c r="M7" s="221"/>
      <c r="N7" s="47"/>
      <c r="P7" s="193"/>
      <c r="Q7" s="218"/>
      <c r="R7" s="251" t="s">
        <v>111</v>
      </c>
      <c r="S7" s="251"/>
      <c r="T7" s="251"/>
      <c r="U7" s="222"/>
      <c r="V7" s="48"/>
      <c r="W7" s="222"/>
      <c r="X7" s="48"/>
      <c r="Y7" s="222"/>
      <c r="Z7" s="48"/>
      <c r="AB7" s="44"/>
    </row>
    <row r="8" spans="1:28" ht="20.85" customHeight="1">
      <c r="L8" s="250" t="s">
        <v>83</v>
      </c>
      <c r="M8" s="250"/>
      <c r="N8" s="250"/>
      <c r="P8" s="44" t="s">
        <v>300</v>
      </c>
      <c r="Q8" s="215"/>
      <c r="R8" s="44" t="s">
        <v>137</v>
      </c>
      <c r="S8" s="215"/>
      <c r="T8" s="44" t="s">
        <v>138</v>
      </c>
      <c r="Z8" s="121" t="s">
        <v>185</v>
      </c>
      <c r="AB8" s="44"/>
    </row>
    <row r="9" spans="1:28" ht="20.85" customHeight="1">
      <c r="A9" s="34"/>
      <c r="G9" s="215"/>
      <c r="I9" s="215"/>
      <c r="J9" s="44"/>
      <c r="K9" s="215"/>
      <c r="M9" s="215"/>
      <c r="N9" s="44"/>
      <c r="O9" s="215"/>
      <c r="P9" s="44" t="s">
        <v>184</v>
      </c>
      <c r="Q9" s="215"/>
      <c r="R9" s="44" t="s">
        <v>141</v>
      </c>
      <c r="S9" s="215"/>
      <c r="T9" s="44" t="s">
        <v>142</v>
      </c>
      <c r="U9" s="215"/>
      <c r="V9" s="44" t="s">
        <v>145</v>
      </c>
      <c r="W9" s="215"/>
      <c r="X9" s="121" t="s">
        <v>146</v>
      </c>
      <c r="Y9" s="215"/>
      <c r="Z9" s="121" t="s">
        <v>189</v>
      </c>
      <c r="AA9" s="215"/>
    </row>
    <row r="10" spans="1:28" ht="20.85" customHeight="1">
      <c r="A10" s="34"/>
      <c r="F10" s="44" t="s">
        <v>186</v>
      </c>
      <c r="G10" s="215"/>
      <c r="H10" s="44" t="s">
        <v>148</v>
      </c>
      <c r="I10" s="215"/>
      <c r="J10" s="39"/>
      <c r="K10" s="215"/>
      <c r="L10" s="44" t="s">
        <v>187</v>
      </c>
      <c r="M10" s="215"/>
      <c r="N10" s="39"/>
      <c r="O10" s="215"/>
      <c r="P10" s="44" t="s">
        <v>188</v>
      </c>
      <c r="Q10" s="215"/>
      <c r="R10" s="44" t="s">
        <v>152</v>
      </c>
      <c r="S10" s="215"/>
      <c r="T10" s="44" t="s">
        <v>153</v>
      </c>
      <c r="U10" s="215"/>
      <c r="V10" s="44" t="s">
        <v>156</v>
      </c>
      <c r="W10" s="215"/>
      <c r="X10" s="121" t="s">
        <v>157</v>
      </c>
      <c r="Y10" s="215"/>
      <c r="Z10" s="121" t="s">
        <v>188</v>
      </c>
      <c r="AA10" s="215"/>
      <c r="AB10" s="44" t="s">
        <v>159</v>
      </c>
    </row>
    <row r="11" spans="1:28" ht="20.85" customHeight="1">
      <c r="A11" s="34"/>
      <c r="F11" s="44" t="s">
        <v>160</v>
      </c>
      <c r="G11" s="215"/>
      <c r="H11" s="44" t="s">
        <v>161</v>
      </c>
      <c r="I11" s="215"/>
      <c r="J11" s="44" t="s">
        <v>82</v>
      </c>
      <c r="K11" s="215"/>
      <c r="L11" s="44" t="s">
        <v>190</v>
      </c>
      <c r="M11" s="215"/>
      <c r="N11" s="44" t="s">
        <v>86</v>
      </c>
      <c r="O11" s="215"/>
      <c r="P11" s="44" t="s">
        <v>191</v>
      </c>
      <c r="Q11" s="215"/>
      <c r="R11" s="44" t="s">
        <v>165</v>
      </c>
      <c r="S11" s="215"/>
      <c r="T11" s="44" t="s">
        <v>166</v>
      </c>
      <c r="U11" s="215"/>
      <c r="V11" s="44" t="s">
        <v>169</v>
      </c>
      <c r="W11" s="215"/>
      <c r="X11" s="121" t="s">
        <v>170</v>
      </c>
      <c r="Y11" s="215"/>
      <c r="Z11" s="121" t="s">
        <v>191</v>
      </c>
      <c r="AA11" s="215"/>
      <c r="AB11" s="44" t="s">
        <v>73</v>
      </c>
    </row>
    <row r="12" spans="1:28" ht="20.85" customHeight="1">
      <c r="A12" s="34"/>
      <c r="D12" s="175" t="s">
        <v>8</v>
      </c>
      <c r="F12" s="126" t="s">
        <v>9</v>
      </c>
      <c r="G12" s="216"/>
      <c r="H12" s="126" t="s">
        <v>9</v>
      </c>
      <c r="I12" s="216"/>
      <c r="J12" s="200" t="s">
        <v>9</v>
      </c>
      <c r="K12" s="216"/>
      <c r="L12" s="126" t="s">
        <v>9</v>
      </c>
      <c r="M12" s="216"/>
      <c r="N12" s="126" t="s">
        <v>9</v>
      </c>
      <c r="O12" s="215"/>
      <c r="P12" s="126" t="s">
        <v>9</v>
      </c>
      <c r="Q12" s="219"/>
      <c r="R12" s="126" t="s">
        <v>9</v>
      </c>
      <c r="S12" s="215"/>
      <c r="T12" s="126" t="s">
        <v>9</v>
      </c>
      <c r="U12" s="215"/>
      <c r="V12" s="126" t="s">
        <v>9</v>
      </c>
      <c r="W12" s="215"/>
      <c r="X12" s="126" t="s">
        <v>9</v>
      </c>
      <c r="Y12" s="215"/>
      <c r="Z12" s="126" t="s">
        <v>9</v>
      </c>
      <c r="AA12" s="215"/>
      <c r="AB12" s="126" t="s">
        <v>9</v>
      </c>
    </row>
    <row r="13" spans="1:28" ht="6" customHeight="1">
      <c r="A13" s="34"/>
      <c r="F13" s="37"/>
      <c r="H13" s="35"/>
      <c r="J13" s="35"/>
      <c r="L13" s="37"/>
      <c r="O13" s="215"/>
      <c r="S13" s="215"/>
      <c r="U13" s="215"/>
      <c r="W13" s="215"/>
      <c r="Y13" s="215"/>
      <c r="AA13" s="215"/>
    </row>
    <row r="14" spans="1:28" ht="20.85" customHeight="1">
      <c r="A14" s="34" t="s">
        <v>172</v>
      </c>
      <c r="B14" s="165"/>
      <c r="F14" s="22">
        <v>373000000</v>
      </c>
      <c r="G14" s="217"/>
      <c r="H14" s="22">
        <v>3680616000</v>
      </c>
      <c r="I14" s="217"/>
      <c r="J14" s="22">
        <v>0</v>
      </c>
      <c r="K14" s="217"/>
      <c r="L14" s="22">
        <v>37300000</v>
      </c>
      <c r="M14" s="217"/>
      <c r="N14" s="22">
        <v>18389411722</v>
      </c>
      <c r="O14" s="215"/>
      <c r="P14" s="22">
        <v>0</v>
      </c>
      <c r="Q14" s="217"/>
      <c r="R14" s="22">
        <v>-16196973</v>
      </c>
      <c r="S14" s="215"/>
      <c r="T14" s="22">
        <v>-132755423</v>
      </c>
      <c r="U14" s="215"/>
      <c r="V14" s="22">
        <f>SUM(P14:T14)</f>
        <v>-148952396</v>
      </c>
      <c r="W14" s="215"/>
      <c r="X14" s="22">
        <f>SUM(F14:N14,V14)</f>
        <v>22331375326</v>
      </c>
      <c r="Y14" s="215"/>
      <c r="Z14" s="22">
        <v>0</v>
      </c>
      <c r="AA14" s="215"/>
      <c r="AB14" s="22">
        <f>SUM(X14:Z14)</f>
        <v>22331375326</v>
      </c>
    </row>
    <row r="15" spans="1:28" ht="20.85" customHeight="1">
      <c r="A15" s="34"/>
      <c r="B15" s="165" t="s">
        <v>192</v>
      </c>
      <c r="F15" s="22"/>
      <c r="G15" s="217"/>
      <c r="H15" s="22"/>
      <c r="I15" s="217"/>
      <c r="J15" s="22"/>
      <c r="K15" s="217"/>
      <c r="L15" s="22"/>
      <c r="M15" s="217"/>
      <c r="N15" s="22"/>
      <c r="O15" s="215"/>
      <c r="P15" s="22"/>
      <c r="Q15" s="217"/>
      <c r="R15" s="22"/>
      <c r="S15" s="215"/>
      <c r="T15" s="22"/>
      <c r="U15" s="215"/>
      <c r="V15" s="22"/>
      <c r="W15" s="215"/>
      <c r="X15" s="22"/>
      <c r="Y15" s="215"/>
      <c r="Z15" s="22"/>
      <c r="AA15" s="215"/>
      <c r="AB15" s="22"/>
    </row>
    <row r="16" spans="1:28" ht="20.85" customHeight="1">
      <c r="A16" s="39" t="s">
        <v>299</v>
      </c>
      <c r="B16" s="165"/>
      <c r="F16" s="236">
        <v>0</v>
      </c>
      <c r="G16" s="217"/>
      <c r="H16" s="236">
        <v>0</v>
      </c>
      <c r="I16" s="217"/>
      <c r="J16" s="236">
        <v>0</v>
      </c>
      <c r="K16" s="217"/>
      <c r="L16" s="236">
        <v>0</v>
      </c>
      <c r="M16" s="217"/>
      <c r="N16" s="236">
        <v>31411272</v>
      </c>
      <c r="O16" s="215"/>
      <c r="P16" s="236">
        <v>0</v>
      </c>
      <c r="Q16" s="217"/>
      <c r="R16" s="236">
        <v>0</v>
      </c>
      <c r="S16" s="215"/>
      <c r="T16" s="236">
        <v>0</v>
      </c>
      <c r="U16" s="215"/>
      <c r="V16" s="236">
        <f>SUM(P16:T16)</f>
        <v>0</v>
      </c>
      <c r="W16" s="215"/>
      <c r="X16" s="236">
        <f>SUM(F16:N16,V16)</f>
        <v>31411272</v>
      </c>
      <c r="Y16" s="215"/>
      <c r="Z16" s="236">
        <v>10700389594</v>
      </c>
      <c r="AA16" s="215"/>
      <c r="AB16" s="236">
        <f>SUM(X16:Z16)</f>
        <v>10731800866</v>
      </c>
    </row>
    <row r="17" spans="1:28" s="239" customFormat="1" ht="20.85" customHeight="1">
      <c r="A17" s="237" t="s">
        <v>193</v>
      </c>
      <c r="B17" s="238"/>
      <c r="C17" s="231"/>
      <c r="D17" s="229"/>
      <c r="E17" s="230"/>
      <c r="F17" s="235"/>
      <c r="G17" s="217"/>
      <c r="H17" s="235"/>
      <c r="I17" s="217"/>
      <c r="J17" s="235"/>
      <c r="K17" s="217"/>
      <c r="L17" s="235"/>
      <c r="M17" s="217"/>
      <c r="N17" s="235"/>
      <c r="O17" s="215"/>
      <c r="P17" s="235"/>
      <c r="Q17" s="217"/>
      <c r="R17" s="235"/>
      <c r="S17" s="215"/>
      <c r="T17" s="235"/>
      <c r="U17" s="215"/>
      <c r="V17" s="235"/>
      <c r="W17" s="215"/>
      <c r="X17" s="235"/>
      <c r="Y17" s="215"/>
      <c r="Z17" s="235"/>
      <c r="AA17" s="215"/>
      <c r="AB17" s="235"/>
    </row>
    <row r="18" spans="1:28" ht="20.85" customHeight="1">
      <c r="A18" s="39"/>
      <c r="B18" s="165" t="s">
        <v>194</v>
      </c>
      <c r="F18" s="236">
        <f>SUM(F14:F16)</f>
        <v>373000000</v>
      </c>
      <c r="G18" s="217"/>
      <c r="H18" s="236">
        <f>SUM(H14:H16)</f>
        <v>3680616000</v>
      </c>
      <c r="I18" s="217"/>
      <c r="J18" s="236">
        <f>SUM(J14:J16)</f>
        <v>0</v>
      </c>
      <c r="K18" s="217"/>
      <c r="L18" s="236">
        <f>SUM(L14:L16)</f>
        <v>37300000</v>
      </c>
      <c r="M18" s="217"/>
      <c r="N18" s="236">
        <f>SUM(N14:N16)</f>
        <v>18420822994</v>
      </c>
      <c r="O18" s="215"/>
      <c r="P18" s="236">
        <f>SUM(P14:P16)</f>
        <v>0</v>
      </c>
      <c r="Q18" s="217"/>
      <c r="R18" s="236">
        <f>SUM(R14:R16)</f>
        <v>-16196973</v>
      </c>
      <c r="S18" s="215"/>
      <c r="T18" s="236">
        <f>SUM(T14:T16)</f>
        <v>-132755423</v>
      </c>
      <c r="U18" s="215"/>
      <c r="V18" s="236">
        <f>SUM(V14:V16)</f>
        <v>-148952396</v>
      </c>
      <c r="W18" s="215"/>
      <c r="X18" s="236">
        <f>SUM(X14:X16)</f>
        <v>22362786598</v>
      </c>
      <c r="Y18" s="215"/>
      <c r="Z18" s="236">
        <f>SUM(Z14:Z16)</f>
        <v>10700389594</v>
      </c>
      <c r="AA18" s="215"/>
      <c r="AB18" s="236">
        <f>SUM(AB14:AB16)</f>
        <v>33063176192</v>
      </c>
    </row>
    <row r="19" spans="1:28" ht="20.85" customHeight="1">
      <c r="A19" s="34" t="s">
        <v>173</v>
      </c>
      <c r="F19" s="22"/>
      <c r="G19" s="217"/>
      <c r="H19" s="22"/>
      <c r="I19" s="217"/>
      <c r="J19" s="22"/>
      <c r="K19" s="217"/>
      <c r="L19" s="22"/>
      <c r="M19" s="217"/>
      <c r="N19" s="22"/>
      <c r="O19" s="215"/>
      <c r="P19" s="22"/>
      <c r="Q19" s="217"/>
      <c r="R19" s="22"/>
      <c r="S19" s="215"/>
      <c r="T19" s="22"/>
      <c r="U19" s="215"/>
      <c r="V19" s="22"/>
      <c r="W19" s="215"/>
      <c r="X19" s="22"/>
      <c r="Y19" s="215"/>
      <c r="Z19" s="22"/>
      <c r="AA19" s="215"/>
      <c r="AB19" s="22"/>
    </row>
    <row r="20" spans="1:28" ht="20.85" customHeight="1">
      <c r="A20" s="37" t="s">
        <v>177</v>
      </c>
      <c r="D20" s="35">
        <v>41</v>
      </c>
      <c r="F20" s="22">
        <v>0</v>
      </c>
      <c r="G20" s="217"/>
      <c r="H20" s="22">
        <v>0</v>
      </c>
      <c r="I20" s="217"/>
      <c r="J20" s="22">
        <v>0</v>
      </c>
      <c r="K20" s="217"/>
      <c r="L20" s="22">
        <v>0</v>
      </c>
      <c r="M20" s="217"/>
      <c r="N20" s="22">
        <v>-1119000000</v>
      </c>
      <c r="O20" s="215"/>
      <c r="P20" s="22">
        <v>0</v>
      </c>
      <c r="Q20" s="217"/>
      <c r="R20" s="22">
        <v>0</v>
      </c>
      <c r="S20" s="215"/>
      <c r="T20" s="22">
        <v>0</v>
      </c>
      <c r="U20" s="215"/>
      <c r="V20" s="22">
        <f>SUM(P20:T20)</f>
        <v>0</v>
      </c>
      <c r="W20" s="215"/>
      <c r="X20" s="22">
        <f>SUM(F20:N20,V20)</f>
        <v>-1119000000</v>
      </c>
      <c r="Y20" s="215"/>
      <c r="Z20" s="22">
        <v>-1792030003</v>
      </c>
      <c r="AA20" s="215"/>
      <c r="AB20" s="22">
        <f t="shared" ref="AB20" si="0">SUM(X20:Z20)</f>
        <v>-2911030003</v>
      </c>
    </row>
    <row r="21" spans="1:28" ht="20.85" customHeight="1">
      <c r="A21" s="37" t="s">
        <v>178</v>
      </c>
      <c r="D21" s="35">
        <v>33</v>
      </c>
      <c r="F21" s="22">
        <v>0</v>
      </c>
      <c r="G21" s="217"/>
      <c r="H21" s="22">
        <v>0</v>
      </c>
      <c r="I21" s="217"/>
      <c r="J21" s="22">
        <v>0</v>
      </c>
      <c r="K21" s="217"/>
      <c r="L21" s="22">
        <v>2900000</v>
      </c>
      <c r="M21" s="217"/>
      <c r="N21" s="22">
        <v>-2900000</v>
      </c>
      <c r="O21" s="215"/>
      <c r="P21" s="22">
        <v>0</v>
      </c>
      <c r="Q21" s="217"/>
      <c r="R21" s="22">
        <v>0</v>
      </c>
      <c r="S21" s="215"/>
      <c r="T21" s="22">
        <v>0</v>
      </c>
      <c r="U21" s="215"/>
      <c r="V21" s="22">
        <f>SUM(P21:T21)</f>
        <v>0</v>
      </c>
      <c r="W21" s="215"/>
      <c r="X21" s="22">
        <f>SUM(F21:N21,V21)</f>
        <v>0</v>
      </c>
      <c r="Y21" s="215"/>
      <c r="Z21" s="22">
        <v>0</v>
      </c>
      <c r="AA21" s="215"/>
      <c r="AB21" s="22">
        <f t="shared" ref="AB21" si="1">SUM(X21:Z21)</f>
        <v>0</v>
      </c>
    </row>
    <row r="22" spans="1:28" ht="20.85" customHeight="1">
      <c r="A22" s="37" t="s">
        <v>127</v>
      </c>
      <c r="B22" s="39"/>
      <c r="F22" s="26">
        <v>0</v>
      </c>
      <c r="G22" s="217"/>
      <c r="H22" s="26">
        <v>0</v>
      </c>
      <c r="I22" s="217"/>
      <c r="J22" s="26">
        <v>0</v>
      </c>
      <c r="K22" s="217"/>
      <c r="L22" s="26">
        <v>0</v>
      </c>
      <c r="M22" s="217"/>
      <c r="N22" s="26">
        <v>2134917213</v>
      </c>
      <c r="O22" s="215"/>
      <c r="P22" s="26">
        <v>0</v>
      </c>
      <c r="Q22" s="217"/>
      <c r="R22" s="26">
        <v>0</v>
      </c>
      <c r="S22" s="215"/>
      <c r="T22" s="26">
        <f>'10 -11'!L48</f>
        <v>121026194</v>
      </c>
      <c r="U22" s="215"/>
      <c r="V22" s="26">
        <f>SUM(P22:T22)</f>
        <v>121026194</v>
      </c>
      <c r="W22" s="215"/>
      <c r="X22" s="26">
        <f>SUM(F22:N22,V22)</f>
        <v>2255943407</v>
      </c>
      <c r="Y22" s="215"/>
      <c r="Z22" s="26">
        <v>3291288088</v>
      </c>
      <c r="AA22" s="215"/>
      <c r="AB22" s="26">
        <f>SUM(X22:Z22)</f>
        <v>5547231495</v>
      </c>
    </row>
    <row r="23" spans="1:28" ht="6" customHeight="1">
      <c r="F23" s="22"/>
      <c r="G23" s="217"/>
      <c r="H23" s="22"/>
      <c r="I23" s="217"/>
      <c r="J23" s="22"/>
      <c r="K23" s="217"/>
      <c r="L23" s="22"/>
      <c r="M23" s="217"/>
      <c r="N23" s="22"/>
      <c r="O23" s="215"/>
      <c r="P23" s="22"/>
      <c r="Q23" s="217"/>
      <c r="R23" s="22"/>
      <c r="S23" s="215"/>
      <c r="T23" s="22"/>
      <c r="U23" s="215"/>
      <c r="V23" s="22"/>
      <c r="W23" s="215"/>
      <c r="X23" s="22"/>
      <c r="Y23" s="215"/>
      <c r="Z23" s="22"/>
      <c r="AA23" s="215"/>
      <c r="AB23" s="22"/>
    </row>
    <row r="24" spans="1:28" ht="25.5" customHeight="1">
      <c r="A24" s="34" t="s">
        <v>180</v>
      </c>
      <c r="F24" s="22"/>
      <c r="G24" s="217"/>
      <c r="H24" s="22"/>
      <c r="I24" s="217"/>
      <c r="J24" s="22"/>
      <c r="K24" s="217"/>
      <c r="L24" s="22"/>
      <c r="M24" s="217"/>
      <c r="N24" s="22"/>
      <c r="O24" s="215"/>
      <c r="P24" s="22"/>
      <c r="Q24" s="217"/>
      <c r="R24" s="22"/>
      <c r="S24" s="215"/>
      <c r="T24" s="22"/>
      <c r="U24" s="215"/>
      <c r="V24" s="22"/>
      <c r="W24" s="215"/>
      <c r="X24" s="22"/>
      <c r="Y24" s="215"/>
      <c r="Z24" s="22"/>
      <c r="AA24" s="215"/>
      <c r="AB24" s="22"/>
    </row>
    <row r="25" spans="1:28" ht="20.85" customHeight="1" thickBot="1">
      <c r="A25" s="34"/>
      <c r="B25" s="165" t="s">
        <v>194</v>
      </c>
      <c r="F25" s="113">
        <f>SUM(F18:F22)</f>
        <v>373000000</v>
      </c>
      <c r="G25" s="217"/>
      <c r="H25" s="113">
        <f>SUM(H18:H22)</f>
        <v>3680616000</v>
      </c>
      <c r="I25" s="217"/>
      <c r="J25" s="113">
        <f>SUM(J18:J22)</f>
        <v>0</v>
      </c>
      <c r="K25" s="217"/>
      <c r="L25" s="113">
        <f>SUM(L18:L22)</f>
        <v>40200000</v>
      </c>
      <c r="M25" s="217"/>
      <c r="N25" s="113">
        <f>SUM(N18:N22)</f>
        <v>19433840207</v>
      </c>
      <c r="O25" s="215"/>
      <c r="P25" s="113">
        <f>SUM(P18:P22)</f>
        <v>0</v>
      </c>
      <c r="Q25" s="217"/>
      <c r="R25" s="113">
        <f>SUM(R18:R22)</f>
        <v>-16196973</v>
      </c>
      <c r="S25" s="215"/>
      <c r="T25" s="113">
        <f>SUM(T18:T22)</f>
        <v>-11729229</v>
      </c>
      <c r="U25" s="215"/>
      <c r="V25" s="113">
        <f>SUM(V18:V22)</f>
        <v>-27926202</v>
      </c>
      <c r="W25" s="215"/>
      <c r="X25" s="113">
        <f>SUM(X18:X22)</f>
        <v>23499730005</v>
      </c>
      <c r="Y25" s="215"/>
      <c r="Z25" s="113">
        <f>SUM(Z18:Z22)</f>
        <v>12199647679</v>
      </c>
      <c r="AA25" s="215"/>
      <c r="AB25" s="113">
        <f>SUM(AB18:AB22)</f>
        <v>35699377684</v>
      </c>
    </row>
    <row r="26" spans="1:28" ht="20.85" customHeight="1" thickTop="1">
      <c r="A26" s="34"/>
      <c r="F26" s="22"/>
      <c r="G26" s="217"/>
      <c r="H26" s="22"/>
      <c r="I26" s="217"/>
      <c r="J26" s="22"/>
      <c r="K26" s="217"/>
      <c r="L26" s="22"/>
      <c r="M26" s="217"/>
      <c r="N26" s="22"/>
      <c r="O26" s="215"/>
      <c r="P26" s="22"/>
      <c r="Q26" s="217"/>
      <c r="R26" s="22"/>
      <c r="S26" s="215"/>
      <c r="T26" s="22"/>
      <c r="U26" s="215"/>
      <c r="V26" s="22"/>
      <c r="W26" s="215"/>
      <c r="X26" s="22"/>
      <c r="Y26" s="215"/>
      <c r="Z26" s="22"/>
      <c r="AA26" s="215"/>
      <c r="AB26" s="22"/>
    </row>
    <row r="27" spans="1:28" ht="20.85" customHeight="1">
      <c r="A27" s="34" t="s">
        <v>181</v>
      </c>
      <c r="B27" s="165"/>
      <c r="F27" s="108">
        <f>F25</f>
        <v>373000000</v>
      </c>
      <c r="G27" s="217"/>
      <c r="H27" s="108">
        <f>H25</f>
        <v>3680616000</v>
      </c>
      <c r="I27" s="217"/>
      <c r="J27" s="108">
        <f>J25</f>
        <v>0</v>
      </c>
      <c r="K27" s="217"/>
      <c r="L27" s="108">
        <f>L25</f>
        <v>40200000</v>
      </c>
      <c r="M27" s="217"/>
      <c r="N27" s="108">
        <v>19338745822</v>
      </c>
      <c r="O27" s="215"/>
      <c r="P27" s="108">
        <f>P25</f>
        <v>0</v>
      </c>
      <c r="Q27" s="217"/>
      <c r="R27" s="108">
        <f>R25</f>
        <v>-16196973</v>
      </c>
      <c r="S27" s="215"/>
      <c r="T27" s="108">
        <f>T25</f>
        <v>-11729229</v>
      </c>
      <c r="U27" s="215"/>
      <c r="V27" s="108">
        <f>SUM(P27:T27)</f>
        <v>-27926202</v>
      </c>
      <c r="W27" s="215"/>
      <c r="X27" s="108">
        <f>SUM(F27:N27,V27)</f>
        <v>23404635620</v>
      </c>
      <c r="Y27" s="215"/>
      <c r="Z27" s="108">
        <v>0</v>
      </c>
      <c r="AA27" s="215"/>
      <c r="AB27" s="108">
        <f>SUM(X27:Z27)</f>
        <v>23404635620</v>
      </c>
    </row>
    <row r="28" spans="1:28" ht="20.85" customHeight="1">
      <c r="A28" s="34"/>
      <c r="B28" s="165" t="s">
        <v>192</v>
      </c>
      <c r="F28" s="108"/>
      <c r="G28" s="217"/>
      <c r="H28" s="108"/>
      <c r="I28" s="217"/>
      <c r="J28" s="108"/>
      <c r="K28" s="217"/>
      <c r="L28" s="108"/>
      <c r="M28" s="217"/>
      <c r="N28" s="108"/>
      <c r="O28" s="215"/>
      <c r="P28" s="108"/>
      <c r="Q28" s="217"/>
      <c r="R28" s="108"/>
      <c r="S28" s="215"/>
      <c r="T28" s="108"/>
      <c r="U28" s="215"/>
      <c r="V28" s="108"/>
      <c r="W28" s="215"/>
      <c r="X28" s="108"/>
      <c r="Y28" s="215"/>
      <c r="Z28" s="108"/>
      <c r="AA28" s="215"/>
      <c r="AB28" s="108"/>
    </row>
    <row r="29" spans="1:28" ht="20.85" customHeight="1">
      <c r="A29" s="39" t="s">
        <v>299</v>
      </c>
      <c r="B29" s="165"/>
      <c r="F29" s="240">
        <v>0</v>
      </c>
      <c r="G29" s="217"/>
      <c r="H29" s="240">
        <v>0</v>
      </c>
      <c r="I29" s="217"/>
      <c r="J29" s="240">
        <v>0</v>
      </c>
      <c r="K29" s="217"/>
      <c r="L29" s="240">
        <v>0</v>
      </c>
      <c r="M29" s="217"/>
      <c r="N29" s="240">
        <v>95094385</v>
      </c>
      <c r="O29" s="215"/>
      <c r="P29" s="240">
        <v>0</v>
      </c>
      <c r="Q29" s="217"/>
      <c r="R29" s="240">
        <v>0</v>
      </c>
      <c r="S29" s="215"/>
      <c r="T29" s="240">
        <v>0</v>
      </c>
      <c r="U29" s="215"/>
      <c r="V29" s="240">
        <f>SUM(P29:T29)</f>
        <v>0</v>
      </c>
      <c r="W29" s="215"/>
      <c r="X29" s="240">
        <f>SUM(F29:N29,V29)</f>
        <v>95094385</v>
      </c>
      <c r="Y29" s="215"/>
      <c r="Z29" s="240">
        <f>Z25</f>
        <v>12199647679</v>
      </c>
      <c r="AA29" s="215"/>
      <c r="AB29" s="240">
        <f>SUM(X29:Z29)</f>
        <v>12294742064</v>
      </c>
    </row>
    <row r="30" spans="1:28" s="239" customFormat="1" ht="20.85" customHeight="1">
      <c r="A30" s="228" t="s">
        <v>181</v>
      </c>
      <c r="B30" s="231"/>
      <c r="C30" s="231"/>
      <c r="D30" s="229"/>
      <c r="E30" s="230"/>
      <c r="F30" s="241"/>
      <c r="G30" s="217"/>
      <c r="H30" s="241"/>
      <c r="I30" s="217"/>
      <c r="J30" s="241"/>
      <c r="K30" s="217"/>
      <c r="L30" s="241"/>
      <c r="M30" s="217"/>
      <c r="N30" s="241"/>
      <c r="O30" s="215"/>
      <c r="P30" s="241"/>
      <c r="Q30" s="217"/>
      <c r="R30" s="241"/>
      <c r="S30" s="215"/>
      <c r="T30" s="241"/>
      <c r="U30" s="215"/>
      <c r="V30" s="241"/>
      <c r="W30" s="215"/>
      <c r="X30" s="241"/>
      <c r="Y30" s="215"/>
      <c r="Z30" s="241"/>
      <c r="AA30" s="215"/>
      <c r="AB30" s="241"/>
    </row>
    <row r="31" spans="1:28" ht="20.85" customHeight="1">
      <c r="A31" s="39"/>
      <c r="B31" s="165" t="s">
        <v>194</v>
      </c>
      <c r="F31" s="240">
        <f>SUM(F27:F29)</f>
        <v>373000000</v>
      </c>
      <c r="G31" s="217"/>
      <c r="H31" s="240">
        <f>SUM(H27:H29)</f>
        <v>3680616000</v>
      </c>
      <c r="I31" s="217"/>
      <c r="J31" s="240">
        <f>SUM(J27:J29)</f>
        <v>0</v>
      </c>
      <c r="K31" s="217"/>
      <c r="L31" s="240">
        <f>SUM(L27:L29)</f>
        <v>40200000</v>
      </c>
      <c r="M31" s="217"/>
      <c r="N31" s="240">
        <f>SUM(N27:N29)</f>
        <v>19433840207</v>
      </c>
      <c r="O31" s="215"/>
      <c r="P31" s="240">
        <f>SUM(P27:P29)</f>
        <v>0</v>
      </c>
      <c r="Q31" s="217"/>
      <c r="R31" s="240">
        <f>SUM(R27:R29)</f>
        <v>-16196973</v>
      </c>
      <c r="S31" s="215"/>
      <c r="T31" s="240">
        <f>SUM(T27:T29)</f>
        <v>-11729229</v>
      </c>
      <c r="U31" s="215"/>
      <c r="V31" s="240">
        <f>SUM(V27:V29)</f>
        <v>-27926202</v>
      </c>
      <c r="W31" s="215"/>
      <c r="X31" s="240">
        <f>SUM(X27:X29)</f>
        <v>23499730005</v>
      </c>
      <c r="Y31" s="215"/>
      <c r="Z31" s="240">
        <f>SUM(Z27:Z29)</f>
        <v>12199647679</v>
      </c>
      <c r="AA31" s="215"/>
      <c r="AB31" s="240">
        <f>SUM(AB27:AB29)</f>
        <v>35699377684</v>
      </c>
    </row>
    <row r="32" spans="1:28" ht="20.85" customHeight="1">
      <c r="A32" s="34" t="s">
        <v>173</v>
      </c>
      <c r="F32" s="108"/>
      <c r="G32" s="217"/>
      <c r="H32" s="108"/>
      <c r="I32" s="217"/>
      <c r="J32" s="108"/>
      <c r="K32" s="217"/>
      <c r="L32" s="108"/>
      <c r="M32" s="217"/>
      <c r="N32" s="108"/>
      <c r="O32" s="215"/>
      <c r="P32" s="108"/>
      <c r="Q32" s="217"/>
      <c r="R32" s="108"/>
      <c r="S32" s="215"/>
      <c r="T32" s="108"/>
      <c r="U32" s="215"/>
      <c r="V32" s="108"/>
      <c r="W32" s="215"/>
      <c r="X32" s="108"/>
      <c r="Y32" s="215"/>
      <c r="Z32" s="108"/>
      <c r="AA32" s="215"/>
      <c r="AB32" s="108"/>
    </row>
    <row r="33" spans="1:28" ht="20.85" customHeight="1">
      <c r="A33" s="37" t="s">
        <v>195</v>
      </c>
      <c r="D33" s="131">
        <v>19.100000000000001</v>
      </c>
      <c r="F33" s="108">
        <v>0</v>
      </c>
      <c r="G33" s="217"/>
      <c r="H33" s="108">
        <v>0</v>
      </c>
      <c r="I33" s="217"/>
      <c r="J33" s="108">
        <v>0</v>
      </c>
      <c r="K33" s="217"/>
      <c r="L33" s="108">
        <v>0</v>
      </c>
      <c r="M33" s="217"/>
      <c r="N33" s="108">
        <v>0</v>
      </c>
      <c r="O33" s="215"/>
      <c r="P33" s="108">
        <v>0</v>
      </c>
      <c r="Q33" s="217"/>
      <c r="R33" s="108">
        <v>0</v>
      </c>
      <c r="S33" s="215"/>
      <c r="T33" s="108">
        <v>0</v>
      </c>
      <c r="U33" s="215"/>
      <c r="V33" s="108">
        <v>0</v>
      </c>
      <c r="W33" s="215"/>
      <c r="X33" s="108">
        <v>0</v>
      </c>
      <c r="Y33" s="215"/>
      <c r="Z33" s="108">
        <v>2300000000</v>
      </c>
      <c r="AA33" s="215"/>
      <c r="AB33" s="108">
        <v>2300000000</v>
      </c>
    </row>
    <row r="34" spans="1:28" ht="20.85" customHeight="1">
      <c r="A34" s="37" t="s">
        <v>82</v>
      </c>
      <c r="D34" s="35">
        <v>32</v>
      </c>
      <c r="F34" s="108">
        <v>0</v>
      </c>
      <c r="G34" s="217"/>
      <c r="H34" s="108">
        <v>0</v>
      </c>
      <c r="I34" s="217"/>
      <c r="J34" s="108">
        <v>-655001175</v>
      </c>
      <c r="K34" s="217"/>
      <c r="L34" s="108">
        <v>0</v>
      </c>
      <c r="M34" s="217"/>
      <c r="N34" s="108">
        <v>0</v>
      </c>
      <c r="O34" s="215"/>
      <c r="P34" s="108">
        <v>0</v>
      </c>
      <c r="Q34" s="217"/>
      <c r="R34" s="108">
        <v>0</v>
      </c>
      <c r="S34" s="215"/>
      <c r="T34" s="108">
        <v>0</v>
      </c>
      <c r="U34" s="215"/>
      <c r="V34" s="108">
        <f t="shared" ref="V34" si="2">SUM(P34:T34)</f>
        <v>0</v>
      </c>
      <c r="W34" s="215"/>
      <c r="X34" s="108">
        <f t="shared" ref="X34:X36" si="3">SUM(F34:N34,V34)</f>
        <v>-655001175</v>
      </c>
      <c r="Y34" s="215"/>
      <c r="Z34" s="108">
        <v>0</v>
      </c>
      <c r="AA34" s="215"/>
      <c r="AB34" s="108">
        <f t="shared" ref="AB34:AB37" si="4">SUM(X34:Z34)</f>
        <v>-655001175</v>
      </c>
    </row>
    <row r="35" spans="1:28" ht="20.85" customHeight="1">
      <c r="A35" s="37" t="s">
        <v>177</v>
      </c>
      <c r="D35" s="35">
        <v>41</v>
      </c>
      <c r="F35" s="108">
        <v>0</v>
      </c>
      <c r="G35" s="217"/>
      <c r="H35" s="108">
        <v>0</v>
      </c>
      <c r="I35" s="217"/>
      <c r="J35" s="108">
        <v>0</v>
      </c>
      <c r="K35" s="217"/>
      <c r="L35" s="108">
        <v>0</v>
      </c>
      <c r="M35" s="217"/>
      <c r="N35" s="108">
        <v>-1119000000</v>
      </c>
      <c r="O35" s="215"/>
      <c r="P35" s="108">
        <v>0</v>
      </c>
      <c r="Q35" s="217"/>
      <c r="R35" s="108">
        <v>0</v>
      </c>
      <c r="S35" s="215"/>
      <c r="T35" s="108">
        <v>0</v>
      </c>
      <c r="U35" s="215"/>
      <c r="V35" s="108">
        <f t="shared" ref="V35:V36" si="5">SUM(P35:T35)</f>
        <v>0</v>
      </c>
      <c r="W35" s="215"/>
      <c r="X35" s="108">
        <f t="shared" si="3"/>
        <v>-1119000000</v>
      </c>
      <c r="Y35" s="215"/>
      <c r="Z35" s="108">
        <v>-5306585000</v>
      </c>
      <c r="AA35" s="215"/>
      <c r="AB35" s="108">
        <f t="shared" si="4"/>
        <v>-6425585000</v>
      </c>
    </row>
    <row r="36" spans="1:28" ht="20.85" customHeight="1">
      <c r="A36" s="37" t="s">
        <v>179</v>
      </c>
      <c r="F36" s="108">
        <v>0</v>
      </c>
      <c r="G36" s="217"/>
      <c r="H36" s="108">
        <v>0</v>
      </c>
      <c r="I36" s="217"/>
      <c r="J36" s="108">
        <v>0</v>
      </c>
      <c r="K36" s="217"/>
      <c r="L36" s="108">
        <v>0</v>
      </c>
      <c r="M36" s="217"/>
      <c r="N36" s="108">
        <f>'10 -11'!$J$80</f>
        <v>11635082456</v>
      </c>
      <c r="O36" s="215"/>
      <c r="P36" s="108">
        <v>0</v>
      </c>
      <c r="Q36" s="217"/>
      <c r="R36" s="108">
        <v>0</v>
      </c>
      <c r="S36" s="215"/>
      <c r="T36" s="108">
        <v>-222981862</v>
      </c>
      <c r="U36" s="215"/>
      <c r="V36" s="108">
        <f t="shared" si="5"/>
        <v>-222981862</v>
      </c>
      <c r="W36" s="215"/>
      <c r="X36" s="108">
        <f t="shared" si="3"/>
        <v>11412100594</v>
      </c>
      <c r="Y36" s="215"/>
      <c r="Z36" s="108">
        <f>'10 -11'!$J$90</f>
        <v>2869493580</v>
      </c>
      <c r="AA36" s="215"/>
      <c r="AB36" s="108">
        <f t="shared" si="4"/>
        <v>14281594174</v>
      </c>
    </row>
    <row r="37" spans="1:28" ht="20.85" customHeight="1">
      <c r="A37" s="37" t="s">
        <v>196</v>
      </c>
      <c r="B37" s="39"/>
      <c r="D37" s="35">
        <v>5</v>
      </c>
      <c r="F37" s="106">
        <v>0</v>
      </c>
      <c r="G37" s="217"/>
      <c r="H37" s="106">
        <v>0</v>
      </c>
      <c r="I37" s="217"/>
      <c r="J37" s="106">
        <v>0</v>
      </c>
      <c r="K37" s="217"/>
      <c r="L37" s="106">
        <v>0</v>
      </c>
      <c r="M37" s="217"/>
      <c r="N37" s="106">
        <v>0</v>
      </c>
      <c r="O37" s="215"/>
      <c r="P37" s="106">
        <v>23135735</v>
      </c>
      <c r="Q37" s="217"/>
      <c r="R37" s="106">
        <v>0</v>
      </c>
      <c r="S37" s="215"/>
      <c r="T37" s="106">
        <v>0</v>
      </c>
      <c r="U37" s="215"/>
      <c r="V37" s="106">
        <v>0</v>
      </c>
      <c r="W37" s="215"/>
      <c r="X37" s="106">
        <f>SUM(F37:P37,V37)</f>
        <v>23135735</v>
      </c>
      <c r="Y37" s="215"/>
      <c r="Z37" s="106">
        <f>-SUM(Z31:Z36)</f>
        <v>-12062556259</v>
      </c>
      <c r="AA37" s="215"/>
      <c r="AB37" s="106">
        <f t="shared" si="4"/>
        <v>-12039420524</v>
      </c>
    </row>
    <row r="38" spans="1:28" ht="6" customHeight="1">
      <c r="F38" s="108"/>
      <c r="G38" s="217"/>
      <c r="H38" s="108"/>
      <c r="I38" s="217"/>
      <c r="J38" s="108"/>
      <c r="K38" s="217"/>
      <c r="L38" s="108"/>
      <c r="M38" s="217"/>
      <c r="N38" s="108"/>
      <c r="O38" s="215"/>
      <c r="P38" s="108"/>
      <c r="Q38" s="217"/>
      <c r="R38" s="108"/>
      <c r="S38" s="215"/>
      <c r="T38" s="108"/>
      <c r="U38" s="215"/>
      <c r="V38" s="108"/>
      <c r="W38" s="215"/>
      <c r="X38" s="108"/>
      <c r="Y38" s="215"/>
      <c r="Z38" s="108"/>
      <c r="AA38" s="215"/>
      <c r="AB38" s="108"/>
    </row>
    <row r="39" spans="1:28" ht="20.85" customHeight="1" thickBot="1">
      <c r="A39" s="34" t="s">
        <v>183</v>
      </c>
      <c r="F39" s="114">
        <f>SUM(F31:F37)</f>
        <v>373000000</v>
      </c>
      <c r="G39" s="217"/>
      <c r="H39" s="114">
        <f>SUM(H31:H37)</f>
        <v>3680616000</v>
      </c>
      <c r="I39" s="217"/>
      <c r="J39" s="114">
        <f>SUM(J31:J37)</f>
        <v>-655001175</v>
      </c>
      <c r="K39" s="217"/>
      <c r="L39" s="114">
        <f>SUM(L31:L37)</f>
        <v>40200000</v>
      </c>
      <c r="M39" s="217"/>
      <c r="N39" s="114">
        <f>SUM(N31:N37)</f>
        <v>29949922663</v>
      </c>
      <c r="O39" s="215"/>
      <c r="P39" s="114">
        <f>SUM(P31:P37)</f>
        <v>23135735</v>
      </c>
      <c r="Q39" s="217"/>
      <c r="R39" s="114">
        <f>SUM(R31:R37)</f>
        <v>-16196973</v>
      </c>
      <c r="S39" s="215"/>
      <c r="T39" s="114">
        <f>SUM(T31:T37)</f>
        <v>-234711091</v>
      </c>
      <c r="U39" s="215"/>
      <c r="V39" s="114">
        <f>SUM(V31:V37)</f>
        <v>-250908064</v>
      </c>
      <c r="W39" s="215"/>
      <c r="X39" s="114">
        <f>SUM(X31:X37)</f>
        <v>33160965159</v>
      </c>
      <c r="Y39" s="215"/>
      <c r="Z39" s="114">
        <f>SUM(Z31:Z37)</f>
        <v>0</v>
      </c>
      <c r="AA39" s="215"/>
      <c r="AB39" s="114">
        <f>SUM(AB31:AB37)</f>
        <v>33160965159</v>
      </c>
    </row>
    <row r="40" spans="1:28" ht="20.85" customHeight="1" thickTop="1">
      <c r="A40" s="34"/>
      <c r="F40" s="22"/>
      <c r="G40" s="217"/>
      <c r="H40" s="22"/>
      <c r="I40" s="217"/>
      <c r="J40" s="22"/>
      <c r="K40" s="217"/>
      <c r="L40" s="22"/>
      <c r="M40" s="217"/>
      <c r="N40" s="22"/>
      <c r="O40" s="215"/>
      <c r="P40" s="22"/>
      <c r="Q40" s="217"/>
      <c r="R40" s="22"/>
      <c r="S40" s="215"/>
      <c r="T40" s="22"/>
      <c r="U40" s="215"/>
      <c r="V40" s="22"/>
      <c r="W40" s="215"/>
      <c r="X40" s="22"/>
      <c r="Y40" s="215"/>
      <c r="Z40" s="22"/>
      <c r="AA40" s="215"/>
      <c r="AB40" s="22"/>
    </row>
    <row r="41" spans="1:28" ht="20.85" customHeight="1">
      <c r="A41" s="34"/>
      <c r="F41" s="22"/>
      <c r="G41" s="217"/>
      <c r="H41" s="22"/>
      <c r="I41" s="217"/>
      <c r="J41" s="22"/>
      <c r="K41" s="217"/>
      <c r="L41" s="22"/>
      <c r="M41" s="217"/>
      <c r="N41" s="22"/>
      <c r="O41" s="215"/>
      <c r="P41" s="22"/>
      <c r="Q41" s="217"/>
      <c r="R41" s="22"/>
      <c r="S41" s="215"/>
      <c r="T41" s="22"/>
      <c r="U41" s="215"/>
      <c r="V41" s="22"/>
      <c r="W41" s="215"/>
      <c r="X41" s="22"/>
      <c r="Y41" s="215"/>
      <c r="Z41" s="22"/>
      <c r="AA41" s="215"/>
      <c r="AB41" s="22"/>
    </row>
    <row r="44" spans="1:28" ht="13.5" customHeight="1"/>
    <row r="45" spans="1:28" ht="21.9" customHeight="1">
      <c r="A45" s="43" t="s">
        <v>45</v>
      </c>
      <c r="B45" s="43"/>
      <c r="C45" s="43"/>
      <c r="D45" s="41"/>
      <c r="E45" s="49"/>
      <c r="F45" s="49"/>
      <c r="G45" s="226"/>
      <c r="H45" s="49"/>
      <c r="I45" s="226"/>
      <c r="J45" s="49"/>
      <c r="K45" s="226"/>
      <c r="L45" s="49"/>
      <c r="M45" s="226"/>
      <c r="N45" s="49"/>
      <c r="O45" s="226"/>
      <c r="P45" s="49"/>
      <c r="Q45" s="226"/>
      <c r="R45" s="49"/>
      <c r="S45" s="226"/>
      <c r="T45" s="49"/>
      <c r="U45" s="226"/>
      <c r="V45" s="49"/>
      <c r="W45" s="226"/>
      <c r="X45" s="49"/>
      <c r="Y45" s="226"/>
      <c r="Z45" s="49"/>
      <c r="AA45" s="226"/>
      <c r="AB45" s="49"/>
    </row>
  </sheetData>
  <mergeCells count="4">
    <mergeCell ref="L8:N8"/>
    <mergeCell ref="R7:T7"/>
    <mergeCell ref="Z5:AB5"/>
    <mergeCell ref="R6:V6"/>
  </mergeCells>
  <pageMargins left="0.5" right="0.5" top="0.5" bottom="0.6" header="0.49" footer="0.4"/>
  <pageSetup paperSize="9" scale="60" firstPageNumber="13" fitToHeight="0" orientation="landscape" useFirstPageNumber="1" horizontalDpi="1200" verticalDpi="1200" r:id="rId1"/>
  <headerFooter>
    <oddFooter>&amp;R&amp;"Browallia New,Regular"&amp;13&amp;P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N177"/>
  <sheetViews>
    <sheetView view="pageBreakPreview" topLeftCell="A113" zoomScale="120" zoomScaleNormal="130" zoomScaleSheetLayoutView="120" workbookViewId="0">
      <selection activeCell="H87" sqref="H87"/>
    </sheetView>
  </sheetViews>
  <sheetFormatPr defaultColWidth="9.109375" defaultRowHeight="16.350000000000001" customHeight="1"/>
  <cols>
    <col min="1" max="2" width="1.88671875" style="3" customWidth="1"/>
    <col min="3" max="3" width="46.44140625" style="3" customWidth="1"/>
    <col min="4" max="4" width="7.5546875" style="28" customWidth="1"/>
    <col min="5" max="5" width="0.5546875" style="3" customWidth="1"/>
    <col min="6" max="6" width="13.6640625" style="4" customWidth="1"/>
    <col min="7" max="7" width="0.5546875" style="5" customWidth="1"/>
    <col min="8" max="8" width="13.6640625" style="4" customWidth="1"/>
    <col min="9" max="9" width="0.5546875" style="6" customWidth="1"/>
    <col min="10" max="10" width="13.6640625" style="4" customWidth="1"/>
    <col min="11" max="11" width="0.5546875" style="5" customWidth="1"/>
    <col min="12" max="12" width="13.6640625" style="4" customWidth="1"/>
    <col min="13" max="16384" width="9.109375" style="7"/>
  </cols>
  <sheetData>
    <row r="1" spans="1:13" ht="17.100000000000001" customHeight="1">
      <c r="A1" s="1" t="s">
        <v>0</v>
      </c>
      <c r="B1" s="1"/>
      <c r="C1" s="1"/>
    </row>
    <row r="2" spans="1:13" ht="17.100000000000001" customHeight="1">
      <c r="A2" s="1" t="s">
        <v>197</v>
      </c>
      <c r="B2" s="1"/>
      <c r="C2" s="1"/>
    </row>
    <row r="3" spans="1:13" ht="17.100000000000001" customHeight="1">
      <c r="A3" s="8" t="s">
        <v>93</v>
      </c>
      <c r="B3" s="8"/>
      <c r="C3" s="8"/>
      <c r="D3" s="32"/>
      <c r="E3" s="9"/>
      <c r="F3" s="10"/>
      <c r="G3" s="11"/>
      <c r="H3" s="10"/>
      <c r="I3" s="12"/>
      <c r="J3" s="10"/>
      <c r="K3" s="11"/>
      <c r="L3" s="10"/>
    </row>
    <row r="4" spans="1:13" ht="17.100000000000001" customHeight="1"/>
    <row r="5" spans="1:13" ht="17.100000000000001" customHeight="1">
      <c r="F5" s="242" t="s">
        <v>4</v>
      </c>
      <c r="G5" s="242"/>
      <c r="H5" s="242"/>
      <c r="I5" s="13"/>
      <c r="J5" s="242" t="s">
        <v>5</v>
      </c>
      <c r="K5" s="242"/>
      <c r="L5" s="242"/>
    </row>
    <row r="6" spans="1:13" ht="17.100000000000001" customHeight="1">
      <c r="A6" s="7"/>
      <c r="D6" s="135"/>
      <c r="E6" s="1"/>
      <c r="F6" s="213"/>
      <c r="G6" s="213"/>
      <c r="H6" s="213"/>
      <c r="I6" s="13"/>
      <c r="J6" s="213"/>
      <c r="K6" s="213"/>
      <c r="L6" s="213" t="s">
        <v>3</v>
      </c>
    </row>
    <row r="7" spans="1:13" ht="17.100000000000001" customHeight="1">
      <c r="D7" s="136"/>
      <c r="E7" s="1"/>
      <c r="F7" s="13" t="s">
        <v>6</v>
      </c>
      <c r="G7" s="16"/>
      <c r="H7" s="13" t="s">
        <v>7</v>
      </c>
      <c r="I7" s="17"/>
      <c r="J7" s="13" t="s">
        <v>6</v>
      </c>
      <c r="K7" s="16"/>
      <c r="L7" s="13" t="s">
        <v>7</v>
      </c>
    </row>
    <row r="8" spans="1:13" ht="17.100000000000001" customHeight="1">
      <c r="D8" s="137" t="s">
        <v>8</v>
      </c>
      <c r="E8" s="1"/>
      <c r="F8" s="15" t="s">
        <v>9</v>
      </c>
      <c r="G8" s="18"/>
      <c r="H8" s="15" t="s">
        <v>9</v>
      </c>
      <c r="I8" s="19"/>
      <c r="J8" s="15" t="s">
        <v>9</v>
      </c>
      <c r="K8" s="18"/>
      <c r="L8" s="15" t="s">
        <v>9</v>
      </c>
    </row>
    <row r="9" spans="1:13" ht="8.1" customHeight="1">
      <c r="D9" s="136"/>
      <c r="E9" s="1"/>
      <c r="F9" s="103"/>
      <c r="G9" s="18"/>
      <c r="H9" s="180"/>
      <c r="I9" s="19"/>
      <c r="J9" s="103"/>
      <c r="K9" s="18"/>
      <c r="L9" s="180"/>
    </row>
    <row r="10" spans="1:13" ht="17.100000000000001" customHeight="1">
      <c r="A10" s="1" t="s">
        <v>198</v>
      </c>
      <c r="F10" s="104"/>
      <c r="J10" s="104"/>
    </row>
    <row r="11" spans="1:13" ht="17.100000000000001" customHeight="1">
      <c r="A11" s="3" t="s">
        <v>199</v>
      </c>
      <c r="F11" s="138">
        <f>'10 -11'!F32</f>
        <v>7735660146</v>
      </c>
      <c r="G11" s="139"/>
      <c r="H11" s="139">
        <v>7551787988</v>
      </c>
      <c r="I11" s="139"/>
      <c r="J11" s="138">
        <f>'10 -11'!J32</f>
        <v>14630769453</v>
      </c>
      <c r="K11" s="139"/>
      <c r="L11" s="23">
        <v>5571668892</v>
      </c>
      <c r="M11" s="25"/>
    </row>
    <row r="12" spans="1:13" ht="17.100000000000001" customHeight="1">
      <c r="A12" s="3" t="s">
        <v>200</v>
      </c>
      <c r="F12" s="138"/>
      <c r="G12" s="139"/>
      <c r="H12" s="139"/>
      <c r="I12" s="139"/>
      <c r="J12" s="138"/>
      <c r="K12" s="139"/>
      <c r="L12" s="139"/>
      <c r="M12" s="25"/>
    </row>
    <row r="13" spans="1:13" ht="17.100000000000001" customHeight="1">
      <c r="B13" s="3" t="s">
        <v>201</v>
      </c>
      <c r="F13" s="138"/>
      <c r="G13" s="139"/>
      <c r="H13" s="139"/>
      <c r="I13" s="139"/>
      <c r="J13" s="138"/>
      <c r="K13" s="139"/>
      <c r="L13" s="139"/>
      <c r="M13" s="25"/>
    </row>
    <row r="14" spans="1:13" ht="17.100000000000001" customHeight="1">
      <c r="A14" s="3" t="s">
        <v>202</v>
      </c>
      <c r="B14" s="29" t="s">
        <v>203</v>
      </c>
      <c r="F14" s="138">
        <v>3678266313</v>
      </c>
      <c r="G14" s="139"/>
      <c r="H14" s="139">
        <v>3647706823</v>
      </c>
      <c r="I14" s="139"/>
      <c r="J14" s="138">
        <f>799736732-1824974</f>
        <v>797911758</v>
      </c>
      <c r="K14" s="139"/>
      <c r="L14" s="23">
        <v>799771911</v>
      </c>
      <c r="M14" s="25"/>
    </row>
    <row r="15" spans="1:13" ht="17.100000000000001" customHeight="1">
      <c r="B15" s="29" t="s">
        <v>204</v>
      </c>
      <c r="D15" s="2"/>
      <c r="F15" s="107">
        <v>-52539672</v>
      </c>
      <c r="G15" s="139"/>
      <c r="H15" s="23">
        <v>8115478</v>
      </c>
      <c r="I15" s="139"/>
      <c r="J15" s="107">
        <v>0</v>
      </c>
      <c r="K15" s="139"/>
      <c r="L15" s="23">
        <v>-3000000</v>
      </c>
      <c r="M15" s="25"/>
    </row>
    <row r="16" spans="1:13" ht="17.100000000000001" customHeight="1">
      <c r="B16" s="29" t="s">
        <v>311</v>
      </c>
      <c r="D16" s="2"/>
      <c r="F16" s="107"/>
      <c r="G16" s="139"/>
      <c r="H16" s="23"/>
      <c r="I16" s="139"/>
      <c r="J16" s="107"/>
      <c r="K16" s="139"/>
      <c r="L16" s="23"/>
      <c r="M16" s="25"/>
    </row>
    <row r="17" spans="1:13" ht="17.100000000000001" customHeight="1">
      <c r="B17" s="29"/>
      <c r="C17" s="3" t="s">
        <v>310</v>
      </c>
      <c r="F17" s="138">
        <v>60386626</v>
      </c>
      <c r="G17" s="139"/>
      <c r="H17" s="139">
        <v>-474479</v>
      </c>
      <c r="I17" s="139"/>
      <c r="J17" s="138">
        <v>60386626</v>
      </c>
      <c r="K17" s="139"/>
      <c r="L17" s="139">
        <v>0</v>
      </c>
      <c r="M17" s="25"/>
    </row>
    <row r="18" spans="1:13" ht="17.100000000000001" customHeight="1">
      <c r="B18" s="29" t="s">
        <v>205</v>
      </c>
      <c r="D18" s="2"/>
      <c r="F18" s="107">
        <v>-675197542</v>
      </c>
      <c r="G18" s="139"/>
      <c r="H18" s="23">
        <v>-67634272</v>
      </c>
      <c r="I18" s="139"/>
      <c r="J18" s="138">
        <v>-1055250435</v>
      </c>
      <c r="K18" s="139"/>
      <c r="L18" s="23">
        <v>-431612188</v>
      </c>
      <c r="M18" s="25"/>
    </row>
    <row r="19" spans="1:13" ht="17.100000000000001" customHeight="1">
      <c r="B19" s="29" t="s">
        <v>206</v>
      </c>
      <c r="D19" s="28" t="s">
        <v>97</v>
      </c>
      <c r="F19" s="138">
        <v>0</v>
      </c>
      <c r="G19" s="139"/>
      <c r="H19" s="139">
        <v>0</v>
      </c>
      <c r="I19" s="139"/>
      <c r="J19" s="138">
        <v>-11932546180</v>
      </c>
      <c r="K19" s="139"/>
      <c r="L19" s="23">
        <v>-2856187584</v>
      </c>
      <c r="M19" s="25"/>
    </row>
    <row r="20" spans="1:13" ht="17.100000000000001" customHeight="1">
      <c r="B20" s="29" t="s">
        <v>207</v>
      </c>
      <c r="D20" s="2">
        <v>37</v>
      </c>
      <c r="F20" s="138">
        <v>2287471750</v>
      </c>
      <c r="G20" s="139"/>
      <c r="H20" s="139">
        <v>1412778113</v>
      </c>
      <c r="I20" s="139"/>
      <c r="J20" s="138">
        <v>1393667662</v>
      </c>
      <c r="K20" s="139"/>
      <c r="L20" s="23">
        <v>908848048</v>
      </c>
      <c r="M20" s="25"/>
    </row>
    <row r="21" spans="1:13" ht="17.100000000000001" customHeight="1">
      <c r="B21" s="29" t="s">
        <v>312</v>
      </c>
      <c r="F21" s="138">
        <v>14037195</v>
      </c>
      <c r="G21" s="139"/>
      <c r="H21" s="139">
        <v>18385153</v>
      </c>
      <c r="I21" s="139"/>
      <c r="J21" s="138">
        <v>9728879</v>
      </c>
      <c r="K21" s="139"/>
      <c r="L21" s="139">
        <v>9356774</v>
      </c>
      <c r="M21" s="25"/>
    </row>
    <row r="22" spans="1:13" ht="17.100000000000001" customHeight="1">
      <c r="B22" s="29" t="s">
        <v>208</v>
      </c>
      <c r="D22" s="28">
        <v>19.100000000000001</v>
      </c>
      <c r="F22" s="138">
        <v>-260298129</v>
      </c>
      <c r="G22" s="139"/>
      <c r="H22" s="139">
        <v>-217643121</v>
      </c>
      <c r="I22" s="139"/>
      <c r="J22" s="138">
        <v>0</v>
      </c>
      <c r="K22" s="139"/>
      <c r="L22" s="139">
        <v>0</v>
      </c>
      <c r="M22" s="25"/>
    </row>
    <row r="23" spans="1:13" ht="17.100000000000001" customHeight="1">
      <c r="B23" s="29" t="s">
        <v>302</v>
      </c>
      <c r="D23" s="28">
        <v>19.100000000000001</v>
      </c>
      <c r="F23" s="138">
        <v>671076822</v>
      </c>
      <c r="G23" s="139"/>
      <c r="H23" s="139">
        <v>0</v>
      </c>
      <c r="I23" s="139"/>
      <c r="J23" s="138">
        <v>0</v>
      </c>
      <c r="K23" s="139"/>
      <c r="L23" s="139">
        <v>0</v>
      </c>
      <c r="M23" s="25"/>
    </row>
    <row r="24" spans="1:13" ht="17.100000000000001" customHeight="1">
      <c r="B24" s="169" t="s">
        <v>209</v>
      </c>
      <c r="C24" s="29"/>
      <c r="F24" s="138">
        <v>0</v>
      </c>
      <c r="G24" s="139"/>
      <c r="H24" s="139">
        <v>-6787652</v>
      </c>
      <c r="I24" s="139"/>
      <c r="J24" s="138">
        <v>0</v>
      </c>
      <c r="K24" s="139"/>
      <c r="L24" s="139">
        <v>0</v>
      </c>
      <c r="M24" s="25"/>
    </row>
    <row r="25" spans="1:13" ht="17.100000000000001" customHeight="1">
      <c r="A25" s="7"/>
      <c r="B25" s="29" t="s">
        <v>210</v>
      </c>
      <c r="C25" s="29"/>
      <c r="F25" s="107">
        <v>0</v>
      </c>
      <c r="G25" s="139"/>
      <c r="H25" s="23">
        <v>-1840034942</v>
      </c>
      <c r="I25" s="139"/>
      <c r="J25" s="138">
        <v>0</v>
      </c>
      <c r="K25" s="139"/>
      <c r="L25" s="139">
        <v>0</v>
      </c>
      <c r="M25" s="25"/>
    </row>
    <row r="26" spans="1:13" ht="17.100000000000001" customHeight="1">
      <c r="A26" s="7"/>
      <c r="B26" s="29" t="s">
        <v>303</v>
      </c>
      <c r="C26" s="29"/>
      <c r="D26" s="2" t="s">
        <v>319</v>
      </c>
      <c r="F26" s="107">
        <v>-1189772990</v>
      </c>
      <c r="G26" s="139"/>
      <c r="H26" s="23">
        <v>0</v>
      </c>
      <c r="I26" s="139"/>
      <c r="J26" s="138">
        <v>0</v>
      </c>
      <c r="K26" s="139"/>
      <c r="L26" s="139">
        <v>0</v>
      </c>
      <c r="M26" s="25"/>
    </row>
    <row r="27" spans="1:13" ht="17.100000000000001" customHeight="1">
      <c r="A27" s="7"/>
      <c r="B27" s="29" t="s">
        <v>323</v>
      </c>
      <c r="C27" s="29"/>
      <c r="D27" s="2"/>
      <c r="F27" s="107">
        <v>0</v>
      </c>
      <c r="G27" s="139"/>
      <c r="H27" s="23">
        <v>0</v>
      </c>
      <c r="I27" s="139"/>
      <c r="J27" s="138">
        <v>1824974</v>
      </c>
      <c r="K27" s="139"/>
      <c r="L27" s="139">
        <v>0</v>
      </c>
      <c r="M27" s="25"/>
    </row>
    <row r="28" spans="1:13" ht="17.100000000000001" customHeight="1">
      <c r="A28" s="7"/>
      <c r="B28" s="29" t="s">
        <v>211</v>
      </c>
      <c r="F28" s="138">
        <v>39656266</v>
      </c>
      <c r="G28" s="139"/>
      <c r="H28" s="139">
        <v>-247939378</v>
      </c>
      <c r="I28" s="139"/>
      <c r="J28" s="138">
        <v>-1293974</v>
      </c>
      <c r="K28" s="139"/>
      <c r="L28" s="23">
        <v>-300658365</v>
      </c>
      <c r="M28" s="25"/>
    </row>
    <row r="29" spans="1:13" ht="17.100000000000001" customHeight="1">
      <c r="A29" s="7"/>
      <c r="B29" s="29" t="s">
        <v>212</v>
      </c>
      <c r="D29" s="2"/>
      <c r="F29" s="138">
        <v>0</v>
      </c>
      <c r="G29" s="139"/>
      <c r="H29" s="139">
        <v>0</v>
      </c>
      <c r="I29" s="139"/>
      <c r="J29" s="138">
        <v>-366025</v>
      </c>
      <c r="K29" s="139"/>
      <c r="L29" s="139">
        <v>0</v>
      </c>
      <c r="M29" s="25"/>
    </row>
    <row r="30" spans="1:13" ht="17.100000000000001" customHeight="1">
      <c r="A30" s="7"/>
      <c r="B30" s="29" t="s">
        <v>213</v>
      </c>
      <c r="D30" s="2">
        <v>21</v>
      </c>
      <c r="F30" s="138">
        <v>50676927</v>
      </c>
      <c r="G30" s="139"/>
      <c r="H30" s="139">
        <v>17776483</v>
      </c>
      <c r="I30" s="139"/>
      <c r="J30" s="138">
        <v>7969344</v>
      </c>
      <c r="K30" s="139"/>
      <c r="L30" s="23">
        <v>4235778</v>
      </c>
      <c r="M30" s="25"/>
    </row>
    <row r="31" spans="1:13" ht="17.100000000000001" customHeight="1">
      <c r="A31" s="7"/>
      <c r="B31" s="29" t="s">
        <v>214</v>
      </c>
      <c r="F31" s="107">
        <v>4318920</v>
      </c>
      <c r="G31" s="139"/>
      <c r="H31" s="23">
        <v>-3373389</v>
      </c>
      <c r="I31" s="139"/>
      <c r="J31" s="107">
        <v>0</v>
      </c>
      <c r="K31" s="139"/>
      <c r="L31" s="23">
        <v>-7034222</v>
      </c>
      <c r="M31" s="25"/>
    </row>
    <row r="32" spans="1:13" ht="17.100000000000001" customHeight="1">
      <c r="B32" s="29" t="s">
        <v>304</v>
      </c>
      <c r="F32" s="105">
        <v>13015600</v>
      </c>
      <c r="G32" s="25"/>
      <c r="H32" s="25">
        <v>-2300301</v>
      </c>
      <c r="I32" s="23"/>
      <c r="J32" s="107">
        <v>37268348</v>
      </c>
      <c r="K32" s="23"/>
      <c r="L32" s="23">
        <v>-48992983</v>
      </c>
      <c r="M32" s="25"/>
    </row>
    <row r="33" spans="1:13" ht="17.100000000000001" customHeight="1">
      <c r="B33" s="29" t="s">
        <v>215</v>
      </c>
      <c r="F33" s="105">
        <v>747701</v>
      </c>
      <c r="G33" s="25"/>
      <c r="H33" s="25">
        <v>8241261</v>
      </c>
      <c r="I33" s="23"/>
      <c r="J33" s="107">
        <v>0</v>
      </c>
      <c r="K33" s="23"/>
      <c r="L33" s="23">
        <v>0</v>
      </c>
      <c r="M33" s="25"/>
    </row>
    <row r="34" spans="1:13" ht="17.100000000000001" customHeight="1">
      <c r="B34" s="29" t="s">
        <v>216</v>
      </c>
      <c r="F34" s="105">
        <v>0</v>
      </c>
      <c r="G34" s="25"/>
      <c r="H34" s="25">
        <v>-392683</v>
      </c>
      <c r="I34" s="23"/>
      <c r="J34" s="107">
        <v>0</v>
      </c>
      <c r="K34" s="23"/>
      <c r="L34" s="23">
        <v>0</v>
      </c>
      <c r="M34" s="25"/>
    </row>
    <row r="35" spans="1:13" ht="17.100000000000001" customHeight="1">
      <c r="B35" s="29" t="s">
        <v>217</v>
      </c>
      <c r="F35" s="105"/>
      <c r="G35" s="25"/>
      <c r="H35" s="25"/>
      <c r="I35" s="23"/>
      <c r="J35" s="107"/>
      <c r="K35" s="23"/>
      <c r="L35" s="23"/>
      <c r="M35" s="25"/>
    </row>
    <row r="36" spans="1:13" ht="17.100000000000001" customHeight="1">
      <c r="B36" s="29"/>
      <c r="C36" s="3" t="s">
        <v>218</v>
      </c>
      <c r="D36" s="28">
        <v>43.7</v>
      </c>
      <c r="F36" s="140">
        <v>0</v>
      </c>
      <c r="G36" s="25"/>
      <c r="H36" s="184">
        <v>0</v>
      </c>
      <c r="I36" s="23"/>
      <c r="J36" s="155">
        <v>-44183879</v>
      </c>
      <c r="K36" s="23"/>
      <c r="L36" s="182">
        <v>-44921239</v>
      </c>
      <c r="M36" s="25"/>
    </row>
    <row r="37" spans="1:13" ht="17.100000000000001" customHeight="1">
      <c r="A37" s="7"/>
      <c r="B37" s="3" t="s">
        <v>219</v>
      </c>
      <c r="F37" s="105"/>
      <c r="G37" s="25"/>
      <c r="H37" s="25"/>
      <c r="I37" s="25"/>
      <c r="J37" s="105"/>
      <c r="K37" s="25"/>
      <c r="L37" s="25"/>
      <c r="M37" s="25"/>
    </row>
    <row r="38" spans="1:13" ht="17.100000000000001" customHeight="1">
      <c r="A38" s="7"/>
      <c r="C38" s="3" t="s">
        <v>220</v>
      </c>
      <c r="F38" s="107">
        <f>SUM(F11:F36)</f>
        <v>12377505933</v>
      </c>
      <c r="G38" s="25"/>
      <c r="H38" s="23">
        <f>SUM(H11:H36)</f>
        <v>10278211082</v>
      </c>
      <c r="I38" s="24"/>
      <c r="J38" s="107">
        <f>SUM(J11:J36)</f>
        <v>3905886551</v>
      </c>
      <c r="K38" s="24"/>
      <c r="L38" s="23">
        <f>SUM(L11:L36)</f>
        <v>3601474822</v>
      </c>
      <c r="M38" s="25"/>
    </row>
    <row r="39" spans="1:13" ht="17.100000000000001" customHeight="1">
      <c r="B39" s="3" t="s">
        <v>221</v>
      </c>
      <c r="D39" s="136"/>
      <c r="E39" s="1"/>
      <c r="F39" s="105"/>
      <c r="G39" s="25"/>
      <c r="H39" s="25"/>
      <c r="I39" s="97"/>
      <c r="J39" s="109"/>
      <c r="K39" s="98"/>
      <c r="L39" s="189"/>
      <c r="M39" s="25"/>
    </row>
    <row r="40" spans="1:13" ht="17.100000000000001" customHeight="1">
      <c r="B40" s="7"/>
      <c r="C40" s="29" t="s">
        <v>222</v>
      </c>
      <c r="D40" s="136"/>
      <c r="E40" s="1"/>
      <c r="F40" s="105">
        <v>-2469513067</v>
      </c>
      <c r="G40" s="25"/>
      <c r="H40" s="25">
        <v>-2648522973</v>
      </c>
      <c r="I40" s="97"/>
      <c r="J40" s="110">
        <v>-199216811</v>
      </c>
      <c r="K40" s="98"/>
      <c r="L40" s="100">
        <v>249433893</v>
      </c>
      <c r="M40" s="25"/>
    </row>
    <row r="41" spans="1:13" ht="17.100000000000001" customHeight="1">
      <c r="B41" s="7"/>
      <c r="C41" s="29" t="s">
        <v>223</v>
      </c>
      <c r="D41" s="136"/>
      <c r="E41" s="1"/>
      <c r="F41" s="105">
        <v>108863999</v>
      </c>
      <c r="G41" s="25"/>
      <c r="H41" s="25">
        <v>-515640000</v>
      </c>
      <c r="I41" s="97"/>
      <c r="J41" s="110">
        <v>0</v>
      </c>
      <c r="K41" s="98"/>
      <c r="L41" s="100">
        <v>0</v>
      </c>
      <c r="M41" s="25"/>
    </row>
    <row r="42" spans="1:13" ht="17.100000000000001" customHeight="1">
      <c r="B42" s="7"/>
      <c r="C42" s="29" t="s">
        <v>224</v>
      </c>
      <c r="D42" s="136"/>
      <c r="E42" s="1"/>
      <c r="F42" s="105">
        <v>-4107269893</v>
      </c>
      <c r="G42" s="25"/>
      <c r="H42" s="25">
        <v>-4357752571</v>
      </c>
      <c r="I42" s="97"/>
      <c r="J42" s="110">
        <v>0</v>
      </c>
      <c r="K42" s="98"/>
      <c r="L42" s="100">
        <v>0</v>
      </c>
      <c r="M42" s="25"/>
    </row>
    <row r="43" spans="1:13" ht="17.100000000000001" customHeight="1">
      <c r="B43" s="7"/>
      <c r="C43" s="29" t="s">
        <v>225</v>
      </c>
      <c r="D43" s="136"/>
      <c r="E43" s="1"/>
      <c r="F43" s="105">
        <v>-549795643</v>
      </c>
      <c r="G43" s="25"/>
      <c r="H43" s="25">
        <v>-1277225909</v>
      </c>
      <c r="I43" s="97"/>
      <c r="J43" s="110">
        <v>-12315682</v>
      </c>
      <c r="K43" s="98"/>
      <c r="L43" s="100">
        <v>98502147</v>
      </c>
      <c r="M43" s="25"/>
    </row>
    <row r="44" spans="1:13" ht="17.100000000000001" customHeight="1">
      <c r="B44" s="7"/>
      <c r="C44" s="29" t="s">
        <v>226</v>
      </c>
      <c r="D44" s="136"/>
      <c r="E44" s="1"/>
      <c r="F44" s="105">
        <v>-1900086027</v>
      </c>
      <c r="G44" s="25"/>
      <c r="H44" s="25">
        <v>-4055001976</v>
      </c>
      <c r="I44" s="97"/>
      <c r="J44" s="110">
        <v>15198191</v>
      </c>
      <c r="K44" s="98"/>
      <c r="L44" s="100">
        <v>-17877256</v>
      </c>
      <c r="M44" s="25"/>
    </row>
    <row r="45" spans="1:13" ht="17.100000000000001" customHeight="1">
      <c r="B45" s="7"/>
      <c r="C45" s="29" t="s">
        <v>227</v>
      </c>
      <c r="D45" s="136"/>
      <c r="E45" s="1"/>
      <c r="F45" s="105">
        <v>-78238315</v>
      </c>
      <c r="G45" s="25"/>
      <c r="H45" s="25">
        <v>-13867080</v>
      </c>
      <c r="I45" s="97"/>
      <c r="J45" s="110">
        <v>-1811800</v>
      </c>
      <c r="K45" s="98"/>
      <c r="L45" s="100">
        <v>-25863113</v>
      </c>
      <c r="M45" s="25"/>
    </row>
    <row r="46" spans="1:13" ht="17.100000000000001" customHeight="1">
      <c r="B46" s="7"/>
      <c r="C46" s="29" t="s">
        <v>228</v>
      </c>
      <c r="D46" s="136"/>
      <c r="E46" s="1"/>
      <c r="F46" s="105">
        <v>-4092266354</v>
      </c>
      <c r="G46" s="25"/>
      <c r="H46" s="25">
        <v>4425190617</v>
      </c>
      <c r="I46" s="97"/>
      <c r="J46" s="110">
        <v>48435462</v>
      </c>
      <c r="K46" s="98"/>
      <c r="L46" s="100">
        <v>-106848140</v>
      </c>
      <c r="M46" s="25"/>
    </row>
    <row r="47" spans="1:13" ht="17.100000000000001" customHeight="1">
      <c r="B47" s="7"/>
      <c r="C47" s="29" t="s">
        <v>229</v>
      </c>
      <c r="D47" s="136"/>
      <c r="E47" s="1"/>
      <c r="F47" s="105">
        <v>525401970</v>
      </c>
      <c r="G47" s="25"/>
      <c r="H47" s="25">
        <v>152992760</v>
      </c>
      <c r="I47" s="23"/>
      <c r="J47" s="107">
        <v>-698765164</v>
      </c>
      <c r="K47" s="23"/>
      <c r="L47" s="23">
        <v>1264221</v>
      </c>
      <c r="M47" s="25"/>
    </row>
    <row r="48" spans="1:13" ht="17.100000000000001" customHeight="1">
      <c r="B48" s="7"/>
      <c r="C48" s="29" t="s">
        <v>230</v>
      </c>
      <c r="D48" s="136"/>
      <c r="E48" s="1"/>
      <c r="F48" s="140">
        <v>-4537535</v>
      </c>
      <c r="G48" s="25"/>
      <c r="H48" s="184">
        <v>37961827</v>
      </c>
      <c r="I48" s="23"/>
      <c r="J48" s="155">
        <v>0</v>
      </c>
      <c r="K48" s="23"/>
      <c r="L48" s="182">
        <v>0</v>
      </c>
      <c r="M48" s="25"/>
    </row>
    <row r="49" spans="1:13" ht="8.1" customHeight="1">
      <c r="A49" s="7"/>
      <c r="D49" s="136"/>
      <c r="E49" s="1"/>
      <c r="F49" s="105"/>
      <c r="G49" s="25"/>
      <c r="H49" s="25"/>
      <c r="I49" s="97"/>
      <c r="J49" s="109"/>
      <c r="K49" s="98"/>
      <c r="L49" s="189"/>
      <c r="M49" s="25"/>
    </row>
    <row r="50" spans="1:13" ht="17.100000000000001" customHeight="1">
      <c r="A50" s="7"/>
      <c r="B50" s="3" t="s">
        <v>231</v>
      </c>
      <c r="C50" s="7"/>
      <c r="D50" s="136"/>
      <c r="E50" s="1"/>
      <c r="F50" s="110">
        <f>SUM(F38:F48)</f>
        <v>-189934932</v>
      </c>
      <c r="G50" s="25"/>
      <c r="H50" s="100">
        <f>SUM(H38:H48)</f>
        <v>2026345777</v>
      </c>
      <c r="I50" s="97"/>
      <c r="J50" s="110">
        <f>SUM(J38:J48)</f>
        <v>3057410747</v>
      </c>
      <c r="K50" s="98"/>
      <c r="L50" s="100">
        <f>SUM(L38:L48)</f>
        <v>3800086574</v>
      </c>
      <c r="M50" s="25"/>
    </row>
    <row r="51" spans="1:13" ht="17.100000000000001" customHeight="1">
      <c r="A51" s="7"/>
      <c r="C51" s="7" t="s">
        <v>232</v>
      </c>
      <c r="D51" s="136"/>
      <c r="E51" s="1"/>
      <c r="F51" s="110">
        <v>-273409771</v>
      </c>
      <c r="G51" s="25"/>
      <c r="H51" s="100">
        <v>-135400585</v>
      </c>
      <c r="I51" s="97"/>
      <c r="J51" s="110">
        <v>-217055595</v>
      </c>
      <c r="K51" s="98"/>
      <c r="L51" s="100">
        <v>-108494509.18000001</v>
      </c>
      <c r="M51" s="25"/>
    </row>
    <row r="52" spans="1:13" ht="17.100000000000001" customHeight="1">
      <c r="A52" s="7"/>
      <c r="C52" s="29" t="s">
        <v>301</v>
      </c>
      <c r="D52" s="136"/>
      <c r="E52" s="1"/>
      <c r="F52" s="140">
        <v>6785305</v>
      </c>
      <c r="G52" s="25"/>
      <c r="H52" s="184">
        <v>0</v>
      </c>
      <c r="I52" s="97"/>
      <c r="J52" s="141">
        <v>6785305</v>
      </c>
      <c r="K52" s="98"/>
      <c r="L52" s="190">
        <v>0</v>
      </c>
      <c r="M52" s="25"/>
    </row>
    <row r="53" spans="1:13" ht="6" customHeight="1">
      <c r="A53" s="7"/>
      <c r="D53" s="136"/>
      <c r="E53" s="1"/>
      <c r="F53" s="105"/>
      <c r="G53" s="25"/>
      <c r="H53" s="25"/>
      <c r="I53" s="97"/>
      <c r="J53" s="109"/>
      <c r="K53" s="98"/>
      <c r="L53" s="189"/>
      <c r="M53" s="25"/>
    </row>
    <row r="54" spans="1:13" ht="17.100000000000001" customHeight="1">
      <c r="B54" s="1" t="s">
        <v>233</v>
      </c>
      <c r="C54" s="7"/>
      <c r="D54" s="136"/>
      <c r="E54" s="1"/>
      <c r="F54" s="141">
        <f>SUM(F50:F52)</f>
        <v>-456559398</v>
      </c>
      <c r="G54" s="25"/>
      <c r="H54" s="190">
        <f>SUM(H50:H52)</f>
        <v>1890945192</v>
      </c>
      <c r="I54" s="97"/>
      <c r="J54" s="141">
        <f>SUM(J50:J52)</f>
        <v>2847140457</v>
      </c>
      <c r="K54" s="98"/>
      <c r="L54" s="190">
        <f>SUM(L50:L52)</f>
        <v>3691592064.8200002</v>
      </c>
      <c r="M54" s="25"/>
    </row>
    <row r="55" spans="1:13" ht="17.100000000000001" customHeight="1">
      <c r="B55" s="1"/>
      <c r="C55" s="7"/>
      <c r="D55" s="136"/>
      <c r="E55" s="1"/>
      <c r="F55" s="100"/>
      <c r="G55" s="25"/>
      <c r="H55" s="100"/>
      <c r="I55" s="97"/>
      <c r="J55" s="100"/>
      <c r="K55" s="98"/>
      <c r="L55" s="100"/>
      <c r="M55" s="25"/>
    </row>
    <row r="56" spans="1:13" ht="17.100000000000001" customHeight="1">
      <c r="B56" s="1"/>
      <c r="C56" s="7"/>
      <c r="D56" s="136"/>
      <c r="E56" s="1"/>
      <c r="F56" s="100"/>
      <c r="G56" s="25"/>
      <c r="H56" s="100"/>
      <c r="I56" s="97"/>
      <c r="J56" s="100"/>
      <c r="K56" s="98"/>
      <c r="L56" s="100"/>
      <c r="M56" s="25"/>
    </row>
    <row r="57" spans="1:13" ht="17.100000000000001" customHeight="1">
      <c r="B57" s="1"/>
      <c r="C57" s="7"/>
      <c r="D57" s="136"/>
      <c r="E57" s="1"/>
      <c r="F57" s="100"/>
      <c r="G57" s="25"/>
      <c r="H57" s="100"/>
      <c r="I57" s="97"/>
      <c r="J57" s="100"/>
      <c r="K57" s="98"/>
      <c r="L57" s="100"/>
      <c r="M57" s="25"/>
    </row>
    <row r="59" spans="1:13" ht="24.75" customHeight="1">
      <c r="B59" s="1"/>
      <c r="C59" s="7"/>
      <c r="D59" s="136"/>
      <c r="E59" s="1"/>
      <c r="F59" s="100"/>
      <c r="G59" s="25"/>
      <c r="H59" s="100"/>
      <c r="I59" s="97"/>
      <c r="J59" s="100"/>
      <c r="K59" s="98"/>
      <c r="L59" s="100"/>
      <c r="M59" s="25"/>
    </row>
    <row r="60" spans="1:13" ht="15.75" customHeight="1">
      <c r="B60" s="1"/>
      <c r="C60" s="7"/>
      <c r="D60" s="136"/>
      <c r="E60" s="1"/>
      <c r="F60" s="142"/>
      <c r="G60" s="25"/>
      <c r="H60" s="100"/>
      <c r="I60" s="97"/>
      <c r="J60" s="100"/>
      <c r="K60" s="98"/>
      <c r="L60" s="100"/>
    </row>
    <row r="61" spans="1:13" ht="21.9" customHeight="1">
      <c r="A61" s="243" t="s">
        <v>45</v>
      </c>
      <c r="B61" s="243"/>
      <c r="C61" s="243"/>
      <c r="D61" s="243"/>
      <c r="E61" s="243"/>
      <c r="F61" s="243"/>
      <c r="G61" s="243"/>
      <c r="H61" s="243"/>
      <c r="I61" s="243"/>
      <c r="J61" s="243"/>
      <c r="K61" s="243"/>
      <c r="L61" s="243"/>
    </row>
    <row r="62" spans="1:13" ht="17.100000000000001" customHeight="1">
      <c r="A62" s="1" t="s">
        <v>0</v>
      </c>
      <c r="B62" s="1"/>
      <c r="C62" s="1"/>
    </row>
    <row r="63" spans="1:13" ht="17.100000000000001" customHeight="1">
      <c r="A63" s="1" t="s">
        <v>234</v>
      </c>
      <c r="B63" s="1"/>
      <c r="C63" s="1"/>
    </row>
    <row r="64" spans="1:13" ht="17.100000000000001" customHeight="1">
      <c r="A64" s="8" t="s">
        <v>93</v>
      </c>
      <c r="B64" s="8"/>
      <c r="C64" s="8"/>
      <c r="D64" s="32"/>
      <c r="E64" s="9"/>
      <c r="F64" s="10"/>
      <c r="G64" s="11"/>
      <c r="H64" s="10"/>
      <c r="I64" s="12"/>
      <c r="J64" s="10"/>
      <c r="K64" s="11"/>
      <c r="L64" s="10"/>
    </row>
    <row r="65" spans="1:13" ht="15" customHeight="1"/>
    <row r="66" spans="1:13" ht="15" customHeight="1">
      <c r="F66" s="242" t="s">
        <v>4</v>
      </c>
      <c r="G66" s="242"/>
      <c r="H66" s="242"/>
      <c r="I66" s="13"/>
      <c r="J66" s="242" t="s">
        <v>5</v>
      </c>
      <c r="K66" s="242"/>
      <c r="L66" s="242"/>
    </row>
    <row r="67" spans="1:13" ht="17.100000000000001" customHeight="1">
      <c r="A67" s="7"/>
      <c r="D67" s="135"/>
      <c r="E67" s="1"/>
      <c r="F67" s="213"/>
      <c r="G67" s="213"/>
      <c r="H67" s="213"/>
      <c r="I67" s="13"/>
      <c r="J67" s="213"/>
      <c r="K67" s="213"/>
      <c r="L67" s="213" t="s">
        <v>3</v>
      </c>
    </row>
    <row r="68" spans="1:13" ht="17.100000000000001" customHeight="1">
      <c r="D68" s="135"/>
      <c r="E68" s="1"/>
      <c r="F68" s="13" t="s">
        <v>6</v>
      </c>
      <c r="G68" s="16"/>
      <c r="H68" s="13" t="s">
        <v>7</v>
      </c>
      <c r="I68" s="17"/>
      <c r="J68" s="13" t="s">
        <v>6</v>
      </c>
      <c r="K68" s="16"/>
      <c r="L68" s="13" t="s">
        <v>7</v>
      </c>
    </row>
    <row r="69" spans="1:13" ht="17.100000000000001" customHeight="1">
      <c r="D69" s="137" t="s">
        <v>8</v>
      </c>
      <c r="E69" s="1"/>
      <c r="F69" s="15" t="s">
        <v>9</v>
      </c>
      <c r="G69" s="18"/>
      <c r="H69" s="15" t="s">
        <v>9</v>
      </c>
      <c r="I69" s="19"/>
      <c r="J69" s="15" t="s">
        <v>9</v>
      </c>
      <c r="K69" s="18"/>
      <c r="L69" s="15" t="s">
        <v>9</v>
      </c>
    </row>
    <row r="70" spans="1:13" ht="17.100000000000001" customHeight="1">
      <c r="A70" s="1" t="s">
        <v>235</v>
      </c>
      <c r="D70" s="135"/>
      <c r="E70" s="1"/>
      <c r="F70" s="143"/>
      <c r="G70" s="18"/>
      <c r="H70" s="191"/>
      <c r="I70" s="19"/>
      <c r="J70" s="143"/>
      <c r="K70" s="18"/>
      <c r="L70" s="191"/>
    </row>
    <row r="71" spans="1:13" ht="17.100000000000001" customHeight="1">
      <c r="A71" s="3" t="s">
        <v>13</v>
      </c>
      <c r="B71" s="7"/>
      <c r="D71" s="135"/>
      <c r="E71" s="1"/>
      <c r="F71" s="105">
        <v>1809910</v>
      </c>
      <c r="G71" s="25"/>
      <c r="H71" s="25">
        <v>-29781836</v>
      </c>
      <c r="I71" s="97"/>
      <c r="J71" s="110">
        <v>0</v>
      </c>
      <c r="K71" s="98"/>
      <c r="L71" s="100">
        <v>9214195</v>
      </c>
      <c r="M71" s="25"/>
    </row>
    <row r="72" spans="1:13" ht="17.100000000000001" customHeight="1">
      <c r="A72" s="3" t="s">
        <v>316</v>
      </c>
      <c r="B72" s="7"/>
      <c r="D72" s="135"/>
      <c r="E72" s="1"/>
      <c r="F72" s="105"/>
      <c r="G72" s="25"/>
      <c r="H72" s="25"/>
      <c r="I72" s="97"/>
      <c r="J72" s="110"/>
      <c r="K72" s="98"/>
      <c r="L72" s="100"/>
      <c r="M72" s="25"/>
    </row>
    <row r="73" spans="1:13" ht="17.100000000000001" customHeight="1">
      <c r="B73" s="7" t="s">
        <v>317</v>
      </c>
      <c r="D73" s="2">
        <v>17</v>
      </c>
      <c r="E73" s="1"/>
      <c r="F73" s="105">
        <v>-3500000000</v>
      </c>
      <c r="G73" s="25"/>
      <c r="H73" s="25">
        <v>0</v>
      </c>
      <c r="I73" s="97"/>
      <c r="J73" s="110">
        <v>-3500000000</v>
      </c>
      <c r="K73" s="98"/>
      <c r="L73" s="100">
        <v>0</v>
      </c>
      <c r="M73" s="25"/>
    </row>
    <row r="74" spans="1:13" ht="17.100000000000001" customHeight="1">
      <c r="A74" s="3" t="s">
        <v>236</v>
      </c>
      <c r="B74" s="7"/>
      <c r="D74" s="135"/>
      <c r="E74" s="1"/>
      <c r="F74" s="105"/>
      <c r="G74" s="25"/>
      <c r="H74" s="25"/>
      <c r="I74" s="97"/>
      <c r="J74" s="110"/>
      <c r="K74" s="98"/>
      <c r="L74" s="100"/>
      <c r="M74" s="25"/>
    </row>
    <row r="75" spans="1:13" ht="17.100000000000001" customHeight="1">
      <c r="A75" s="7"/>
      <c r="B75" s="7" t="s">
        <v>237</v>
      </c>
      <c r="D75" s="28">
        <v>43.5</v>
      </c>
      <c r="E75" s="1"/>
      <c r="F75" s="105">
        <v>49600000</v>
      </c>
      <c r="G75" s="25"/>
      <c r="H75" s="25">
        <v>7350000</v>
      </c>
      <c r="I75" s="97"/>
      <c r="J75" s="110">
        <v>6430300000</v>
      </c>
      <c r="K75" s="98"/>
      <c r="L75" s="100">
        <v>4423858750</v>
      </c>
      <c r="M75" s="25"/>
    </row>
    <row r="76" spans="1:13" ht="17.100000000000001" customHeight="1">
      <c r="A76" s="3" t="s">
        <v>238</v>
      </c>
      <c r="B76" s="7"/>
      <c r="D76" s="28">
        <v>43.5</v>
      </c>
      <c r="E76" s="1"/>
      <c r="F76" s="105">
        <v>0</v>
      </c>
      <c r="G76" s="25"/>
      <c r="H76" s="25">
        <v>-60800000</v>
      </c>
      <c r="I76" s="97"/>
      <c r="J76" s="110">
        <v>-10083411084</v>
      </c>
      <c r="K76" s="98"/>
      <c r="L76" s="100">
        <v>-11756398150</v>
      </c>
      <c r="M76" s="25"/>
    </row>
    <row r="77" spans="1:13" ht="17.100000000000001" customHeight="1">
      <c r="A77" s="3" t="s">
        <v>239</v>
      </c>
      <c r="B77" s="7"/>
      <c r="D77" s="28">
        <v>43.5</v>
      </c>
      <c r="E77" s="1"/>
      <c r="F77" s="105">
        <v>0</v>
      </c>
      <c r="G77" s="25"/>
      <c r="H77" s="25">
        <v>4846250</v>
      </c>
      <c r="I77" s="97"/>
      <c r="J77" s="110">
        <v>2884000000</v>
      </c>
      <c r="K77" s="98"/>
      <c r="L77" s="100">
        <v>2574000000</v>
      </c>
      <c r="M77" s="25"/>
    </row>
    <row r="78" spans="1:13" ht="17.100000000000001" customHeight="1">
      <c r="A78" s="3" t="s">
        <v>240</v>
      </c>
      <c r="B78" s="7"/>
      <c r="D78" s="28">
        <v>43.5</v>
      </c>
      <c r="E78" s="1"/>
      <c r="F78" s="105">
        <v>0</v>
      </c>
      <c r="G78" s="25"/>
      <c r="H78" s="25">
        <v>0</v>
      </c>
      <c r="I78" s="97"/>
      <c r="J78" s="110">
        <v>-9734245000</v>
      </c>
      <c r="K78" s="98"/>
      <c r="L78" s="100">
        <v>-1760000000</v>
      </c>
      <c r="M78" s="25"/>
    </row>
    <row r="79" spans="1:13" ht="17.100000000000001" customHeight="1">
      <c r="A79" s="3" t="s">
        <v>318</v>
      </c>
      <c r="B79" s="7"/>
      <c r="D79" s="2">
        <v>5</v>
      </c>
      <c r="E79" s="1"/>
      <c r="F79" s="105">
        <v>0</v>
      </c>
      <c r="G79" s="25"/>
      <c r="H79" s="25">
        <v>0</v>
      </c>
      <c r="I79" s="97"/>
      <c r="J79" s="110">
        <v>-1407679443</v>
      </c>
      <c r="K79" s="98"/>
      <c r="L79" s="100">
        <v>0</v>
      </c>
      <c r="M79" s="25"/>
    </row>
    <row r="80" spans="1:13" ht="17.100000000000001" customHeight="1">
      <c r="A80" s="7" t="s">
        <v>241</v>
      </c>
      <c r="E80" s="1"/>
      <c r="F80" s="105">
        <v>0</v>
      </c>
      <c r="G80" s="25"/>
      <c r="H80" s="25">
        <v>-3215267351</v>
      </c>
      <c r="I80" s="97"/>
      <c r="J80" s="110">
        <v>0</v>
      </c>
      <c r="K80" s="98"/>
      <c r="L80" s="100">
        <v>0</v>
      </c>
      <c r="M80" s="25"/>
    </row>
    <row r="81" spans="1:13" ht="17.100000000000001" customHeight="1">
      <c r="A81" s="3" t="s">
        <v>243</v>
      </c>
      <c r="B81" s="7"/>
      <c r="D81" s="28" t="s">
        <v>242</v>
      </c>
      <c r="E81" s="1"/>
      <c r="F81" s="105">
        <v>0</v>
      </c>
      <c r="G81" s="25"/>
      <c r="H81" s="25">
        <v>0</v>
      </c>
      <c r="I81" s="97"/>
      <c r="J81" s="110">
        <v>-2949100000</v>
      </c>
      <c r="K81" s="98"/>
      <c r="L81" s="100">
        <v>-4751900000</v>
      </c>
      <c r="M81" s="25"/>
    </row>
    <row r="82" spans="1:13" ht="17.100000000000001" customHeight="1">
      <c r="A82" s="3" t="s">
        <v>244</v>
      </c>
      <c r="B82" s="7"/>
      <c r="E82" s="1"/>
      <c r="F82" s="105">
        <v>0</v>
      </c>
      <c r="G82" s="25"/>
      <c r="H82" s="25">
        <v>5877262604</v>
      </c>
      <c r="I82" s="97"/>
      <c r="J82" s="110">
        <v>0</v>
      </c>
      <c r="K82" s="98"/>
      <c r="L82" s="100">
        <v>0</v>
      </c>
      <c r="M82" s="25"/>
    </row>
    <row r="83" spans="1:13" ht="17.100000000000001" customHeight="1">
      <c r="A83" s="3" t="s">
        <v>245</v>
      </c>
      <c r="B83" s="7"/>
      <c r="D83" s="28" t="s">
        <v>246</v>
      </c>
      <c r="E83" s="1"/>
      <c r="F83" s="105">
        <v>-100000</v>
      </c>
      <c r="G83" s="25"/>
      <c r="H83" s="25">
        <v>-6997029600</v>
      </c>
      <c r="I83" s="97"/>
      <c r="J83" s="110">
        <v>0</v>
      </c>
      <c r="K83" s="98"/>
      <c r="L83" s="100">
        <v>0</v>
      </c>
      <c r="M83" s="25"/>
    </row>
    <row r="84" spans="1:13" ht="17.100000000000001" customHeight="1">
      <c r="A84" s="3" t="s">
        <v>247</v>
      </c>
      <c r="B84" s="7"/>
      <c r="E84" s="1"/>
      <c r="F84" s="105">
        <v>0</v>
      </c>
      <c r="G84" s="25"/>
      <c r="H84" s="25">
        <v>20658105</v>
      </c>
      <c r="I84" s="97"/>
      <c r="J84" s="110">
        <v>0</v>
      </c>
      <c r="K84" s="98"/>
      <c r="L84" s="100">
        <v>0</v>
      </c>
      <c r="M84" s="25"/>
    </row>
    <row r="85" spans="1:13" ht="17.100000000000001" customHeight="1">
      <c r="A85" s="3" t="s">
        <v>248</v>
      </c>
      <c r="B85" s="7"/>
      <c r="D85" s="28" t="s">
        <v>249</v>
      </c>
      <c r="E85" s="1"/>
      <c r="F85" s="105">
        <v>-39429610</v>
      </c>
      <c r="G85" s="25"/>
      <c r="H85" s="25">
        <v>-9499979</v>
      </c>
      <c r="I85" s="97"/>
      <c r="J85" s="105">
        <v>-25000000</v>
      </c>
      <c r="K85" s="98"/>
      <c r="L85" s="25">
        <v>0</v>
      </c>
      <c r="M85" s="25"/>
    </row>
    <row r="86" spans="1:13" ht="17.100000000000001" customHeight="1">
      <c r="A86" s="3" t="s">
        <v>250</v>
      </c>
      <c r="B86" s="7"/>
      <c r="D86" s="2"/>
      <c r="E86" s="1"/>
      <c r="F86" s="105">
        <v>0</v>
      </c>
      <c r="G86" s="25"/>
      <c r="H86" s="25">
        <v>0</v>
      </c>
      <c r="I86" s="97"/>
      <c r="J86" s="110">
        <v>0</v>
      </c>
      <c r="K86" s="98"/>
      <c r="L86" s="100">
        <v>-711347</v>
      </c>
      <c r="M86" s="25"/>
    </row>
    <row r="87" spans="1:13" ht="17.100000000000001" customHeight="1">
      <c r="A87" s="3" t="s">
        <v>251</v>
      </c>
      <c r="B87" s="7"/>
      <c r="E87" s="1"/>
      <c r="F87" s="105">
        <v>-4705072425</v>
      </c>
      <c r="G87" s="25"/>
      <c r="H87" s="25">
        <v>-2514692261</v>
      </c>
      <c r="I87" s="97"/>
      <c r="J87" s="110">
        <v>-466422990</v>
      </c>
      <c r="K87" s="98"/>
      <c r="L87" s="100">
        <v>-172122334</v>
      </c>
      <c r="M87" s="25"/>
    </row>
    <row r="88" spans="1:13" ht="17.100000000000001" customHeight="1">
      <c r="A88" s="3" t="s">
        <v>252</v>
      </c>
      <c r="B88" s="7"/>
      <c r="D88" s="2">
        <v>31</v>
      </c>
      <c r="E88" s="1"/>
      <c r="F88" s="105">
        <v>-22100</v>
      </c>
      <c r="G88" s="25"/>
      <c r="H88" s="25">
        <v>0</v>
      </c>
      <c r="I88" s="97"/>
      <c r="J88" s="110">
        <v>0</v>
      </c>
      <c r="K88" s="98"/>
      <c r="L88" s="100">
        <v>0</v>
      </c>
      <c r="M88" s="25"/>
    </row>
    <row r="89" spans="1:13" ht="17.100000000000001" customHeight="1">
      <c r="A89" s="3" t="s">
        <v>253</v>
      </c>
      <c r="B89" s="7"/>
      <c r="E89" s="1"/>
      <c r="F89" s="105">
        <v>171859836</v>
      </c>
      <c r="G89" s="25"/>
      <c r="H89" s="25">
        <v>44005215</v>
      </c>
      <c r="I89" s="97"/>
      <c r="J89" s="110">
        <v>243418260</v>
      </c>
      <c r="K89" s="98"/>
      <c r="L89" s="100">
        <v>0</v>
      </c>
      <c r="M89" s="25"/>
    </row>
    <row r="90" spans="1:13" ht="17.100000000000001" customHeight="1">
      <c r="A90" s="3" t="s">
        <v>254</v>
      </c>
      <c r="B90" s="7"/>
      <c r="D90" s="2"/>
      <c r="E90" s="1"/>
      <c r="F90" s="105">
        <v>-23038631</v>
      </c>
      <c r="G90" s="25"/>
      <c r="H90" s="25">
        <v>-59111727</v>
      </c>
      <c r="I90" s="97"/>
      <c r="J90" s="110">
        <v>-2934569</v>
      </c>
      <c r="K90" s="98"/>
      <c r="L90" s="100">
        <v>-2804457</v>
      </c>
      <c r="M90" s="25"/>
    </row>
    <row r="91" spans="1:13" ht="17.100000000000001" customHeight="1">
      <c r="A91" s="3" t="s">
        <v>255</v>
      </c>
      <c r="B91" s="7"/>
      <c r="D91" s="2"/>
      <c r="E91" s="1"/>
      <c r="F91" s="105"/>
      <c r="G91" s="25"/>
      <c r="H91" s="25"/>
      <c r="I91" s="97"/>
      <c r="J91" s="110"/>
      <c r="K91" s="98"/>
      <c r="L91" s="100"/>
      <c r="M91" s="25"/>
    </row>
    <row r="92" spans="1:13" ht="17.100000000000001" customHeight="1">
      <c r="A92" s="7"/>
      <c r="B92" s="7" t="s">
        <v>218</v>
      </c>
      <c r="D92" s="28">
        <v>43.7</v>
      </c>
      <c r="E92" s="1"/>
      <c r="F92" s="105">
        <v>0</v>
      </c>
      <c r="G92" s="25"/>
      <c r="H92" s="25">
        <v>0</v>
      </c>
      <c r="I92" s="97"/>
      <c r="J92" s="110">
        <v>8488393</v>
      </c>
      <c r="K92" s="98"/>
      <c r="L92" s="100">
        <v>110349108</v>
      </c>
      <c r="M92" s="25"/>
    </row>
    <row r="93" spans="1:13" ht="17.100000000000001" customHeight="1">
      <c r="A93" s="3" t="s">
        <v>256</v>
      </c>
      <c r="B93" s="7"/>
      <c r="D93" s="2"/>
      <c r="E93" s="1"/>
      <c r="F93" s="105">
        <v>0</v>
      </c>
      <c r="G93" s="25"/>
      <c r="H93" s="25">
        <v>36750000</v>
      </c>
      <c r="I93" s="97"/>
      <c r="J93" s="110">
        <v>11971893165</v>
      </c>
      <c r="K93" s="98"/>
      <c r="L93" s="100">
        <v>2816840599</v>
      </c>
      <c r="M93" s="25"/>
    </row>
    <row r="94" spans="1:13" ht="17.100000000000001" customHeight="1">
      <c r="A94" s="3" t="s">
        <v>257</v>
      </c>
      <c r="B94" s="7"/>
      <c r="E94" s="1"/>
      <c r="F94" s="105">
        <v>44539388</v>
      </c>
      <c r="G94" s="25"/>
      <c r="H94" s="25">
        <v>12206732</v>
      </c>
      <c r="I94" s="97"/>
      <c r="J94" s="110">
        <v>491078179</v>
      </c>
      <c r="K94" s="98"/>
      <c r="L94" s="100">
        <v>283925131</v>
      </c>
      <c r="M94" s="25"/>
    </row>
    <row r="95" spans="1:13" ht="17.100000000000001" customHeight="1">
      <c r="A95" s="3" t="s">
        <v>258</v>
      </c>
      <c r="B95" s="7"/>
      <c r="E95" s="1"/>
      <c r="F95" s="105">
        <v>82310000</v>
      </c>
      <c r="G95" s="25"/>
      <c r="H95" s="25">
        <v>26063182</v>
      </c>
      <c r="I95" s="97"/>
      <c r="J95" s="110">
        <v>2310000</v>
      </c>
      <c r="K95" s="98"/>
      <c r="L95" s="100">
        <v>2520000</v>
      </c>
      <c r="M95" s="25"/>
    </row>
    <row r="96" spans="1:13" ht="17.100000000000001" customHeight="1">
      <c r="A96" s="3" t="s">
        <v>259</v>
      </c>
      <c r="B96" s="7"/>
      <c r="D96" s="2"/>
      <c r="E96" s="1"/>
      <c r="F96" s="140">
        <v>-9410926</v>
      </c>
      <c r="G96" s="25"/>
      <c r="H96" s="184">
        <v>-13556608</v>
      </c>
      <c r="I96" s="97"/>
      <c r="J96" s="141">
        <v>0</v>
      </c>
      <c r="K96" s="98"/>
      <c r="L96" s="190">
        <v>0</v>
      </c>
      <c r="M96" s="25"/>
    </row>
    <row r="97" spans="1:13" ht="3.9" customHeight="1">
      <c r="E97" s="1"/>
      <c r="F97" s="105"/>
      <c r="G97" s="25"/>
      <c r="H97" s="25"/>
      <c r="I97" s="97"/>
      <c r="J97" s="109"/>
      <c r="K97" s="98"/>
      <c r="L97" s="189"/>
      <c r="M97" s="25"/>
    </row>
    <row r="98" spans="1:13" ht="17.100000000000001" customHeight="1">
      <c r="A98" s="1" t="s">
        <v>305</v>
      </c>
      <c r="C98" s="7"/>
      <c r="E98" s="1"/>
      <c r="F98" s="141">
        <f>SUM(F71:F96)</f>
        <v>-7926954558</v>
      </c>
      <c r="G98" s="25"/>
      <c r="H98" s="190">
        <f>SUM(H71:H96)</f>
        <v>-6870597274</v>
      </c>
      <c r="I98" s="97"/>
      <c r="J98" s="141">
        <f>SUM(J71:J96)</f>
        <v>-6137305089</v>
      </c>
      <c r="K98" s="98"/>
      <c r="L98" s="190">
        <f>SUM(L71:L96)</f>
        <v>-8223228505</v>
      </c>
      <c r="M98" s="25"/>
    </row>
    <row r="99" spans="1:13" ht="8.1" customHeight="1">
      <c r="E99" s="1"/>
      <c r="F99" s="105"/>
      <c r="G99" s="25"/>
      <c r="H99" s="25"/>
      <c r="I99" s="97"/>
      <c r="J99" s="109"/>
      <c r="K99" s="98"/>
      <c r="L99" s="189"/>
      <c r="M99" s="25"/>
    </row>
    <row r="100" spans="1:13" ht="17.100000000000001" customHeight="1">
      <c r="A100" s="1" t="s">
        <v>260</v>
      </c>
      <c r="E100" s="1"/>
      <c r="F100" s="105"/>
      <c r="G100" s="25"/>
      <c r="H100" s="25"/>
      <c r="I100" s="97"/>
      <c r="J100" s="109"/>
      <c r="K100" s="98"/>
      <c r="L100" s="189"/>
      <c r="M100" s="25"/>
    </row>
    <row r="101" spans="1:13" ht="17.100000000000001" customHeight="1">
      <c r="A101" s="3" t="s">
        <v>261</v>
      </c>
      <c r="D101" s="2">
        <v>27</v>
      </c>
      <c r="E101" s="1"/>
      <c r="F101" s="105">
        <v>34687029014</v>
      </c>
      <c r="G101" s="25"/>
      <c r="H101" s="25">
        <v>22854059545</v>
      </c>
      <c r="I101" s="144"/>
      <c r="J101" s="110">
        <v>22938303585</v>
      </c>
      <c r="K101" s="145"/>
      <c r="L101" s="100">
        <v>18048284833</v>
      </c>
      <c r="M101" s="25"/>
    </row>
    <row r="102" spans="1:13" ht="17.100000000000001" customHeight="1">
      <c r="A102" s="3" t="s">
        <v>262</v>
      </c>
      <c r="B102" s="7"/>
      <c r="D102" s="2">
        <v>27</v>
      </c>
      <c r="E102" s="1"/>
      <c r="F102" s="105">
        <v>-37307067895</v>
      </c>
      <c r="G102" s="25"/>
      <c r="H102" s="25">
        <v>-13672620818</v>
      </c>
      <c r="I102" s="97"/>
      <c r="J102" s="110">
        <v>-26741565451</v>
      </c>
      <c r="K102" s="98"/>
      <c r="L102" s="100">
        <v>-12128363693</v>
      </c>
      <c r="M102" s="25"/>
    </row>
    <row r="103" spans="1:13" ht="17.100000000000001" customHeight="1">
      <c r="A103" s="3" t="s">
        <v>263</v>
      </c>
      <c r="B103" s="7"/>
      <c r="D103" s="28">
        <v>29.1</v>
      </c>
      <c r="E103" s="1"/>
      <c r="F103" s="105">
        <v>8757607663</v>
      </c>
      <c r="G103" s="25"/>
      <c r="H103" s="25">
        <v>1129262930</v>
      </c>
      <c r="I103" s="97"/>
      <c r="J103" s="110">
        <v>7244256508</v>
      </c>
      <c r="K103" s="98"/>
      <c r="L103" s="100">
        <v>1129262931</v>
      </c>
      <c r="M103" s="25"/>
    </row>
    <row r="104" spans="1:13" ht="17.100000000000001" customHeight="1">
      <c r="A104" s="3" t="s">
        <v>264</v>
      </c>
      <c r="B104" s="7"/>
      <c r="D104" s="28">
        <v>29.1</v>
      </c>
      <c r="E104" s="1"/>
      <c r="F104" s="105">
        <v>-10323549762</v>
      </c>
      <c r="G104" s="25"/>
      <c r="H104" s="25">
        <v>-5833042077</v>
      </c>
      <c r="I104" s="97"/>
      <c r="J104" s="110">
        <v>-5874195235</v>
      </c>
      <c r="K104" s="98"/>
      <c r="L104" s="100">
        <v>-3181451233</v>
      </c>
      <c r="M104" s="25"/>
    </row>
    <row r="105" spans="1:13" ht="17.100000000000001" customHeight="1">
      <c r="A105" s="29" t="s">
        <v>265</v>
      </c>
      <c r="B105" s="7"/>
      <c r="D105" s="28">
        <v>29.1</v>
      </c>
      <c r="E105" s="1"/>
      <c r="F105" s="105">
        <v>-60383066</v>
      </c>
      <c r="G105" s="25"/>
      <c r="H105" s="25">
        <v>-55833550</v>
      </c>
      <c r="I105" s="97"/>
      <c r="J105" s="110">
        <v>-36360427</v>
      </c>
      <c r="K105" s="98"/>
      <c r="L105" s="100">
        <v>-25026454</v>
      </c>
      <c r="M105" s="25"/>
    </row>
    <row r="106" spans="1:13" ht="17.100000000000001" customHeight="1">
      <c r="A106" s="3" t="s">
        <v>266</v>
      </c>
      <c r="B106" s="7"/>
      <c r="D106" s="28">
        <v>43.6</v>
      </c>
      <c r="E106" s="1"/>
      <c r="F106" s="105">
        <v>50000000</v>
      </c>
      <c r="G106" s="25"/>
      <c r="H106" s="25">
        <v>160000000</v>
      </c>
      <c r="I106" s="97"/>
      <c r="J106" s="110">
        <v>170000000</v>
      </c>
      <c r="K106" s="98"/>
      <c r="L106" s="100">
        <v>916500000</v>
      </c>
      <c r="M106" s="25"/>
    </row>
    <row r="107" spans="1:13" ht="17.100000000000001" customHeight="1">
      <c r="A107" s="3" t="s">
        <v>267</v>
      </c>
      <c r="B107" s="7"/>
      <c r="E107" s="1"/>
      <c r="F107" s="105"/>
      <c r="G107" s="25"/>
      <c r="H107" s="25"/>
      <c r="I107" s="97"/>
      <c r="J107" s="110"/>
      <c r="K107" s="98"/>
      <c r="L107" s="100"/>
      <c r="M107" s="25"/>
    </row>
    <row r="108" spans="1:13" ht="17.100000000000001" customHeight="1">
      <c r="A108" s="7"/>
      <c r="B108" s="7" t="s">
        <v>237</v>
      </c>
      <c r="D108" s="28">
        <v>43.6</v>
      </c>
      <c r="E108" s="1"/>
      <c r="F108" s="105">
        <v>-33725953</v>
      </c>
      <c r="G108" s="25"/>
      <c r="H108" s="25">
        <v>0</v>
      </c>
      <c r="I108" s="97"/>
      <c r="J108" s="110">
        <v>-4046700000</v>
      </c>
      <c r="K108" s="98"/>
      <c r="L108" s="100">
        <v>-186800000</v>
      </c>
      <c r="M108" s="25"/>
    </row>
    <row r="109" spans="1:13" ht="17.100000000000001" customHeight="1">
      <c r="A109" s="3" t="s">
        <v>268</v>
      </c>
      <c r="B109" s="7"/>
      <c r="D109" s="2">
        <v>22</v>
      </c>
      <c r="E109" s="1"/>
      <c r="F109" s="105">
        <v>-124905800</v>
      </c>
      <c r="G109" s="25"/>
      <c r="H109" s="25">
        <v>-131698629</v>
      </c>
      <c r="I109" s="97"/>
      <c r="J109" s="110">
        <v>-11091554</v>
      </c>
      <c r="K109" s="98"/>
      <c r="L109" s="100">
        <v>-13741306</v>
      </c>
      <c r="M109" s="25"/>
    </row>
    <row r="110" spans="1:13" ht="17.100000000000001" customHeight="1">
      <c r="A110" s="3" t="s">
        <v>269</v>
      </c>
      <c r="B110" s="7"/>
      <c r="D110" s="2">
        <v>30</v>
      </c>
      <c r="E110" s="1"/>
      <c r="F110" s="105">
        <v>16866000000</v>
      </c>
      <c r="G110" s="25"/>
      <c r="H110" s="25">
        <v>5100000000</v>
      </c>
      <c r="I110" s="97"/>
      <c r="J110" s="110">
        <v>16866000000</v>
      </c>
      <c r="K110" s="98"/>
      <c r="L110" s="100">
        <v>5100000000</v>
      </c>
      <c r="M110" s="25"/>
    </row>
    <row r="111" spans="1:13" ht="17.100000000000001" customHeight="1">
      <c r="A111" s="3" t="s">
        <v>270</v>
      </c>
      <c r="B111" s="7"/>
      <c r="D111" s="2">
        <v>30</v>
      </c>
      <c r="E111" s="1"/>
      <c r="F111" s="110">
        <v>-1000000000</v>
      </c>
      <c r="G111" s="25"/>
      <c r="H111" s="100">
        <v>-2000000000</v>
      </c>
      <c r="I111" s="97"/>
      <c r="J111" s="110">
        <v>-1000000000</v>
      </c>
      <c r="K111" s="98"/>
      <c r="L111" s="100">
        <v>-2000000000</v>
      </c>
      <c r="M111" s="25"/>
    </row>
    <row r="112" spans="1:13" ht="17.100000000000001" customHeight="1">
      <c r="A112" s="3" t="s">
        <v>271</v>
      </c>
      <c r="B112" s="7"/>
      <c r="D112" s="2">
        <v>30</v>
      </c>
      <c r="E112" s="1"/>
      <c r="F112" s="105">
        <v>-17775025</v>
      </c>
      <c r="G112" s="25"/>
      <c r="H112" s="25">
        <v>-5100000</v>
      </c>
      <c r="I112" s="97"/>
      <c r="J112" s="110">
        <v>-17775025</v>
      </c>
      <c r="K112" s="98"/>
      <c r="L112" s="100">
        <v>-5100000</v>
      </c>
      <c r="M112" s="25"/>
    </row>
    <row r="113" spans="1:13" ht="17.100000000000001" customHeight="1">
      <c r="A113" s="3" t="s">
        <v>272</v>
      </c>
      <c r="B113" s="7"/>
      <c r="E113" s="1"/>
      <c r="F113" s="105"/>
      <c r="G113" s="25"/>
      <c r="H113" s="25"/>
      <c r="I113" s="25"/>
      <c r="J113" s="110"/>
      <c r="K113" s="25"/>
      <c r="L113" s="100"/>
      <c r="M113" s="25"/>
    </row>
    <row r="114" spans="1:13" ht="17.100000000000001" customHeight="1">
      <c r="B114" s="7" t="s">
        <v>89</v>
      </c>
      <c r="E114" s="1"/>
      <c r="F114" s="105">
        <v>40500030</v>
      </c>
      <c r="G114" s="25"/>
      <c r="H114" s="25">
        <v>0</v>
      </c>
      <c r="I114" s="97"/>
      <c r="J114" s="110">
        <v>0</v>
      </c>
      <c r="K114" s="98"/>
      <c r="L114" s="100">
        <v>0</v>
      </c>
      <c r="M114" s="25"/>
    </row>
    <row r="115" spans="1:13" ht="17.100000000000001" customHeight="1">
      <c r="A115" s="3" t="s">
        <v>273</v>
      </c>
      <c r="B115" s="7"/>
      <c r="E115" s="1"/>
      <c r="F115" s="105">
        <v>-1119082558</v>
      </c>
      <c r="G115" s="25"/>
      <c r="H115" s="25">
        <v>-1118809764</v>
      </c>
      <c r="I115" s="97"/>
      <c r="J115" s="110">
        <v>-6425501465</v>
      </c>
      <c r="K115" s="98"/>
      <c r="L115" s="100">
        <v>-2910839764</v>
      </c>
      <c r="M115" s="25"/>
    </row>
    <row r="116" spans="1:13" ht="17.100000000000001" customHeight="1">
      <c r="A116" s="3" t="s">
        <v>306</v>
      </c>
      <c r="B116" s="7"/>
      <c r="D116" s="2"/>
      <c r="E116" s="1"/>
      <c r="F116" s="105"/>
      <c r="G116" s="25"/>
      <c r="H116" s="25"/>
      <c r="I116" s="97"/>
      <c r="J116" s="110"/>
      <c r="K116" s="98"/>
      <c r="L116" s="100"/>
      <c r="M116" s="25"/>
    </row>
    <row r="117" spans="1:13" ht="17.100000000000001" customHeight="1">
      <c r="B117" s="7" t="s">
        <v>313</v>
      </c>
      <c r="D117" s="2"/>
      <c r="E117" s="1"/>
      <c r="F117" s="105">
        <v>0</v>
      </c>
      <c r="G117" s="25"/>
      <c r="H117" s="25">
        <v>0</v>
      </c>
      <c r="I117" s="97"/>
      <c r="J117" s="110">
        <v>2300000000</v>
      </c>
      <c r="K117" s="98"/>
      <c r="L117" s="100">
        <v>0</v>
      </c>
      <c r="M117" s="25"/>
    </row>
    <row r="118" spans="1:13" ht="17.100000000000001" customHeight="1">
      <c r="A118" s="3" t="s">
        <v>307</v>
      </c>
      <c r="B118" s="7"/>
      <c r="D118" s="2">
        <v>32</v>
      </c>
      <c r="E118" s="1"/>
      <c r="F118" s="105">
        <v>-655001175</v>
      </c>
      <c r="G118" s="25"/>
      <c r="H118" s="25">
        <v>0</v>
      </c>
      <c r="I118" s="97"/>
      <c r="J118" s="110">
        <v>-655001175</v>
      </c>
      <c r="K118" s="98"/>
      <c r="L118" s="100">
        <v>0</v>
      </c>
      <c r="M118" s="25"/>
    </row>
    <row r="119" spans="1:13" ht="17.100000000000001" customHeight="1">
      <c r="A119" s="3" t="s">
        <v>274</v>
      </c>
      <c r="B119" s="7"/>
      <c r="E119" s="1"/>
      <c r="F119" s="140">
        <v>-2167461488</v>
      </c>
      <c r="G119" s="25"/>
      <c r="H119" s="184">
        <v>-1096687764</v>
      </c>
      <c r="I119" s="97"/>
      <c r="J119" s="141">
        <v>-1083950721</v>
      </c>
      <c r="K119" s="98"/>
      <c r="L119" s="190">
        <v>-862003022</v>
      </c>
      <c r="M119" s="25"/>
    </row>
    <row r="120" spans="1:13" ht="3.9" customHeight="1">
      <c r="E120" s="1"/>
      <c r="F120" s="105"/>
      <c r="G120" s="25"/>
      <c r="H120" s="25"/>
      <c r="I120" s="97"/>
      <c r="J120" s="110"/>
      <c r="K120" s="98"/>
      <c r="L120" s="100"/>
      <c r="M120" s="25"/>
    </row>
    <row r="121" spans="1:13" ht="17.100000000000001" customHeight="1">
      <c r="A121" s="1" t="s">
        <v>308</v>
      </c>
      <c r="C121" s="7"/>
      <c r="E121" s="1"/>
      <c r="F121" s="141">
        <f>SUM(F101:F119)</f>
        <v>7592183985</v>
      </c>
      <c r="G121" s="25"/>
      <c r="H121" s="190">
        <f>SUM(H101:H119)</f>
        <v>5329529873</v>
      </c>
      <c r="I121" s="97"/>
      <c r="J121" s="141">
        <f>SUM(J101:J119)</f>
        <v>3626419040</v>
      </c>
      <c r="K121" s="98"/>
      <c r="L121" s="190">
        <f>SUM(L101:L119)</f>
        <v>3880722292</v>
      </c>
      <c r="M121" s="25"/>
    </row>
    <row r="122" spans="1:13" ht="11.25" customHeight="1">
      <c r="A122" s="1"/>
      <c r="C122" s="7"/>
      <c r="E122" s="1"/>
      <c r="F122" s="100"/>
      <c r="G122" s="25"/>
      <c r="H122" s="100"/>
      <c r="I122" s="97"/>
      <c r="J122" s="100"/>
      <c r="K122" s="98"/>
      <c r="L122" s="100"/>
      <c r="M122" s="25"/>
    </row>
    <row r="123" spans="1:13" ht="4.5" customHeight="1"/>
    <row r="124" spans="1:13" ht="21.9" customHeight="1">
      <c r="A124" s="9" t="s">
        <v>45</v>
      </c>
      <c r="B124" s="9"/>
      <c r="C124" s="9"/>
      <c r="D124" s="32"/>
      <c r="E124" s="8"/>
      <c r="F124" s="146"/>
      <c r="G124" s="147"/>
      <c r="H124" s="146"/>
      <c r="I124" s="148"/>
      <c r="J124" s="146"/>
      <c r="K124" s="147"/>
      <c r="L124" s="146"/>
    </row>
    <row r="125" spans="1:13" ht="21.75" customHeight="1">
      <c r="A125" s="1" t="s">
        <v>0</v>
      </c>
      <c r="B125" s="1"/>
      <c r="C125" s="1"/>
    </row>
    <row r="126" spans="1:13" ht="21.75" customHeight="1">
      <c r="A126" s="1" t="s">
        <v>234</v>
      </c>
      <c r="B126" s="1"/>
      <c r="C126" s="1"/>
    </row>
    <row r="127" spans="1:13" ht="21.75" customHeight="1">
      <c r="A127" s="8" t="s">
        <v>93</v>
      </c>
      <c r="B127" s="8"/>
      <c r="C127" s="8"/>
      <c r="D127" s="32"/>
      <c r="E127" s="9"/>
      <c r="F127" s="10"/>
      <c r="G127" s="11"/>
      <c r="H127" s="10"/>
      <c r="I127" s="12"/>
      <c r="J127" s="10"/>
      <c r="K127" s="11"/>
      <c r="L127" s="10"/>
    </row>
    <row r="128" spans="1:13" ht="19.350000000000001" customHeight="1"/>
    <row r="129" spans="1:14" ht="19.350000000000001" customHeight="1">
      <c r="F129" s="242" t="s">
        <v>4</v>
      </c>
      <c r="G129" s="242"/>
      <c r="H129" s="242"/>
      <c r="I129" s="13"/>
      <c r="J129" s="242" t="s">
        <v>5</v>
      </c>
      <c r="K129" s="242"/>
      <c r="L129" s="242"/>
    </row>
    <row r="130" spans="1:14" ht="19.350000000000001" customHeight="1">
      <c r="A130" s="7"/>
      <c r="D130" s="135"/>
      <c r="E130" s="1"/>
      <c r="F130" s="213"/>
      <c r="G130" s="213"/>
      <c r="H130" s="213"/>
      <c r="I130" s="13"/>
      <c r="J130" s="213"/>
      <c r="K130" s="213"/>
      <c r="L130" s="213" t="s">
        <v>3</v>
      </c>
    </row>
    <row r="131" spans="1:14" ht="19.350000000000001" customHeight="1">
      <c r="D131" s="135"/>
      <c r="E131" s="1"/>
      <c r="F131" s="13" t="s">
        <v>6</v>
      </c>
      <c r="G131" s="16"/>
      <c r="H131" s="13" t="s">
        <v>7</v>
      </c>
      <c r="I131" s="17"/>
      <c r="J131" s="13" t="s">
        <v>6</v>
      </c>
      <c r="K131" s="16"/>
      <c r="L131" s="13" t="s">
        <v>7</v>
      </c>
    </row>
    <row r="132" spans="1:14" ht="19.350000000000001" customHeight="1">
      <c r="D132" s="137" t="s">
        <v>8</v>
      </c>
      <c r="E132" s="1"/>
      <c r="F132" s="15" t="s">
        <v>9</v>
      </c>
      <c r="G132" s="18"/>
      <c r="H132" s="15" t="s">
        <v>9</v>
      </c>
      <c r="I132" s="19"/>
      <c r="J132" s="15" t="s">
        <v>9</v>
      </c>
      <c r="K132" s="18"/>
      <c r="L132" s="15" t="s">
        <v>9</v>
      </c>
    </row>
    <row r="133" spans="1:14" ht="8.1" customHeight="1">
      <c r="E133" s="1"/>
      <c r="F133" s="149"/>
      <c r="G133" s="150"/>
      <c r="H133" s="142"/>
      <c r="I133" s="151"/>
      <c r="J133" s="149"/>
      <c r="K133" s="150"/>
      <c r="L133" s="142"/>
    </row>
    <row r="134" spans="1:14" ht="19.350000000000001" customHeight="1">
      <c r="A134" s="1" t="s">
        <v>275</v>
      </c>
      <c r="E134" s="1"/>
      <c r="F134" s="110">
        <f>SUM(F54,F98,F121)</f>
        <v>-791329971</v>
      </c>
      <c r="G134" s="25"/>
      <c r="H134" s="100">
        <v>349877791</v>
      </c>
      <c r="I134" s="144"/>
      <c r="J134" s="110">
        <f>SUM(J54,J98,J121)</f>
        <v>336254408</v>
      </c>
      <c r="K134" s="145"/>
      <c r="L134" s="100">
        <f>SUM(L54,L98,L121)</f>
        <v>-650914148.18000031</v>
      </c>
      <c r="M134" s="25"/>
      <c r="N134" s="31"/>
    </row>
    <row r="135" spans="1:14" ht="19.350000000000001" customHeight="1">
      <c r="A135" s="3" t="s">
        <v>276</v>
      </c>
      <c r="E135" s="1"/>
      <c r="F135" s="105">
        <v>3210732378</v>
      </c>
      <c r="G135" s="25"/>
      <c r="H135" s="25">
        <v>2926971651</v>
      </c>
      <c r="I135" s="97"/>
      <c r="J135" s="110">
        <v>371578038</v>
      </c>
      <c r="K135" s="98"/>
      <c r="L135" s="100">
        <v>1024034361</v>
      </c>
      <c r="M135" s="25"/>
      <c r="N135" s="31"/>
    </row>
    <row r="136" spans="1:14" ht="19.350000000000001" customHeight="1">
      <c r="A136" s="3" t="s">
        <v>277</v>
      </c>
      <c r="E136" s="1"/>
      <c r="F136" s="105"/>
      <c r="G136" s="25"/>
      <c r="H136" s="25"/>
      <c r="I136" s="97"/>
      <c r="J136" s="110"/>
      <c r="K136" s="98"/>
      <c r="L136" s="100"/>
      <c r="M136" s="25"/>
      <c r="N136" s="31"/>
    </row>
    <row r="137" spans="1:14" ht="19.350000000000001" customHeight="1">
      <c r="B137" s="3" t="s">
        <v>278</v>
      </c>
      <c r="E137" s="1"/>
      <c r="F137" s="140">
        <v>44326688</v>
      </c>
      <c r="G137" s="25"/>
      <c r="H137" s="184">
        <v>-66117064</v>
      </c>
      <c r="I137" s="97"/>
      <c r="J137" s="141">
        <v>186738</v>
      </c>
      <c r="K137" s="98"/>
      <c r="L137" s="190">
        <v>-1542175</v>
      </c>
      <c r="M137" s="25"/>
      <c r="N137" s="31"/>
    </row>
    <row r="138" spans="1:14" ht="8.1" customHeight="1">
      <c r="E138" s="1"/>
      <c r="F138" s="105"/>
      <c r="G138" s="25"/>
      <c r="H138" s="25"/>
      <c r="I138" s="97"/>
      <c r="J138" s="109"/>
      <c r="K138" s="98"/>
      <c r="L138" s="189"/>
      <c r="M138" s="25"/>
      <c r="N138" s="31"/>
    </row>
    <row r="139" spans="1:14" ht="19.350000000000001" customHeight="1" thickBot="1">
      <c r="A139" s="1" t="s">
        <v>279</v>
      </c>
      <c r="E139" s="1"/>
      <c r="F139" s="152">
        <f>SUM(F134:F138)</f>
        <v>2463729095</v>
      </c>
      <c r="G139" s="25"/>
      <c r="H139" s="192">
        <f>SUM(H134:H138)</f>
        <v>3210732378</v>
      </c>
      <c r="I139" s="97"/>
      <c r="J139" s="152">
        <f>SUM(J134:J138)</f>
        <v>708019184</v>
      </c>
      <c r="K139" s="98"/>
      <c r="L139" s="192">
        <f>SUM(L134:L138)</f>
        <v>371578037.81999969</v>
      </c>
      <c r="M139" s="25"/>
      <c r="N139" s="31"/>
    </row>
    <row r="140" spans="1:14" ht="19.350000000000001" customHeight="1" thickTop="1">
      <c r="A140" s="1"/>
      <c r="E140" s="1"/>
      <c r="F140" s="110"/>
      <c r="G140" s="25"/>
      <c r="H140" s="100"/>
      <c r="I140" s="97"/>
      <c r="J140" s="110"/>
      <c r="K140" s="98"/>
      <c r="L140" s="100"/>
      <c r="M140" s="25"/>
      <c r="N140" s="31"/>
    </row>
    <row r="141" spans="1:14" ht="19.350000000000001" customHeight="1">
      <c r="A141" s="1" t="s">
        <v>280</v>
      </c>
      <c r="E141" s="1"/>
      <c r="F141" s="110"/>
      <c r="G141" s="144"/>
      <c r="H141" s="100"/>
      <c r="I141" s="145"/>
      <c r="J141" s="110"/>
      <c r="K141" s="144"/>
      <c r="L141" s="100"/>
      <c r="M141" s="25"/>
      <c r="N141" s="31"/>
    </row>
    <row r="142" spans="1:14" ht="19.350000000000001" customHeight="1">
      <c r="A142" s="29" t="s">
        <v>281</v>
      </c>
      <c r="B142" s="7"/>
      <c r="C142" s="7"/>
      <c r="E142" s="1"/>
      <c r="F142" s="105"/>
      <c r="G142" s="25"/>
      <c r="H142" s="25"/>
      <c r="I142" s="25"/>
      <c r="J142" s="105"/>
      <c r="K142" s="25"/>
      <c r="L142" s="25"/>
      <c r="M142" s="25"/>
      <c r="N142" s="31"/>
    </row>
    <row r="143" spans="1:14" ht="19.350000000000001" customHeight="1">
      <c r="A143" s="29"/>
      <c r="B143" s="7" t="s">
        <v>282</v>
      </c>
      <c r="C143" s="7"/>
      <c r="D143" s="2">
        <v>10</v>
      </c>
      <c r="E143" s="1"/>
      <c r="F143" s="141">
        <v>2463729095</v>
      </c>
      <c r="G143" s="97"/>
      <c r="H143" s="190">
        <v>3210732378</v>
      </c>
      <c r="I143" s="97"/>
      <c r="J143" s="141">
        <f>J139</f>
        <v>708019184</v>
      </c>
      <c r="K143" s="98"/>
      <c r="L143" s="190">
        <f>L139</f>
        <v>371578037.81999969</v>
      </c>
      <c r="M143" s="25"/>
      <c r="N143" s="31"/>
    </row>
    <row r="144" spans="1:14" ht="8.1" customHeight="1">
      <c r="E144" s="1"/>
      <c r="F144" s="109"/>
      <c r="G144" s="97"/>
      <c r="H144" s="189"/>
      <c r="I144" s="97"/>
      <c r="J144" s="109"/>
      <c r="K144" s="98"/>
      <c r="L144" s="189"/>
      <c r="M144" s="25"/>
      <c r="N144" s="31"/>
    </row>
    <row r="145" spans="1:14" ht="19.350000000000001" customHeight="1" thickBot="1">
      <c r="A145" s="1"/>
      <c r="E145" s="1"/>
      <c r="F145" s="152">
        <f>SUM(F143:F144)</f>
        <v>2463729095</v>
      </c>
      <c r="G145" s="97"/>
      <c r="H145" s="192">
        <f>SUM(H143:H144)</f>
        <v>3210732378</v>
      </c>
      <c r="I145" s="97"/>
      <c r="J145" s="152">
        <f>SUM(J143:J144)</f>
        <v>708019184</v>
      </c>
      <c r="K145" s="98"/>
      <c r="L145" s="192">
        <f>SUM(L143:L144)</f>
        <v>371578037.81999969</v>
      </c>
      <c r="M145" s="25"/>
      <c r="N145" s="31"/>
    </row>
    <row r="146" spans="1:14" ht="19.350000000000001" customHeight="1" thickTop="1">
      <c r="E146" s="1"/>
      <c r="F146" s="109"/>
      <c r="G146" s="97"/>
      <c r="H146" s="189"/>
      <c r="I146" s="97"/>
      <c r="J146" s="109"/>
      <c r="K146" s="98"/>
      <c r="L146" s="189"/>
      <c r="M146" s="25"/>
      <c r="N146" s="31"/>
    </row>
    <row r="147" spans="1:14" ht="19.350000000000001" customHeight="1">
      <c r="A147" s="1" t="s">
        <v>283</v>
      </c>
      <c r="E147" s="1"/>
      <c r="F147" s="109"/>
      <c r="G147" s="97"/>
      <c r="H147" s="189"/>
      <c r="I147" s="97"/>
      <c r="J147" s="109"/>
      <c r="K147" s="98"/>
      <c r="L147" s="189"/>
      <c r="M147" s="25"/>
      <c r="N147" s="31"/>
    </row>
    <row r="148" spans="1:14" ht="19.350000000000001" customHeight="1">
      <c r="B148" s="29" t="s">
        <v>284</v>
      </c>
      <c r="C148" s="7"/>
      <c r="E148" s="1"/>
      <c r="F148" s="105"/>
      <c r="G148" s="25"/>
      <c r="H148" s="25"/>
      <c r="I148" s="25"/>
      <c r="J148" s="105"/>
      <c r="K148" s="25"/>
      <c r="L148" s="25"/>
      <c r="M148" s="25"/>
      <c r="N148" s="31"/>
    </row>
    <row r="149" spans="1:14" ht="19.350000000000001" customHeight="1">
      <c r="A149" s="29"/>
      <c r="C149" s="7" t="s">
        <v>285</v>
      </c>
      <c r="E149" s="1"/>
      <c r="F149" s="105">
        <v>-175290520</v>
      </c>
      <c r="G149" s="25"/>
      <c r="H149" s="25">
        <v>-999539718</v>
      </c>
      <c r="I149" s="144"/>
      <c r="J149" s="110">
        <v>-8029591</v>
      </c>
      <c r="K149" s="145"/>
      <c r="L149" s="100">
        <v>-1826501975</v>
      </c>
      <c r="M149" s="25"/>
      <c r="N149" s="31"/>
    </row>
    <row r="150" spans="1:14" ht="19.350000000000001" customHeight="1">
      <c r="B150" s="29" t="s">
        <v>286</v>
      </c>
      <c r="C150" s="7"/>
      <c r="D150" s="2">
        <v>31</v>
      </c>
      <c r="E150" s="1"/>
      <c r="F150" s="110">
        <v>114107916</v>
      </c>
      <c r="G150" s="144"/>
      <c r="H150" s="100">
        <v>199856015</v>
      </c>
      <c r="I150" s="144"/>
      <c r="J150" s="110">
        <v>15219882</v>
      </c>
      <c r="K150" s="145"/>
      <c r="L150" s="100">
        <v>22537572</v>
      </c>
      <c r="M150" s="25"/>
      <c r="N150" s="31"/>
    </row>
    <row r="151" spans="1:14" ht="19.350000000000001" customHeight="1">
      <c r="B151" s="29" t="s">
        <v>287</v>
      </c>
      <c r="C151" s="7"/>
      <c r="D151" s="2">
        <v>22</v>
      </c>
      <c r="E151" s="1"/>
      <c r="F151" s="110">
        <v>5491861</v>
      </c>
      <c r="G151" s="144"/>
      <c r="H151" s="100">
        <v>47633985</v>
      </c>
      <c r="I151" s="144"/>
      <c r="J151" s="110">
        <v>402674</v>
      </c>
      <c r="K151" s="145"/>
      <c r="L151" s="100">
        <v>2813037</v>
      </c>
      <c r="M151" s="25"/>
      <c r="N151" s="31"/>
    </row>
    <row r="152" spans="1:14" ht="19.350000000000001" customHeight="1">
      <c r="B152" s="29" t="s">
        <v>288</v>
      </c>
      <c r="C152" s="7"/>
      <c r="D152" s="2"/>
      <c r="E152" s="1"/>
      <c r="F152" s="110">
        <v>-200258432</v>
      </c>
      <c r="G152" s="144"/>
      <c r="H152" s="100">
        <v>-2677114990</v>
      </c>
      <c r="I152" s="145"/>
      <c r="J152" s="110">
        <v>-248276472</v>
      </c>
      <c r="K152" s="144"/>
      <c r="L152" s="100">
        <v>-2864221182</v>
      </c>
      <c r="M152" s="25"/>
      <c r="N152" s="31"/>
    </row>
    <row r="153" spans="1:14" ht="19.350000000000001" customHeight="1">
      <c r="B153" s="29" t="s">
        <v>289</v>
      </c>
      <c r="C153" s="7"/>
      <c r="D153" s="2"/>
      <c r="E153" s="1"/>
      <c r="F153" s="110"/>
      <c r="G153" s="144"/>
      <c r="H153" s="100"/>
      <c r="I153" s="145"/>
      <c r="J153" s="110"/>
      <c r="K153" s="144"/>
      <c r="L153" s="100"/>
      <c r="M153" s="25"/>
      <c r="N153" s="31"/>
    </row>
    <row r="154" spans="1:14" ht="19.350000000000001" customHeight="1">
      <c r="B154" s="29"/>
      <c r="C154" s="7" t="s">
        <v>290</v>
      </c>
      <c r="D154" s="136"/>
      <c r="E154" s="1"/>
      <c r="F154" s="110">
        <v>3402919037</v>
      </c>
      <c r="G154" s="144"/>
      <c r="H154" s="100">
        <v>3981403348</v>
      </c>
      <c r="I154" s="145"/>
      <c r="J154" s="110">
        <v>1044916659</v>
      </c>
      <c r="K154" s="144"/>
      <c r="L154" s="100">
        <v>3981403348</v>
      </c>
      <c r="M154" s="25"/>
      <c r="N154" s="31"/>
    </row>
    <row r="155" spans="1:14" ht="19.350000000000001" customHeight="1">
      <c r="B155" s="29"/>
      <c r="C155" s="7"/>
      <c r="D155" s="136"/>
      <c r="E155" s="1"/>
      <c r="F155" s="100"/>
      <c r="G155" s="144"/>
      <c r="H155" s="100"/>
      <c r="I155" s="145"/>
      <c r="J155" s="100"/>
      <c r="K155" s="144"/>
      <c r="L155" s="100"/>
      <c r="M155" s="25"/>
      <c r="N155" s="31"/>
    </row>
    <row r="156" spans="1:14" ht="19.350000000000001" customHeight="1">
      <c r="B156" s="29"/>
      <c r="C156" s="7"/>
      <c r="D156" s="136"/>
      <c r="E156" s="1"/>
      <c r="F156" s="100"/>
      <c r="G156" s="144"/>
      <c r="H156" s="100"/>
      <c r="I156" s="145"/>
      <c r="J156" s="100"/>
      <c r="K156" s="144"/>
      <c r="L156" s="100"/>
      <c r="M156" s="25"/>
      <c r="N156" s="31"/>
    </row>
    <row r="157" spans="1:14" ht="19.350000000000001" customHeight="1">
      <c r="B157" s="29"/>
      <c r="C157" s="7"/>
      <c r="D157" s="136"/>
      <c r="E157" s="1"/>
      <c r="F157" s="100"/>
      <c r="G157" s="144"/>
      <c r="H157" s="100"/>
      <c r="I157" s="145"/>
      <c r="J157" s="100"/>
      <c r="K157" s="144"/>
      <c r="L157" s="100"/>
      <c r="M157" s="25"/>
      <c r="N157" s="31"/>
    </row>
    <row r="158" spans="1:14" ht="19.350000000000001" customHeight="1">
      <c r="B158" s="29"/>
      <c r="C158" s="7"/>
      <c r="D158" s="136"/>
      <c r="E158" s="1"/>
      <c r="F158" s="100"/>
      <c r="G158" s="144"/>
      <c r="H158" s="100"/>
      <c r="I158" s="145"/>
      <c r="J158" s="100"/>
      <c r="K158" s="144"/>
      <c r="L158" s="100"/>
      <c r="M158" s="25"/>
      <c r="N158" s="31"/>
    </row>
    <row r="159" spans="1:14" ht="19.350000000000001" customHeight="1">
      <c r="B159" s="29"/>
      <c r="C159" s="7"/>
      <c r="D159" s="136"/>
      <c r="E159" s="1"/>
      <c r="F159" s="142"/>
      <c r="G159" s="150"/>
      <c r="H159" s="142"/>
      <c r="I159" s="151"/>
      <c r="J159" s="142"/>
      <c r="K159" s="150"/>
      <c r="L159" s="142"/>
      <c r="M159" s="31"/>
      <c r="N159" s="31"/>
    </row>
    <row r="160" spans="1:14" ht="19.350000000000001" customHeight="1">
      <c r="B160" s="29"/>
      <c r="C160" s="7"/>
      <c r="D160" s="136"/>
      <c r="E160" s="1"/>
      <c r="F160" s="142"/>
      <c r="G160" s="150"/>
      <c r="H160" s="142"/>
      <c r="I160" s="151"/>
      <c r="J160" s="142"/>
      <c r="K160" s="150"/>
      <c r="L160" s="142"/>
      <c r="M160" s="31"/>
      <c r="N160" s="31"/>
    </row>
    <row r="161" spans="2:14" ht="19.350000000000001" customHeight="1">
      <c r="B161" s="29"/>
      <c r="C161" s="7"/>
      <c r="D161" s="136"/>
      <c r="E161" s="1"/>
      <c r="F161" s="142"/>
      <c r="G161" s="150"/>
      <c r="H161" s="142"/>
      <c r="I161" s="151"/>
      <c r="J161" s="142"/>
      <c r="K161" s="150"/>
      <c r="L161" s="142"/>
      <c r="M161" s="31"/>
      <c r="N161" s="31"/>
    </row>
    <row r="162" spans="2:14" ht="19.350000000000001" customHeight="1">
      <c r="B162" s="29"/>
      <c r="C162" s="7"/>
      <c r="D162" s="136"/>
      <c r="E162" s="1"/>
      <c r="F162" s="142"/>
      <c r="G162" s="150"/>
      <c r="H162" s="142"/>
      <c r="I162" s="151"/>
      <c r="J162" s="142"/>
      <c r="K162" s="150"/>
      <c r="L162" s="142"/>
    </row>
    <row r="163" spans="2:14" ht="19.350000000000001" customHeight="1">
      <c r="B163" s="29"/>
      <c r="C163" s="7"/>
      <c r="D163" s="136"/>
      <c r="E163" s="1"/>
      <c r="F163" s="142"/>
      <c r="G163" s="150"/>
      <c r="H163" s="142"/>
      <c r="I163" s="151"/>
      <c r="J163" s="142"/>
      <c r="K163" s="150"/>
      <c r="L163" s="142"/>
    </row>
    <row r="164" spans="2:14" ht="19.350000000000001" customHeight="1">
      <c r="B164" s="29"/>
      <c r="C164" s="7"/>
      <c r="D164" s="136"/>
      <c r="E164" s="1"/>
      <c r="F164" s="142"/>
      <c r="G164" s="150"/>
      <c r="H164" s="142"/>
      <c r="I164" s="151"/>
      <c r="J164" s="142"/>
      <c r="K164" s="150"/>
      <c r="L164" s="142"/>
    </row>
    <row r="165" spans="2:14" ht="19.350000000000001" customHeight="1">
      <c r="B165" s="29"/>
      <c r="C165" s="7"/>
      <c r="D165" s="136"/>
      <c r="E165" s="1"/>
      <c r="F165" s="142"/>
      <c r="G165" s="150"/>
      <c r="H165" s="142"/>
      <c r="I165" s="151"/>
      <c r="J165" s="142"/>
      <c r="K165" s="150"/>
      <c r="L165" s="142"/>
    </row>
    <row r="166" spans="2:14" ht="19.350000000000001" customHeight="1">
      <c r="B166" s="29"/>
      <c r="C166" s="7"/>
      <c r="D166" s="136"/>
      <c r="E166" s="1"/>
      <c r="F166" s="142"/>
      <c r="G166" s="150"/>
      <c r="H166" s="142"/>
      <c r="I166" s="151"/>
      <c r="J166" s="142"/>
      <c r="K166" s="150"/>
      <c r="L166" s="142"/>
    </row>
    <row r="167" spans="2:14" ht="19.350000000000001" customHeight="1">
      <c r="B167" s="29"/>
      <c r="C167" s="7"/>
      <c r="D167" s="136"/>
      <c r="E167" s="1"/>
      <c r="F167" s="142"/>
      <c r="G167" s="150"/>
      <c r="H167" s="142"/>
      <c r="I167" s="151"/>
      <c r="J167" s="142"/>
      <c r="K167" s="150"/>
      <c r="L167" s="142"/>
    </row>
    <row r="168" spans="2:14" ht="19.350000000000001" customHeight="1">
      <c r="B168" s="29"/>
      <c r="C168" s="7"/>
      <c r="D168" s="136"/>
      <c r="E168" s="1"/>
      <c r="F168" s="142"/>
      <c r="G168" s="150"/>
      <c r="H168" s="142"/>
      <c r="I168" s="151"/>
      <c r="J168" s="142"/>
      <c r="K168" s="150"/>
      <c r="L168" s="142"/>
    </row>
    <row r="169" spans="2:14" ht="22.5" customHeight="1">
      <c r="B169" s="29"/>
      <c r="C169" s="7"/>
      <c r="D169" s="136"/>
      <c r="E169" s="1"/>
      <c r="F169" s="142"/>
      <c r="G169" s="150"/>
      <c r="H169" s="142"/>
      <c r="I169" s="151"/>
      <c r="J169" s="142"/>
      <c r="K169" s="150"/>
      <c r="L169" s="142"/>
    </row>
    <row r="170" spans="2:14" ht="25.5" customHeight="1">
      <c r="B170" s="29"/>
      <c r="C170" s="7"/>
      <c r="D170" s="136"/>
      <c r="E170" s="1"/>
      <c r="F170" s="142"/>
      <c r="G170" s="150"/>
      <c r="H170" s="142"/>
      <c r="I170" s="151"/>
      <c r="J170" s="142"/>
      <c r="K170" s="150"/>
      <c r="L170" s="142"/>
    </row>
    <row r="171" spans="2:14" ht="25.5" customHeight="1">
      <c r="B171" s="29"/>
      <c r="C171" s="7"/>
      <c r="D171" s="136"/>
      <c r="E171" s="1"/>
      <c r="F171" s="142"/>
      <c r="G171" s="150"/>
      <c r="H171" s="142"/>
      <c r="I171" s="151"/>
      <c r="J171" s="142"/>
      <c r="K171" s="150"/>
      <c r="L171" s="142"/>
    </row>
    <row r="172" spans="2:14" ht="25.5" customHeight="1">
      <c r="B172" s="29"/>
      <c r="C172" s="7"/>
      <c r="D172" s="136"/>
      <c r="E172" s="1"/>
      <c r="F172" s="142"/>
      <c r="G172" s="150"/>
      <c r="H172" s="142"/>
      <c r="I172" s="151"/>
      <c r="J172" s="142"/>
      <c r="K172" s="150"/>
      <c r="L172" s="142"/>
    </row>
    <row r="173" spans="2:14" ht="25.5" customHeight="1">
      <c r="B173" s="29"/>
      <c r="C173" s="7"/>
      <c r="D173" s="136"/>
      <c r="E173" s="1"/>
      <c r="F173" s="142"/>
      <c r="G173" s="150"/>
      <c r="H173" s="142"/>
      <c r="I173" s="151"/>
      <c r="J173" s="142"/>
      <c r="K173" s="150"/>
      <c r="L173" s="142"/>
    </row>
    <row r="174" spans="2:14" ht="8.25" customHeight="1">
      <c r="B174" s="29"/>
      <c r="C174" s="7"/>
      <c r="D174" s="136"/>
      <c r="E174" s="1"/>
      <c r="F174" s="142"/>
      <c r="G174" s="150"/>
      <c r="H174" s="142"/>
      <c r="I174" s="151"/>
      <c r="J174" s="142"/>
      <c r="K174" s="150"/>
      <c r="L174" s="142"/>
    </row>
    <row r="175" spans="2:14" ht="25.5" customHeight="1">
      <c r="B175" s="29"/>
      <c r="C175" s="7"/>
      <c r="D175" s="136"/>
      <c r="E175" s="1"/>
      <c r="F175" s="142"/>
      <c r="G175" s="150"/>
      <c r="H175" s="142"/>
      <c r="I175" s="151"/>
      <c r="J175" s="142"/>
      <c r="K175" s="150"/>
      <c r="L175" s="142"/>
    </row>
    <row r="176" spans="2:14" ht="12.75" customHeight="1">
      <c r="B176" s="29"/>
      <c r="C176" s="7"/>
      <c r="D176" s="136"/>
      <c r="E176" s="1"/>
      <c r="F176" s="142"/>
      <c r="G176" s="150"/>
      <c r="H176" s="142"/>
      <c r="I176" s="151"/>
      <c r="J176" s="142"/>
      <c r="K176" s="150"/>
      <c r="L176" s="142"/>
    </row>
    <row r="177" spans="1:12" ht="21.9" customHeight="1">
      <c r="A177" s="9" t="s">
        <v>45</v>
      </c>
      <c r="B177" s="172"/>
      <c r="C177" s="172"/>
      <c r="D177" s="33"/>
      <c r="E177" s="172"/>
      <c r="F177" s="179"/>
      <c r="G177" s="172"/>
      <c r="H177" s="172"/>
      <c r="I177" s="172"/>
      <c r="J177" s="172"/>
      <c r="K177" s="172"/>
      <c r="L177" s="172"/>
    </row>
  </sheetData>
  <mergeCells count="7">
    <mergeCell ref="J5:L5"/>
    <mergeCell ref="J66:L66"/>
    <mergeCell ref="J129:L129"/>
    <mergeCell ref="F5:H5"/>
    <mergeCell ref="F66:H66"/>
    <mergeCell ref="F129:H129"/>
    <mergeCell ref="A61:L61"/>
  </mergeCells>
  <pageMargins left="0.8" right="0.5" top="0.5" bottom="0.6" header="0.49" footer="0.4"/>
  <pageSetup paperSize="9" scale="74" firstPageNumber="14" fitToHeight="0" orientation="portrait" useFirstPageNumber="1" horizontalDpi="1200" verticalDpi="1200" r:id="rId1"/>
  <headerFooter>
    <oddFooter>&amp;R&amp;"Browallia New,Regular"&amp;13&amp;P</oddFooter>
  </headerFooter>
  <rowBreaks count="2" manualBreakCount="2">
    <brk id="61" max="16383" man="1"/>
    <brk id="1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7- 9</vt:lpstr>
      <vt:lpstr>10 -11</vt:lpstr>
      <vt:lpstr>12</vt:lpstr>
      <vt:lpstr>13</vt:lpstr>
      <vt:lpstr>14 -16</vt:lpstr>
      <vt:lpstr>'7- 9'!Print_Area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2022-02-24T09:08:37Z</dcterms:created>
  <dcterms:modified xsi:type="dcterms:W3CDTF">2024-02-23T09:25:24Z</dcterms:modified>
  <cp:category/>
  <cp:contentStatus/>
</cp:coreProperties>
</file>