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M:\ABAS-Listed\Energy Absolute Public Company Limited\Energy Absolute_Sep23 Q3 (SCT-14)\"/>
    </mc:Choice>
  </mc:AlternateContent>
  <xr:revisionPtr revIDLastSave="0" documentId="13_ncr:1_{D675A86E-D513-4D79-B1FE-46F81200F461}" xr6:coauthVersionLast="47" xr6:coauthVersionMax="47" xr10:uidLastSave="{00000000-0000-0000-0000-000000000000}"/>
  <bookViews>
    <workbookView xWindow="-120" yWindow="-120" windowWidth="21840" windowHeight="13020" activeTab="5" xr2:uid="{00000000-000D-0000-FFFF-FFFF00000000}"/>
  </bookViews>
  <sheets>
    <sheet name="2-4" sheetId="1" r:id="rId1"/>
    <sheet name="5-6 (3m)" sheetId="2" r:id="rId2"/>
    <sheet name="7-8 (9m)" sheetId="3" r:id="rId3"/>
    <sheet name="9" sheetId="4" r:id="rId4"/>
    <sheet name="10" sheetId="5" r:id="rId5"/>
    <sheet name="11-13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hSWuepYJ8HpWAfgYimX6vSbAi70Q=="/>
    </ext>
  </extLst>
</workbook>
</file>

<file path=xl/calcChain.xml><?xml version="1.0" encoding="utf-8"?>
<calcChain xmlns="http://schemas.openxmlformats.org/spreadsheetml/2006/main">
  <c r="L51" i="1" l="1"/>
  <c r="J51" i="1"/>
  <c r="H51" i="1"/>
  <c r="A38" i="4" l="1"/>
  <c r="X32" i="4" l="1"/>
  <c r="X31" i="4"/>
  <c r="X30" i="4"/>
  <c r="X21" i="4"/>
  <c r="X20" i="4"/>
  <c r="X19" i="4"/>
  <c r="F85" i="6"/>
  <c r="J33" i="6"/>
  <c r="F33" i="6" l="1"/>
  <c r="F46" i="6" s="1"/>
  <c r="F50" i="6" s="1"/>
  <c r="A107" i="6"/>
  <c r="L105" i="6"/>
  <c r="J105" i="6"/>
  <c r="H105" i="6"/>
  <c r="F105" i="6"/>
  <c r="L85" i="6"/>
  <c r="J85" i="6"/>
  <c r="H85" i="6"/>
  <c r="A56" i="6"/>
  <c r="J46" i="6"/>
  <c r="J50" i="6" s="1"/>
  <c r="A3" i="6"/>
  <c r="A110" i="6" s="1"/>
  <c r="P28" i="5"/>
  <c r="N28" i="5"/>
  <c r="L28" i="5"/>
  <c r="J28" i="5"/>
  <c r="H28" i="5"/>
  <c r="F28" i="5"/>
  <c r="R26" i="5"/>
  <c r="T26" i="5" s="1"/>
  <c r="R25" i="5"/>
  <c r="T25" i="5" s="1"/>
  <c r="R22" i="5"/>
  <c r="T22" i="5" s="1"/>
  <c r="P20" i="5"/>
  <c r="N20" i="5"/>
  <c r="L20" i="5"/>
  <c r="J20" i="5"/>
  <c r="H20" i="5"/>
  <c r="F20" i="5"/>
  <c r="R18" i="5"/>
  <c r="T18" i="5" s="1"/>
  <c r="R17" i="5"/>
  <c r="T17" i="5" s="1"/>
  <c r="R14" i="5"/>
  <c r="T14" i="5" s="1"/>
  <c r="AB35" i="4"/>
  <c r="V35" i="4"/>
  <c r="T35" i="4"/>
  <c r="R35" i="4"/>
  <c r="P35" i="4"/>
  <c r="N35" i="4"/>
  <c r="L35" i="4"/>
  <c r="F140" i="1" s="1"/>
  <c r="F143" i="1" s="1"/>
  <c r="J35" i="4"/>
  <c r="H35" i="4"/>
  <c r="F35" i="4"/>
  <c r="X33" i="4"/>
  <c r="Z33" i="4" s="1"/>
  <c r="AD33" i="4" s="1"/>
  <c r="Z32" i="4"/>
  <c r="AD32" i="4" s="1"/>
  <c r="Z31" i="4"/>
  <c r="AD31" i="4" s="1"/>
  <c r="Z30" i="4"/>
  <c r="AD30" i="4" s="1"/>
  <c r="X27" i="4"/>
  <c r="AB25" i="4"/>
  <c r="V25" i="4"/>
  <c r="T25" i="4"/>
  <c r="R25" i="4"/>
  <c r="P25" i="4"/>
  <c r="N25" i="4"/>
  <c r="L25" i="4"/>
  <c r="J25" i="4"/>
  <c r="H25" i="4"/>
  <c r="F25" i="4"/>
  <c r="X23" i="4"/>
  <c r="Z23" i="4" s="1"/>
  <c r="AD23" i="4" s="1"/>
  <c r="X22" i="4"/>
  <c r="Z22" i="4" s="1"/>
  <c r="AD22" i="4" s="1"/>
  <c r="Z21" i="4"/>
  <c r="AD21" i="4" s="1"/>
  <c r="Z20" i="4"/>
  <c r="AD20" i="4" s="1"/>
  <c r="Z19" i="4"/>
  <c r="AD19" i="4" s="1"/>
  <c r="X16" i="4"/>
  <c r="A3" i="4"/>
  <c r="L86" i="3"/>
  <c r="J86" i="3"/>
  <c r="H86" i="3"/>
  <c r="F86" i="3"/>
  <c r="L67" i="3"/>
  <c r="J67" i="3"/>
  <c r="H67" i="3"/>
  <c r="F67" i="3"/>
  <c r="L46" i="3"/>
  <c r="J46" i="3"/>
  <c r="H46" i="3"/>
  <c r="F46" i="3"/>
  <c r="A51" i="3"/>
  <c r="L25" i="3"/>
  <c r="J25" i="3"/>
  <c r="H25" i="3"/>
  <c r="F25" i="3"/>
  <c r="L14" i="3"/>
  <c r="J14" i="3"/>
  <c r="H14" i="3"/>
  <c r="F14" i="3"/>
  <c r="A93" i="2"/>
  <c r="H86" i="2"/>
  <c r="F86" i="2"/>
  <c r="L67" i="2"/>
  <c r="J67" i="2"/>
  <c r="H67" i="2"/>
  <c r="F67" i="2"/>
  <c r="L45" i="2"/>
  <c r="J45" i="2"/>
  <c r="H45" i="2"/>
  <c r="F45" i="2"/>
  <c r="A51" i="2"/>
  <c r="L25" i="2"/>
  <c r="J25" i="2"/>
  <c r="H25" i="2"/>
  <c r="F25" i="2"/>
  <c r="L14" i="2"/>
  <c r="J14" i="2"/>
  <c r="H14" i="2"/>
  <c r="F14" i="2"/>
  <c r="A165" i="1"/>
  <c r="L140" i="1"/>
  <c r="L143" i="1" s="1"/>
  <c r="J140" i="1"/>
  <c r="J143" i="1" s="1"/>
  <c r="H140" i="1"/>
  <c r="H143" i="1" s="1"/>
  <c r="A113" i="1"/>
  <c r="A110" i="1"/>
  <c r="L101" i="1"/>
  <c r="J101" i="1"/>
  <c r="H101" i="1"/>
  <c r="F101" i="1"/>
  <c r="L86" i="1"/>
  <c r="J86" i="1"/>
  <c r="H86" i="1"/>
  <c r="F86" i="1"/>
  <c r="A60" i="1"/>
  <c r="F51" i="1"/>
  <c r="L29" i="1"/>
  <c r="J29" i="1"/>
  <c r="H29" i="1"/>
  <c r="F29" i="1"/>
  <c r="F53" i="1" l="1"/>
  <c r="X35" i="4"/>
  <c r="R28" i="5"/>
  <c r="J103" i="1"/>
  <c r="J145" i="1" s="1"/>
  <c r="T20" i="5"/>
  <c r="T28" i="5"/>
  <c r="R20" i="5"/>
  <c r="X25" i="4"/>
  <c r="Z16" i="4"/>
  <c r="AD16" i="4" s="1"/>
  <c r="AD25" i="4" s="1"/>
  <c r="F30" i="3"/>
  <c r="F33" i="3" s="1"/>
  <c r="L69" i="3"/>
  <c r="H30" i="3"/>
  <c r="H33" i="3" s="1"/>
  <c r="J30" i="3"/>
  <c r="J33" i="3" s="1"/>
  <c r="L30" i="3"/>
  <c r="L9" i="6" s="1"/>
  <c r="L33" i="6" s="1"/>
  <c r="L46" i="6" s="1"/>
  <c r="L50" i="6" s="1"/>
  <c r="L116" i="6" s="1"/>
  <c r="L121" i="6" s="1"/>
  <c r="L127" i="6" s="1"/>
  <c r="H53" i="1"/>
  <c r="J53" i="1"/>
  <c r="F30" i="2"/>
  <c r="F33" i="2" s="1"/>
  <c r="F77" i="2" s="1"/>
  <c r="H30" i="2"/>
  <c r="H33" i="2" s="1"/>
  <c r="F69" i="2"/>
  <c r="J30" i="2"/>
  <c r="J33" i="2" s="1"/>
  <c r="H69" i="2"/>
  <c r="L69" i="2"/>
  <c r="L30" i="2"/>
  <c r="L33" i="2" s="1"/>
  <c r="J69" i="2"/>
  <c r="L53" i="1"/>
  <c r="H103" i="1"/>
  <c r="H145" i="1" s="1"/>
  <c r="H69" i="3"/>
  <c r="J69" i="3"/>
  <c r="F69" i="3"/>
  <c r="L103" i="1"/>
  <c r="L145" i="1" s="1"/>
  <c r="F116" i="6"/>
  <c r="F121" i="6" s="1"/>
  <c r="F127" i="6" s="1"/>
  <c r="J116" i="6"/>
  <c r="F103" i="1"/>
  <c r="F145" i="1" s="1"/>
  <c r="Z27" i="4"/>
  <c r="J121" i="6" l="1"/>
  <c r="J127" i="6" s="1"/>
  <c r="Z25" i="4"/>
  <c r="L33" i="3"/>
  <c r="L77" i="3" s="1"/>
  <c r="J71" i="3"/>
  <c r="J83" i="3" s="1"/>
  <c r="J77" i="3"/>
  <c r="H9" i="6"/>
  <c r="H33" i="6" s="1"/>
  <c r="H46" i="6" s="1"/>
  <c r="H50" i="6" s="1"/>
  <c r="H116" i="6" s="1"/>
  <c r="H121" i="6" s="1"/>
  <c r="H127" i="6" s="1"/>
  <c r="F71" i="3"/>
  <c r="F83" i="3" s="1"/>
  <c r="L71" i="2"/>
  <c r="L83" i="2" s="1"/>
  <c r="L77" i="2"/>
  <c r="L86" i="2" s="1"/>
  <c r="J77" i="2"/>
  <c r="J86" i="2" s="1"/>
  <c r="J71" i="2"/>
  <c r="J83" i="2" s="1"/>
  <c r="H71" i="2"/>
  <c r="H83" i="2" s="1"/>
  <c r="H77" i="2"/>
  <c r="F77" i="3"/>
  <c r="F71" i="2"/>
  <c r="F83" i="2" s="1"/>
  <c r="Z35" i="4"/>
  <c r="AD27" i="4"/>
  <c r="AD35" i="4" s="1"/>
  <c r="H77" i="3"/>
  <c r="H71" i="3"/>
  <c r="H83" i="3" s="1"/>
  <c r="L71" i="3" l="1"/>
  <c r="L83" i="3" s="1"/>
</calcChain>
</file>

<file path=xl/sharedStrings.xml><?xml version="1.0" encoding="utf-8"?>
<sst xmlns="http://schemas.openxmlformats.org/spreadsheetml/2006/main" count="575" uniqueCount="311">
  <si>
    <t xml:space="preserve">บริษัท พลังงานบริสุทธิ์ จำกัด (มหาชน)  </t>
  </si>
  <si>
    <t>งบแสดงฐานะการเงิน</t>
  </si>
  <si>
    <t>ณ วันที่ 30 กันยายน พ.ศ. 2566</t>
  </si>
  <si>
    <t>ข้อมูลทางการเงินรวม</t>
  </si>
  <si>
    <t>ข้อมูลทางการเงินเฉพาะกิจการ</t>
  </si>
  <si>
    <t>ยังไม่ได้ตรวจสอบ</t>
  </si>
  <si>
    <t>ตรวจสอบแล้ว</t>
  </si>
  <si>
    <t>30 กันยายน</t>
  </si>
  <si>
    <t>31 ธันวาคม</t>
  </si>
  <si>
    <t>พ.ศ. 2566</t>
  </si>
  <si>
    <t>พ.ศ. 2565</t>
  </si>
  <si>
    <t>หมายเหตุ</t>
  </si>
  <si>
    <t>พันบาท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</si>
  <si>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</si>
  <si>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</si>
  <si>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</si>
  <si>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เงินฝากสถาบันการเงินที่ใช้เป็นหลักประกัน</t>
  </si>
  <si>
    <t>ลูกหนี้การค้า สุทธิ</t>
  </si>
  <si>
    <t>ลูกหนี้ผ่อนชำระจากกิจการที่เกี่ยวข้องกัน</t>
  </si>
  <si>
    <t>ที่ถึงกำหนดรับชำระภายในหนึ่งปี สุทธิ</t>
  </si>
  <si>
    <t>ลูกหนี้ตามสัญญาเช่าเงินทุน</t>
  </si>
  <si>
    <t>ลูกหนี้อื่น สุทธิ</t>
  </si>
  <si>
    <t>เงินให้กู้ยืมระยะสั้นแก่กิจการที่เกี่ยวข้องกัน สุทธิ</t>
  </si>
  <si>
    <t>เงินให้กู้ยืมระยะยาวแก่กิจการอื่นและกิจการที่เกี่ยวข้องกัน</t>
  </si>
  <si>
    <t>ที่ถึงกำหนดรับชำระภายในหนึ่งปี</t>
  </si>
  <si>
    <t>สินค้าคงเหลือ สุทธิ</t>
  </si>
  <si>
    <t>สินทรัพย์ไม่หมุนเวียนที่ถือไว้เพื่อขาย</t>
  </si>
  <si>
    <t>รวมสินทรัพย์หมุนเวียน</t>
  </si>
  <si>
    <t>สินทรัพย์ไม่หมุนเวียน</t>
  </si>
  <si>
    <t>ลูกหนี้ผ่อนชำระจากกิจการที่เกี่ยวข้องกัน สุทธิ</t>
  </si>
  <si>
    <t>ลูกหนี้ตามสัญญาเช่าเงินทุน สุทธิ</t>
  </si>
  <si>
    <t>สินทรัพย์ทางการเงินที่วัดมูลค่าด้วยวิธีราคาทุนตัดจำหน่าย</t>
  </si>
  <si>
    <t>สินทรัพย์ทางการเงินที่วัดมูลค่าด้วย</t>
  </si>
  <si>
    <t>มูลค่ายุติธรรมผ่านกำไรขาดทุนเบ็ดเสร็จอื่น</t>
  </si>
  <si>
    <t>เงินลงทุนในบริษัทย่อย</t>
  </si>
  <si>
    <t>เงินลงทุนในบริษัทร่วม</t>
  </si>
  <si>
    <t>เงินลงทุนในการร่วมค้า</t>
  </si>
  <si>
    <t>เงินให้กู้ยืมระยะยาวแก่กิจการอื่นและกิจการที่เกี่ยวข้องกัน สุทธิ</t>
  </si>
  <si>
    <t>อสังหาริมทรัพย์เพื่อการลงทุน สุทธิ</t>
  </si>
  <si>
    <t>ที่ดิน อาคารและอุปกรณ์ สุทธิ</t>
  </si>
  <si>
    <t>สินทรัพย์สิทธิการใช้ สุทธิ</t>
  </si>
  <si>
    <t>ค่าความนิยม</t>
  </si>
  <si>
    <t>สินทรัพย์ไม่มีตัวตน สุทธิ</t>
  </si>
  <si>
    <t>สินทรัพย์ภาษีเงินได้รอการตัดบัญชี สุทธิ</t>
  </si>
  <si>
    <t>สินทรัพย์ไม่หมุนเวียนอื่น สุทธิ</t>
  </si>
  <si>
    <t>รวมสินทรัพย์ไม่หมุนเวียน</t>
  </si>
  <si>
    <t>รวมสินทรัพย์</t>
  </si>
  <si>
    <t>กรรมการ  ……………………………………………………………….</t>
  </si>
  <si>
    <t>หมายเหตุประกอบข้อมูลทางการเงินระหว่างกาลแบบย่อเป็นส่วนหนึ่งของข้อมูลทางการเงินระหว่างกาลนี้</t>
  </si>
  <si>
    <t>หนี้สินและส่วนของเจ้าของ</t>
  </si>
  <si>
    <t>หนี้สินหมุนเวียน</t>
  </si>
  <si>
    <t>เงินกู้ยืมระยะสั้นจากสถาบันการเงิน สุทธิ</t>
  </si>
  <si>
    <t>เจ้าหนี้การค้า</t>
  </si>
  <si>
    <t>เจ้าหนี้อื่น</t>
  </si>
  <si>
    <t>เจ้าหนี้ค่าก่อสร้างและซื้อสินทรัพย์</t>
  </si>
  <si>
    <t>เงินกู้ยืมระยะสั้นจากกิจการอื่นและกิจการที่เกี่ยวข้องกัน</t>
  </si>
  <si>
    <t>เงินกู้ยืมระยะยาวจากสถาบันการเงิน</t>
  </si>
  <si>
    <t>ที่ถึงกำหนดชำระภายในหนึ่งปี สุทธิ</t>
  </si>
  <si>
    <t>เงินกู้ยืมระยะยาวจากกิจการที่เกี่ยวข้องกัน</t>
  </si>
  <si>
    <t>ที่ถึงกำหนดชำระภายในหนึ่งปี</t>
  </si>
  <si>
    <t>หุ้นกู้ที่ถึงกำหนดชำระภายในหนึ่งปี สุทธิ</t>
  </si>
  <si>
    <t>ภาษีเงินได้ค้างจ่าย</t>
  </si>
  <si>
    <t>เงินประกันผลงานการก่อสร้าง</t>
  </si>
  <si>
    <t>รวมหนี้สินหมุนเวียน</t>
  </si>
  <si>
    <t>หนี้สินไม่หมุนเวียน</t>
  </si>
  <si>
    <t>เงินกู้ยืมระยะยาวจากสถาบันการเงิน สุทธิ</t>
  </si>
  <si>
    <t>หุ้นกู้ สุทธิ</t>
  </si>
  <si>
    <t>หนี้สินตามสัญญาเช่า สุทธิ</t>
  </si>
  <si>
    <t>หนี้สินภาษีเงินได้รอตัดบัญชี สุทธิ</t>
  </si>
  <si>
    <t>ภาระผูกพันผลประโยชน์พนักงานหลังการเกษียณอายุ</t>
  </si>
  <si>
    <t>รายได้ค่าเช่าที่ดินรับล่วงหน้าจากกิจการที่เกี่ยวข้องกัน</t>
  </si>
  <si>
    <t>ประมาณการหนี้สินค่ารื้อถอน</t>
  </si>
  <si>
    <t>หนี้สินไม่หมุนเวียนอื่น</t>
  </si>
  <si>
    <t>รวมหนี้สินไม่หมุนเวียน</t>
  </si>
  <si>
    <t>รวมหนี้สิน</t>
  </si>
  <si>
    <r>
      <rPr>
        <b/>
        <sz val="14"/>
        <color theme="1"/>
        <rFont val="Browallia New"/>
        <family val="2"/>
      </rPr>
      <t xml:space="preserve">หนี้สินและส่วนของเจ้าของ </t>
    </r>
    <r>
      <rPr>
        <sz val="14"/>
        <color theme="1"/>
        <rFont val="Browallia New"/>
        <family val="2"/>
      </rPr>
      <t>(ต่อ)</t>
    </r>
  </si>
  <si>
    <t>ส่วนของเจ้าของ</t>
  </si>
  <si>
    <t>ทุนเรือนหุ้น</t>
  </si>
  <si>
    <t>ทุนจดทะเบียน</t>
  </si>
  <si>
    <t xml:space="preserve">- หุ้นสามัญจำนวน 4,020,000,000 หุ้น </t>
  </si>
  <si>
    <t>ทุนที่ออกและชำระแล้ว</t>
  </si>
  <si>
    <t xml:space="preserve">- หุ้นสามัญจำนวน 3,730,000,000 หุ้น </t>
  </si>
  <si>
    <t>ส่วนเกินมูลค่าหุ้น</t>
  </si>
  <si>
    <t>กำไรสะสม</t>
  </si>
  <si>
    <t xml:space="preserve">จัดสรรแล้ว </t>
  </si>
  <si>
    <t>- สำรองตามกฎหมาย</t>
  </si>
  <si>
    <t>ยังไม่ได้จัดสรร</t>
  </si>
  <si>
    <t>องค์ประกอบอื่นของส่วนของเจ้าของ</t>
  </si>
  <si>
    <t>รวมส่วนของผู้เป็นเจ้าของของบริษัทใหญ่</t>
  </si>
  <si>
    <t>ส่วนได้เสียที่ไม่มีอำนาจควบคุม</t>
  </si>
  <si>
    <t>รวมส่วนของเจ้าของ</t>
  </si>
  <si>
    <t>รวมหนี้สินและส่วนของเจ้าของ</t>
  </si>
  <si>
    <t>งบกำไรขาดทุนเบ็ดเสร็จ</t>
  </si>
  <si>
    <t>สำหรับงวดสามเดือนสิ้นสุดวันที่ 30 กันยายน พ.ศ. 2566</t>
  </si>
  <si>
    <t>รายได้จากการขายและการให้บริการ</t>
  </si>
  <si>
    <t>รายได้เงินอุดหนุนส่วนเพิ่มราคารับซื้อไฟฟ้า</t>
  </si>
  <si>
    <t>รายได้เงินปันผล</t>
  </si>
  <si>
    <t>รายได้อื่น</t>
  </si>
  <si>
    <t>รวมรายได้</t>
  </si>
  <si>
    <t>ต้นทุนจากการขายและการให้บริการ</t>
  </si>
  <si>
    <t>ค่าใช้จ่ายในการขาย</t>
  </si>
  <si>
    <t>ค่าใช้จ่ายในการบริหาร</t>
  </si>
  <si>
    <t>ขาดทุนจากการเปลี่ยนแปลงสัดส่วน</t>
  </si>
  <si>
    <t>การลงทุนในบริษัทร่วม สุทธิ</t>
  </si>
  <si>
    <t>กำไรจากการวัดมูลค่าเครื่องมือทางการเงิน สุทธิ</t>
  </si>
  <si>
    <t>กำไรจากอัตราแลกเปลี่ยน สุทธิ</t>
  </si>
  <si>
    <t>ต้นทุนทางการเงิน</t>
  </si>
  <si>
    <t>รวมค่าใช้จ่าย</t>
  </si>
  <si>
    <t>ส่วนแบ่งกำไร (ขาดทุน) จากเงินลงทุน</t>
  </si>
  <si>
    <t>ในบริษัทร่วมและการร่วมค้า สุทธิ</t>
  </si>
  <si>
    <t>กำไร (ขาดทุน) ก่อนภาษีเงินได้</t>
  </si>
  <si>
    <t>ภาษีเงินได้</t>
  </si>
  <si>
    <t>กำไร (ขาดทุน) สำหรับงวด</t>
  </si>
  <si>
    <t xml:space="preserve"> </t>
  </si>
  <si>
    <t>กำไร (ขาดทุน) เบ็ดเสร็จอื่น</t>
  </si>
  <si>
    <t>รายการที่จะไม่จัดประเภทรายการใหม่ไปยัง</t>
  </si>
  <si>
    <t>กำไรหรือขาดทุนในภายหลัง</t>
  </si>
  <si>
    <t>กำไร (ขาดทุน) จากการวัดมูลค่าเงินลงทุนในตราสารทุน</t>
  </si>
  <si>
    <t xml:space="preserve">  ด้วยมูลค่ายุติธรรมผ่านกำไรขาดทุนเบ็ดเสร็จอื่น</t>
  </si>
  <si>
    <t>ภาษีเงินได้ของรายการที่จะไม่จัดประเภท</t>
  </si>
  <si>
    <t xml:space="preserve">  รายการใหม่ไปยังกำไรหรือขาดทุนในภายหลัง</t>
  </si>
  <si>
    <t>รวมรายการที่จะไม่จัดประเภทรายการใหม่ไปยัง</t>
  </si>
  <si>
    <t>รายการที่จะจัดประเภทรายการใหม่ไปยัง</t>
  </si>
  <si>
    <t>ส่วนแบ่งกำไรเบ็ดเสร็จอื่นจากบริษัทร่วม</t>
  </si>
  <si>
    <t xml:space="preserve">  และการร่วมค้าตามวิธีส่วนได้เสีย สุทธิ</t>
  </si>
  <si>
    <t>ผลต่างของอัตราแลกเปลี่ยนจากการแปลงค่า</t>
  </si>
  <si>
    <t xml:space="preserve">  ข้อมูลทางการเงิน</t>
  </si>
  <si>
    <t>ภาษีเงินได้ของรายการที่จะจัดประเภท</t>
  </si>
  <si>
    <t>รวมรายการที่จะจัดประเภทรายการใหม่ไปยัง</t>
  </si>
  <si>
    <t>กำไร (ขาดทุน) เบ็ดเสร็จอื่นสำหรับงวด สุทธิจากภาษี</t>
  </si>
  <si>
    <t>กำไร (ขาดทุน) เบ็ดเสร็จรวมสำหรับงวด</t>
  </si>
  <si>
    <t>การแบ่งปันกำไร (ขาดทุน)</t>
  </si>
  <si>
    <t>ส่วนที่เป็นของผู้เป็นเจ้าของของบริษัทใหญ่</t>
  </si>
  <si>
    <t>ส่วนที่เป็นของส่วนได้เสียที่ไม่มีอำนาจควบคุม</t>
  </si>
  <si>
    <t>การแบ่งปันกำไร (ขาดทุน) เบ็ดเสร็จรวม</t>
  </si>
  <si>
    <t>กำไร (ขาดทุน) ต่อหุ้น</t>
  </si>
  <si>
    <t>กำไร (ขาดทุน) ต่อหุ้นขั้นพื้นฐาน (บาทต่อหุ้น)</t>
  </si>
  <si>
    <t>สำหรับงวดเก้าเดือนสิ้นสุดวันที่ 30 กันยายน พ.ศ. 2566</t>
  </si>
  <si>
    <t>ส่วนแบ่งกำไรจากเงินลงทุน</t>
  </si>
  <si>
    <t>กำไรก่อนภาษีเงินได้</t>
  </si>
  <si>
    <t>กำไรสำหรับงวด</t>
  </si>
  <si>
    <t>กำไรเบ็ดเสร็จรวมสำหรับงวด</t>
  </si>
  <si>
    <t>กำไรต่อหุ้น</t>
  </si>
  <si>
    <t>กำไรต่อหุ้นขั้นพื้นฐาน (บาทต่อหุ้น)</t>
  </si>
  <si>
    <t>งบแสดงการเปลี่ยนแปลงส่วนของเจ้าของ</t>
  </si>
  <si>
    <t xml:space="preserve">ข้อมูลทางการเงินรวม </t>
  </si>
  <si>
    <t>ส่วนของผู้เป็นเจ้าของของบริษัทใหญ่</t>
  </si>
  <si>
    <t>การวัด</t>
  </si>
  <si>
    <t>ส่วนแบ่ง</t>
  </si>
  <si>
    <t>ส่วนต่ำจาก</t>
  </si>
  <si>
    <t>มูลค่าใหม่ของ</t>
  </si>
  <si>
    <t>การเปลี่ยนแปลง</t>
  </si>
  <si>
    <t>ผลต่างของอัตรา</t>
  </si>
  <si>
    <t>กำไร (ขาดทุน)</t>
  </si>
  <si>
    <t>รวม</t>
  </si>
  <si>
    <t>ภาระผูกพัน</t>
  </si>
  <si>
    <t>มูลค่ายุติธรรม</t>
  </si>
  <si>
    <t>แลกเปลี่ยนจาก</t>
  </si>
  <si>
    <t>เบ็ดเสร็จอื่นจาก</t>
  </si>
  <si>
    <t>องค์ประกอบอื่น</t>
  </si>
  <si>
    <t>รวมส่วนของ</t>
  </si>
  <si>
    <t>ส่วนได้เสียที่</t>
  </si>
  <si>
    <t>ทุนที่ออกและ</t>
  </si>
  <si>
    <t xml:space="preserve"> ส่วนเกิน</t>
  </si>
  <si>
    <t xml:space="preserve"> สำรองตาม</t>
  </si>
  <si>
    <t>ยังไม่ได้</t>
  </si>
  <si>
    <t>สัดส่วนการถือหุ้น</t>
  </si>
  <si>
    <t>ผลประโยชน์</t>
  </si>
  <si>
    <t>ของเงินลงทุน</t>
  </si>
  <si>
    <t>การแปลงค่า</t>
  </si>
  <si>
    <t>บริษัทร่วมและ</t>
  </si>
  <si>
    <t>ของส่วนของ</t>
  </si>
  <si>
    <t>ผู้เป็นเจ้าของ</t>
  </si>
  <si>
    <t>ไม่มีอำนาจ</t>
  </si>
  <si>
    <t>ส่วนของ</t>
  </si>
  <si>
    <t>ชำระแล้ว</t>
  </si>
  <si>
    <t>มูลค่าหุ้น</t>
  </si>
  <si>
    <t>กฎหมาย</t>
  </si>
  <si>
    <t>จัดสรร</t>
  </si>
  <si>
    <t>ในบริษัทย่อย</t>
  </si>
  <si>
    <t>พนักงาน</t>
  </si>
  <si>
    <t>ในตราสารทุน</t>
  </si>
  <si>
    <t>ข้อมูลทางการเงิน</t>
  </si>
  <si>
    <t>การร่วมค้า</t>
  </si>
  <si>
    <t>เจ้าของ</t>
  </si>
  <si>
    <t>ของบริษัทใหญ่</t>
  </si>
  <si>
    <t>ควบคุม</t>
  </si>
  <si>
    <t>ยอดคงเหลือต้นงวด ณ วันที่ 1 มกราคม พ.ศ. 2565</t>
  </si>
  <si>
    <t xml:space="preserve">การเปลี่ยนแปลงในส่วนของเจ้าของสำหรับงวด </t>
  </si>
  <si>
    <t>เพิ่มขึ้นจากการซื้อธุรกิจ</t>
  </si>
  <si>
    <t>การเปลี่ยนแปลงสัดส่วนการลงทุนในบริษัทย่อย</t>
  </si>
  <si>
    <t>การจำหน่ายเงินลงทุนในบริษัทย่อยทางอ้อม</t>
  </si>
  <si>
    <t>เงินปันผลจ่าย</t>
  </si>
  <si>
    <t>ยอดคงเหลือปลายงวด ณ วันที่ 30 กันยายน พ.ศ. 2565</t>
  </si>
  <si>
    <t>ยอดคงเหลือต้นงวด ณ วันที่ 1 มกราคม พ.ศ. 2566</t>
  </si>
  <si>
    <t>การออกหุ้นของบริษัทย่อยให้ส่วนได้เสียที่ไม่มีอำนาจควบคุม</t>
  </si>
  <si>
    <t>เงินปันผลจ่ายของบริษัทย่อย</t>
  </si>
  <si>
    <t>ยอดคงเหลือปลายงวด ณ วันที่ 30 กันยายน พ.ศ. 2566</t>
  </si>
  <si>
    <t>การวัดมูลค่าใหม่</t>
  </si>
  <si>
    <t>ของภาระผูกพัน</t>
  </si>
  <si>
    <t>รวมองค์ประกอบ</t>
  </si>
  <si>
    <t xml:space="preserve"> ทุนที่ออกและ</t>
  </si>
  <si>
    <t xml:space="preserve"> สำรอง</t>
  </si>
  <si>
    <t>อื่นของส่วนของ</t>
  </si>
  <si>
    <t xml:space="preserve"> ส่วนเกินมูลค่าหุ้น</t>
  </si>
  <si>
    <t>ตามกฎหมาย</t>
  </si>
  <si>
    <t xml:space="preserve">งบกระแสเงินสด </t>
  </si>
  <si>
    <t>กระแสเงินสดจากกิจกรรมดำเนินงาน</t>
  </si>
  <si>
    <t>กำไรก่อนภาษีเงินได้สำหรับงวด</t>
  </si>
  <si>
    <t>รายการปรับปรุงกำไรก่อนภาษีเงินได้เป็นเงินสดสุทธิ</t>
  </si>
  <si>
    <t xml:space="preserve">   จากกิจกรรมดำเนินงาน</t>
  </si>
  <si>
    <t xml:space="preserve">   </t>
  </si>
  <si>
    <t>- ค่าเสื่อมราคาและค่าตัดจำหน่าย</t>
  </si>
  <si>
    <t>- (กลับรายการ) ขาดทุนจากการด้อยค่าของสินทรัพย์</t>
  </si>
  <si>
    <t>- กำไรจากการวัดมูลค่ายุติธรรมของเครื่องมือทางการเงิน</t>
  </si>
  <si>
    <t>- ดอกเบี้ยรับ</t>
  </si>
  <si>
    <t>- เงินปันผลรับ</t>
  </si>
  <si>
    <t>- ต้นทุนทางการเงิน</t>
  </si>
  <si>
    <t>- ค่าใช้จ่ายผลประโยชน์พนักงานหลังการเกษียณอายุ</t>
  </si>
  <si>
    <t>- ส่วนแบ่งกำไรจากเงินลงทุนในบริษัทร่วมและการร่วมค้า สุทธิ</t>
  </si>
  <si>
    <t>- ขาดทุนจากการเปลี่ยนแปลงสัดส่วนการลงทุนในบริษัทร่วม สุทธิ</t>
  </si>
  <si>
    <t>- กำไรจากการจำหน่ายเงินลงทุนในบริษัทย่อยทางอ้อม</t>
  </si>
  <si>
    <t>- ขาดทุนจากการตัดจำหน่ายอุปกรณ์</t>
  </si>
  <si>
    <t>- (กลับรายการ) ค่าเผื่อการปรับลดมูลค่าสินค้าคงเหลือและวัสดุซ่อมบำรุง</t>
  </si>
  <si>
    <t>- กำไรจากการเปลี่ยนแปลงสัญญาเช่า</t>
  </si>
  <si>
    <t>- ค่าตัดจำหน่ายรายได้ค่าเช่าที่ดินรับล่วงหน้า</t>
  </si>
  <si>
    <t xml:space="preserve">   จากกิจการที่เกี่ยวข้องกัน</t>
  </si>
  <si>
    <t>กระแสเงินสดก่อนการเปลี่ยนแปลงของสินทรัพย์</t>
  </si>
  <si>
    <t>และหนี้สินดำเนินงาน</t>
  </si>
  <si>
    <t>การเปลี่ยนแปลงของสินทรัพย์และหนี้สินดำเนินงาน</t>
  </si>
  <si>
    <t>(ไม่รวมผลกระทบของการซื้อหรือขายบริษัทย่อย)</t>
  </si>
  <si>
    <t>- ลูกหนี้การค้า</t>
  </si>
  <si>
    <t>- ลูกหนี้อื่น</t>
  </si>
  <si>
    <t>- ลูกหนี้ผ่อนชำระ</t>
  </si>
  <si>
    <t>- ลูกหนี้ตามสัญญาเช่าเงินทุน</t>
  </si>
  <si>
    <t>- สินค้าคงเหลือ</t>
  </si>
  <si>
    <t>- สินทรัพย์ไม่หมุนเวียนอื่น</t>
  </si>
  <si>
    <t>- เจ้าหนี้การค้า</t>
  </si>
  <si>
    <t>- เจ้าหนี้อื่น</t>
  </si>
  <si>
    <t>- หนี้สินไม่หมุนเวียนอื่น</t>
  </si>
  <si>
    <t>เงินสดได้มาจาก (ใช้ไปใน) การดำเนินงาน</t>
  </si>
  <si>
    <t>- จ่ายภาษีเงินได้</t>
  </si>
  <si>
    <t>- เงินสดรับจากการขอคืนภาษีเงินได้</t>
  </si>
  <si>
    <t>เงินสดสุทธิได้มาจาก (ใช้ไปใน) กิจกรรมดำเนินงาน</t>
  </si>
  <si>
    <t>งบกระแสเงินสด</t>
  </si>
  <si>
    <t>กระแสเงินสดจากกิจกรรมลงทุน</t>
  </si>
  <si>
    <t>เงินสดจ่ายซื้อสินทรัพย์ทางการเงินที่วัดมูลค่าด้วยราคาทุนตัดจำหน่าย</t>
  </si>
  <si>
    <t>เงินสดรับจากเงินให้กู้ยืมระยะสั้นแก่กิจการที่เกี่ยวข้องกัน</t>
  </si>
  <si>
    <t>เงินสดจ่ายเงินให้กู้ยืมระยะสั้นแก่กิจการที่เกี่ยวข้องกัน</t>
  </si>
  <si>
    <t>เงินสดรับจากเงินให้กู้ยืมระยะยาวแก่กิจการที่เกี่ยวข้องกัน</t>
  </si>
  <si>
    <t>เงินสดจ่ายเงินให้กู้ยืมระยะยาวแก่กิจการที่เกี่ยวข้องกัน</t>
  </si>
  <si>
    <t>เงินสดจ่ายเพื่อลงทุนในบริษัทย่อย</t>
  </si>
  <si>
    <t>เงินสดรับสุทธิจากการจำหน่ายเงินลงทุนในบริษัทย่อยทางอ้อม</t>
  </si>
  <si>
    <t>เงินสดจ่ายเพื่อลงทุนในบริษัทร่วม</t>
  </si>
  <si>
    <t>เงินสดจ่ายเพื่อลงทุนในการร่วมค้า</t>
  </si>
  <si>
    <t>เงินสดจ่ายซื้ออสังหาริมทรัพย์เพื่อการลงทุน</t>
  </si>
  <si>
    <t>เงินสดจ่ายซื้อที่ดิน อาคารและอุปกรณ์</t>
  </si>
  <si>
    <t>เงินสดจ่ายค่ารื้อถอนสินทรัพย์ถาวร</t>
  </si>
  <si>
    <t>เงินสดรับจากการจำหน่ายเครื่องจักรและอุปกรณ์</t>
  </si>
  <si>
    <t>เงินสดจ่ายซื้อสินทรัพย์ไม่มีตัวตน</t>
  </si>
  <si>
    <t>เงินสดรับจากรายได้ค่าเช่าที่ดินรับล่วงหน้าจากกิจการที่เกี่ยวข้องกัน</t>
  </si>
  <si>
    <t>เงินสดรับจากเงินปันผล</t>
  </si>
  <si>
    <t>เงินสดรับจากดอกเบี้ย</t>
  </si>
  <si>
    <t>เงินสดรับจากลูกหนี้ตามสัญญาเช่าเงินทุน</t>
  </si>
  <si>
    <t>เงินสดจ่ายค่าดอกเบี้ยที่รวมอยู่ในที่ดิน อาคารและอุปกรณ์</t>
  </si>
  <si>
    <t>เงินสดสุทธิใช้ไปในกิจกรรมลงทุน</t>
  </si>
  <si>
    <t>กระแสเงินสดจากกิจกรรมจัดหาเงิน</t>
  </si>
  <si>
    <t>เงินสดรับจากเงินกู้ยืมระยะสั้นจากสถาบันการเงิน</t>
  </si>
  <si>
    <t>เงินสดจ่ายคืนเงินกู้ยืมระยะสั้นจากสถาบันการเงิน</t>
  </si>
  <si>
    <t>เงินสดรับจากเงินกู้ยืมระยะยาวจากสถาบันการเงิน</t>
  </si>
  <si>
    <t>เงินสดจ่ายคืนเงินกู้ยืมระยะยาวจากสถาบันการเงิน</t>
  </si>
  <si>
    <t>เงินสดจ่ายค่าธรรมเนียมในการจัดหาเงินกู้ยืมระยะยาว</t>
  </si>
  <si>
    <t>เงินสดจ่ายคืนเงินกู้ยืมระยะสั้นจากกิจการอื่นและกิจการที่เกี่ยวข้องกัน</t>
  </si>
  <si>
    <t>เงินสดจ่ายคืนเงินกู้ยืมระยะยาวจากกิจการที่เกี่ยวข้องกัน</t>
  </si>
  <si>
    <t>เงินสดจ่ายชำระเงินต้นของหนี้สินสัญญาเช่า</t>
  </si>
  <si>
    <t>เงินสดรับจากการออกหุ้นกู้</t>
  </si>
  <si>
    <t>เงินสดจ่ายคืนหุ้นกู้</t>
  </si>
  <si>
    <t>เงินสดจ่ายค่าธรรมเนียมในการจัดหาหุ้นกู้</t>
  </si>
  <si>
    <t>เงินสดจ่ายเงินปันผล</t>
  </si>
  <si>
    <t>เงินสดจ่ายค่าดอกเบี้ย</t>
  </si>
  <si>
    <t>เงินสดสุทธิได้มาจากกิจกรรมจัดหาเงิน</t>
  </si>
  <si>
    <t>เงินสดและรายการเทียบเท่าเงินสดเพิ่มขึ้น สุทธิ</t>
  </si>
  <si>
    <t>ยอดคงเหลือต้นงวด</t>
  </si>
  <si>
    <t>ผลกระทบของการเปลี่ยนแปลงอัตราแลกเปลี่ยน</t>
  </si>
  <si>
    <t>ของเงินสดและรายการเทียบเท่าเงินสด</t>
  </si>
  <si>
    <t>ยอดคงเหลือปลายงวด</t>
  </si>
  <si>
    <t>เงินสดและรายการเทียบเท่าเงินสด ประกอบด้วย</t>
  </si>
  <si>
    <t>- เงินสดในมือและเงินฝากสถาบันการเงิน</t>
  </si>
  <si>
    <t>ที่ครบกำหนดภายในสามเดือน</t>
  </si>
  <si>
    <t>ข้อมูลเพิ่มเติมเกี่ยวกับกระแสเงินสด</t>
  </si>
  <si>
    <t>- การเปลี่ยนแปลงในเจ้าหนี้ค่าก่อสร้างและซื้อสินทรัพย์ถาวร</t>
  </si>
  <si>
    <t>(รวมเงินประกันผลงานการก่อสร้าง)</t>
  </si>
  <si>
    <t>- การเปลี่ยนแปลงประมาณการหนี้สินค่ารื้อถอน</t>
  </si>
  <si>
    <t>- การเปลี่ยนแปลงในสินทรัพย์สิทธิการใช้</t>
  </si>
  <si>
    <t>- การเปลี่ยนแปลงในลูกหนี้จากการขายสินทรัพย์ถาวร</t>
  </si>
  <si>
    <t>- การจ่ายชำระเจ้าหนี้ค่าก่อสร้างและซื้อสินทรัพย์ถาวร</t>
  </si>
  <si>
    <t>โดยการหักกลบลบหนี้</t>
  </si>
  <si>
    <t>เงินสดรับชำระค่าหุ้นสามัญของบริษัทย่อยจากส่วนได้เสีย</t>
  </si>
  <si>
    <t>ที่ไม่มีอำนาจควบคุม</t>
  </si>
  <si>
    <t>หนี้สินตามสัญญาเช่าที่ถึงกำหนดชำระภายในหนึ่งปี สุทธิ</t>
  </si>
  <si>
    <t>กำไร (ขาดทุน) จากการวัดมูลค่าเงินลงทุน</t>
  </si>
  <si>
    <t xml:space="preserve">  ในตราสารทุนด้วยมูลค่ายุติธรรมผ่าน</t>
  </si>
  <si>
    <t xml:space="preserve">  กำไรขาดทุนเบ็ดเสร็จอื่น</t>
  </si>
  <si>
    <t>- (กำไร) ขาดทุนจากการจำหน่ายเครื่องจักรและอุปกรณ์</t>
  </si>
  <si>
    <t>- กำไรจากอัตราแลกเปลี่ยนที่ยังไม่เกิดขึ้น สุทธิ</t>
  </si>
  <si>
    <t>- ตัดจำหน่ายภาษีเงินได้ถูกหัก ณ ที่จ่าย</t>
  </si>
  <si>
    <t>เงินสดจ่ายสุทธิซื้อเงินลงทุนในบริษัทย่อยทางอ้อม</t>
  </si>
  <si>
    <t>เงินสดรับจากเงินกู้ยืมระยะสั้นจากกิจการที่เกี่ยวข้องกัน</t>
  </si>
  <si>
    <t>- กำไรจากการวัดมูลค่ายุติธรรมสินทรัพย์ทางการเงิน</t>
  </si>
  <si>
    <t xml:space="preserve">    มูลค่าที่ตราไว้หุ้นละ 0.10 บาท</t>
  </si>
  <si>
    <t xml:space="preserve">    มูลค่าที่ได้รับชำระแล้วหุ้นละ 0.10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</si>
</sst>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;\(#,##0\)"/>
    <numFmt numFmtId="165" formatCode="#,##0;\(#,##0\);\-"/>
    <numFmt numFmtId="166" formatCode="#,##0_);\(#,##0\);\-"/>
    <numFmt numFmtId="167" formatCode="_(* #,##0_);_(* \(#,##0\);_(* &quot;-&quot;_);_(@_)"/>
    <numFmt numFmtId="168" formatCode="#,##0.0;\(#,##0.0\)"/>
    <numFmt numFmtId="169" formatCode="#,##0.00;\(#,##0.00\);\-"/>
    <numFmt numFmtId="170" formatCode="_(* #,##0.00_);_(* \(#,##0.00\);_(* &quot;-&quot;??_);_(@_)"/>
    <numFmt numFmtId="171" formatCode="#,##0.0;\(#,##0.0\);\-"/>
  </numFmts>
  <fonts count="7" x14ac:knownFonts="1">
    <font>
      <sz val="11"/>
      <color theme="1"/>
      <name val="Calibri"/>
      <scheme val="minor"/>
    </font>
    <font>
      <b/>
      <sz val="14"/>
      <color theme="1"/>
      <name val="Browallia New"/>
      <family val="2"/>
    </font>
    <font>
      <sz val="14"/>
      <color theme="1"/>
      <name val="Browallia New"/>
      <family val="2"/>
    </font>
    <font>
      <sz val="11"/>
      <name val="Calibri"/>
      <family val="2"/>
    </font>
    <font>
      <sz val="14"/>
      <color rgb="FFFF0000"/>
      <name val="Browallia New"/>
      <family val="2"/>
    </font>
    <font>
      <b/>
      <sz val="13"/>
      <color theme="1"/>
      <name val="Browallia New"/>
      <family val="2"/>
    </font>
    <font>
      <sz val="13"/>
      <color theme="1"/>
      <name val="Browallia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AFAFA"/>
        <bgColor rgb="FFFAFAFA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164" fontId="1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right" vertical="center"/>
    </xf>
    <xf numFmtId="166" fontId="2" fillId="2" borderId="2" xfId="0" applyNumberFormat="1" applyFont="1" applyFill="1" applyBorder="1" applyAlignment="1">
      <alignment horizontal="right" vertical="center"/>
    </xf>
    <xf numFmtId="166" fontId="2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horizontal="center" vertical="center"/>
    </xf>
    <xf numFmtId="167" fontId="2" fillId="2" borderId="2" xfId="0" applyNumberFormat="1" applyFont="1" applyFill="1" applyBorder="1" applyAlignment="1">
      <alignment horizontal="right" vertical="center"/>
    </xf>
    <xf numFmtId="167" fontId="2" fillId="0" borderId="0" xfId="0" applyNumberFormat="1" applyFont="1" applyAlignment="1">
      <alignment horizontal="left" vertical="center"/>
    </xf>
    <xf numFmtId="167" fontId="2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horizontal="center" vertical="center"/>
    </xf>
    <xf numFmtId="165" fontId="2" fillId="2" borderId="2" xfId="0" applyNumberFormat="1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168" fontId="2" fillId="0" borderId="0" xfId="0" applyNumberFormat="1" applyFont="1" applyAlignment="1">
      <alignment horizontal="center" vertical="center"/>
    </xf>
    <xf numFmtId="3" fontId="2" fillId="2" borderId="2" xfId="0" applyNumberFormat="1" applyFont="1" applyFill="1" applyBorder="1"/>
    <xf numFmtId="165" fontId="2" fillId="2" borderId="2" xfId="0" applyNumberFormat="1" applyFont="1" applyFill="1" applyBorder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2" borderId="3" xfId="0" applyNumberFormat="1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center" vertical="center"/>
    </xf>
    <xf numFmtId="165" fontId="2" fillId="2" borderId="4" xfId="0" applyNumberFormat="1" applyFont="1" applyFill="1" applyBorder="1" applyAlignment="1">
      <alignment horizontal="right" vertical="center"/>
    </xf>
    <xf numFmtId="165" fontId="2" fillId="0" borderId="5" xfId="0" applyNumberFormat="1" applyFont="1" applyBorder="1" applyAlignment="1">
      <alignment horizontal="right" vertical="center"/>
    </xf>
    <xf numFmtId="167" fontId="2" fillId="0" borderId="1" xfId="0" applyNumberFormat="1" applyFont="1" applyBorder="1" applyAlignment="1">
      <alignment horizontal="right" vertical="center"/>
    </xf>
    <xf numFmtId="168" fontId="1" fillId="0" borderId="0" xfId="0" applyNumberFormat="1" applyFont="1" applyAlignment="1">
      <alignment horizontal="left" vertical="center"/>
    </xf>
    <xf numFmtId="168" fontId="2" fillId="0" borderId="0" xfId="0" applyNumberFormat="1" applyFont="1" applyAlignment="1">
      <alignment horizontal="left" vertical="center"/>
    </xf>
    <xf numFmtId="168" fontId="2" fillId="0" borderId="0" xfId="0" applyNumberFormat="1" applyFont="1" applyAlignment="1">
      <alignment horizontal="right" vertical="center"/>
    </xf>
    <xf numFmtId="166" fontId="2" fillId="2" borderId="2" xfId="0" applyNumberFormat="1" applyFont="1" applyFill="1" applyBorder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quotePrefix="1" applyNumberFormat="1" applyFont="1" applyAlignment="1">
      <alignment horizontal="left" vertical="center"/>
    </xf>
    <xf numFmtId="165" fontId="2" fillId="2" borderId="3" xfId="0" applyNumberFormat="1" applyFont="1" applyFill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7" fontId="2" fillId="0" borderId="1" xfId="0" applyNumberFormat="1" applyFont="1" applyBorder="1" applyAlignment="1">
      <alignment horizontal="left" vertical="center"/>
    </xf>
    <xf numFmtId="167" fontId="2" fillId="0" borderId="1" xfId="0" applyNumberFormat="1" applyFont="1" applyBorder="1" applyAlignment="1">
      <alignment horizontal="center" vertical="center"/>
    </xf>
    <xf numFmtId="167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right" vertical="center"/>
    </xf>
    <xf numFmtId="164" fontId="2" fillId="2" borderId="2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horizontal="left" vertical="center"/>
    </xf>
    <xf numFmtId="10" fontId="2" fillId="2" borderId="2" xfId="0" applyNumberFormat="1" applyFont="1" applyFill="1" applyBorder="1" applyAlignment="1">
      <alignment horizontal="right" vertical="center"/>
    </xf>
    <xf numFmtId="10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vertical="center"/>
    </xf>
    <xf numFmtId="169" fontId="2" fillId="0" borderId="0" xfId="0" applyNumberFormat="1" applyFont="1" applyAlignment="1">
      <alignment horizontal="right" vertical="center"/>
    </xf>
    <xf numFmtId="169" fontId="2" fillId="2" borderId="2" xfId="0" applyNumberFormat="1" applyFont="1" applyFill="1" applyBorder="1" applyAlignment="1">
      <alignment horizontal="right" vertical="center"/>
    </xf>
    <xf numFmtId="165" fontId="1" fillId="2" borderId="2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65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right" vertical="center"/>
    </xf>
    <xf numFmtId="170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 wrapText="1"/>
    </xf>
    <xf numFmtId="170" fontId="5" fillId="0" borderId="0" xfId="0" applyNumberFormat="1" applyFon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165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left" vertical="center"/>
    </xf>
    <xf numFmtId="17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6" fillId="0" borderId="1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7" fontId="6" fillId="0" borderId="0" xfId="0" applyNumberFormat="1" applyFont="1" applyAlignment="1">
      <alignment horizontal="right" vertical="center"/>
    </xf>
    <xf numFmtId="165" fontId="6" fillId="0" borderId="5" xfId="0" applyNumberFormat="1" applyFont="1" applyBorder="1" applyAlignment="1">
      <alignment horizontal="right" vertical="center"/>
    </xf>
    <xf numFmtId="165" fontId="6" fillId="2" borderId="2" xfId="0" applyNumberFormat="1" applyFont="1" applyFill="1" applyBorder="1" applyAlignment="1">
      <alignment horizontal="right" vertical="center"/>
    </xf>
    <xf numFmtId="165" fontId="6" fillId="2" borderId="2" xfId="0" applyNumberFormat="1" applyFont="1" applyFill="1" applyBorder="1" applyAlignment="1">
      <alignment vertical="center"/>
    </xf>
    <xf numFmtId="165" fontId="6" fillId="2" borderId="3" xfId="0" applyNumberFormat="1" applyFont="1" applyFill="1" applyBorder="1" applyAlignment="1">
      <alignment horizontal="right" vertical="center"/>
    </xf>
    <xf numFmtId="165" fontId="6" fillId="2" borderId="3" xfId="0" applyNumberFormat="1" applyFont="1" applyFill="1" applyBorder="1" applyAlignment="1">
      <alignment vertical="center"/>
    </xf>
    <xf numFmtId="165" fontId="6" fillId="2" borderId="4" xfId="0" applyNumberFormat="1" applyFont="1" applyFill="1" applyBorder="1" applyAlignment="1">
      <alignment horizontal="right" vertical="center"/>
    </xf>
    <xf numFmtId="164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vertical="center"/>
    </xf>
    <xf numFmtId="165" fontId="1" fillId="0" borderId="0" xfId="0" applyNumberFormat="1" applyFont="1" applyAlignment="1">
      <alignment horizontal="left" vertical="center"/>
    </xf>
    <xf numFmtId="165" fontId="2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left" vertical="center"/>
    </xf>
    <xf numFmtId="165" fontId="1" fillId="0" borderId="0" xfId="0" applyNumberFormat="1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/>
    </xf>
    <xf numFmtId="165" fontId="2" fillId="2" borderId="2" xfId="0" applyNumberFormat="1" applyFont="1" applyFill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/>
    <xf numFmtId="165" fontId="1" fillId="0" borderId="1" xfId="0" applyNumberFormat="1" applyFont="1" applyBorder="1" applyAlignment="1">
      <alignment horizontal="right" vertical="center"/>
    </xf>
    <xf numFmtId="165" fontId="5" fillId="0" borderId="6" xfId="0" applyNumberFormat="1" applyFont="1" applyBorder="1" applyAlignment="1">
      <alignment horizontal="center" vertical="center"/>
    </xf>
    <xf numFmtId="0" fontId="3" fillId="0" borderId="6" xfId="0" applyFont="1" applyBorder="1"/>
    <xf numFmtId="0" fontId="5" fillId="0" borderId="6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2EFD9"/>
  </sheetPr>
  <dimension ref="A1:L165"/>
  <sheetViews>
    <sheetView zoomScaleNormal="100" zoomScaleSheetLayoutView="100" workbookViewId="0">
      <selection activeCell="N9" sqref="N9"/>
    </sheetView>
  </sheetViews>
  <sheetFormatPr defaultColWidth="14.42578125" defaultRowHeight="15" customHeight="1" x14ac:dyDescent="0.25"/>
  <cols>
    <col min="1" max="2" width="1.5703125" customWidth="1"/>
    <col min="3" max="3" width="43.5703125" customWidth="1"/>
    <col min="4" max="4" width="7.7109375" customWidth="1"/>
    <col min="5" max="5" width="0.5703125" customWidth="1"/>
    <col min="6" max="6" width="15" customWidth="1"/>
    <col min="7" max="7" width="0.5703125" customWidth="1"/>
    <col min="8" max="8" width="12.7109375" customWidth="1"/>
    <col min="9" max="9" width="0.5703125" customWidth="1"/>
    <col min="10" max="10" width="15" customWidth="1"/>
    <col min="11" max="11" width="0.5703125" customWidth="1"/>
    <col min="12" max="12" width="12.7109375" customWidth="1"/>
  </cols>
  <sheetData>
    <row r="1" spans="1:12" ht="19.5" customHeight="1" x14ac:dyDescent="0.25">
      <c r="A1" s="1" t="s">
        <v>0</v>
      </c>
      <c r="B1" s="1"/>
      <c r="C1" s="1"/>
      <c r="D1" s="2"/>
      <c r="E1" s="3"/>
      <c r="F1" s="4"/>
      <c r="G1" s="5"/>
      <c r="H1" s="6"/>
      <c r="I1" s="5"/>
      <c r="J1" s="4"/>
      <c r="K1" s="5"/>
      <c r="L1" s="6"/>
    </row>
    <row r="2" spans="1:12" ht="19.5" customHeight="1" x14ac:dyDescent="0.25">
      <c r="A2" s="1" t="s">
        <v>1</v>
      </c>
      <c r="B2" s="1"/>
      <c r="C2" s="1"/>
      <c r="D2" s="2"/>
      <c r="E2" s="3"/>
      <c r="F2" s="4"/>
      <c r="G2" s="5"/>
      <c r="H2" s="4"/>
      <c r="I2" s="5"/>
      <c r="J2" s="4"/>
      <c r="K2" s="5"/>
      <c r="L2" s="4"/>
    </row>
    <row r="3" spans="1:12" ht="19.5" customHeight="1" x14ac:dyDescent="0.25">
      <c r="A3" s="8" t="s">
        <v>2</v>
      </c>
      <c r="B3" s="8"/>
      <c r="C3" s="8"/>
      <c r="D3" s="9"/>
      <c r="E3" s="10"/>
      <c r="F3" s="11"/>
      <c r="G3" s="12"/>
      <c r="H3" s="11"/>
      <c r="I3" s="12"/>
      <c r="J3" s="11"/>
      <c r="K3" s="12"/>
      <c r="L3" s="11"/>
    </row>
    <row r="4" spans="1:12" ht="19.5" customHeight="1" x14ac:dyDescent="0.25">
      <c r="A4" s="3"/>
      <c r="B4" s="3"/>
      <c r="C4" s="3"/>
      <c r="D4" s="2"/>
      <c r="E4" s="3"/>
      <c r="F4" s="4"/>
      <c r="G4" s="5"/>
      <c r="H4" s="4"/>
      <c r="I4" s="5"/>
      <c r="J4" s="4"/>
      <c r="K4" s="5"/>
      <c r="L4" s="4"/>
    </row>
    <row r="5" spans="1:12" ht="19.5" customHeight="1" x14ac:dyDescent="0.25">
      <c r="A5" s="7"/>
      <c r="B5" s="3"/>
      <c r="C5" s="3"/>
      <c r="D5" s="13"/>
      <c r="E5" s="1"/>
      <c r="F5" s="11"/>
      <c r="G5" s="14"/>
      <c r="H5" s="15" t="s">
        <v>3</v>
      </c>
      <c r="I5" s="6"/>
      <c r="J5" s="11"/>
      <c r="K5" s="14"/>
      <c r="L5" s="15" t="s">
        <v>4</v>
      </c>
    </row>
    <row r="6" spans="1:12" ht="19.5" customHeight="1" x14ac:dyDescent="0.25">
      <c r="A6" s="7"/>
      <c r="B6" s="3"/>
      <c r="C6" s="3"/>
      <c r="D6" s="13"/>
      <c r="E6" s="1"/>
      <c r="F6" s="16" t="s">
        <v>5</v>
      </c>
      <c r="G6" s="6"/>
      <c r="H6" s="16" t="s">
        <v>6</v>
      </c>
      <c r="I6" s="6"/>
      <c r="J6" s="16" t="s">
        <v>5</v>
      </c>
      <c r="K6" s="6"/>
      <c r="L6" s="16" t="s">
        <v>6</v>
      </c>
    </row>
    <row r="7" spans="1:12" ht="19.5" customHeight="1" x14ac:dyDescent="0.25">
      <c r="A7" s="3"/>
      <c r="B7" s="3"/>
      <c r="C7" s="3"/>
      <c r="D7" s="2"/>
      <c r="E7" s="1"/>
      <c r="F7" s="16" t="s">
        <v>7</v>
      </c>
      <c r="G7" s="6"/>
      <c r="H7" s="16" t="s">
        <v>8</v>
      </c>
      <c r="I7" s="6"/>
      <c r="J7" s="16" t="s">
        <v>7</v>
      </c>
      <c r="K7" s="6"/>
      <c r="L7" s="16" t="s">
        <v>8</v>
      </c>
    </row>
    <row r="8" spans="1:12" ht="19.5" customHeight="1" x14ac:dyDescent="0.25">
      <c r="A8" s="3"/>
      <c r="B8" s="3"/>
      <c r="C8" s="3"/>
      <c r="D8" s="2"/>
      <c r="E8" s="1"/>
      <c r="F8" s="16" t="s">
        <v>9</v>
      </c>
      <c r="G8" s="6"/>
      <c r="H8" s="16" t="s">
        <v>10</v>
      </c>
      <c r="I8" s="6"/>
      <c r="J8" s="16" t="s">
        <v>9</v>
      </c>
      <c r="K8" s="6"/>
      <c r="L8" s="16" t="s">
        <v>10</v>
      </c>
    </row>
    <row r="9" spans="1:12" ht="19.5" customHeight="1" x14ac:dyDescent="0.25">
      <c r="A9" s="3"/>
      <c r="B9" s="3"/>
      <c r="C9" s="3"/>
      <c r="D9" s="17" t="s">
        <v>11</v>
      </c>
      <c r="E9" s="1"/>
      <c r="F9" s="15" t="s">
        <v>12</v>
      </c>
      <c r="G9" s="6"/>
      <c r="H9" s="15" t="s">
        <v>12</v>
      </c>
      <c r="I9" s="6"/>
      <c r="J9" s="15" t="s">
        <v>12</v>
      </c>
      <c r="K9" s="6"/>
      <c r="L9" s="15" t="s">
        <v>12</v>
      </c>
    </row>
    <row r="10" spans="1:12" ht="6" customHeight="1" x14ac:dyDescent="0.25">
      <c r="A10" s="3"/>
      <c r="B10" s="3"/>
      <c r="C10" s="3"/>
      <c r="D10" s="7"/>
      <c r="E10" s="1"/>
      <c r="F10" s="18"/>
      <c r="G10" s="5"/>
      <c r="H10" s="5"/>
      <c r="I10" s="5"/>
      <c r="J10" s="18"/>
      <c r="K10" s="5"/>
      <c r="L10" s="5"/>
    </row>
    <row r="11" spans="1:12" ht="19.5" customHeight="1" x14ac:dyDescent="0.25">
      <c r="A11" s="1" t="s">
        <v>13</v>
      </c>
      <c r="B11" s="3"/>
      <c r="C11" s="3"/>
      <c r="D11" s="2"/>
      <c r="E11" s="3"/>
      <c r="F11" s="19"/>
      <c r="G11" s="20"/>
      <c r="H11" s="21"/>
      <c r="I11" s="22"/>
      <c r="J11" s="19"/>
      <c r="K11" s="20"/>
      <c r="L11" s="21"/>
    </row>
    <row r="12" spans="1:12" ht="6" customHeight="1" x14ac:dyDescent="0.25">
      <c r="A12" s="1"/>
      <c r="B12" s="3"/>
      <c r="C12" s="3"/>
      <c r="D12" s="2"/>
      <c r="E12" s="3"/>
      <c r="F12" s="19"/>
      <c r="G12" s="20"/>
      <c r="H12" s="21"/>
      <c r="I12" s="22"/>
      <c r="J12" s="19"/>
      <c r="K12" s="20"/>
      <c r="L12" s="21"/>
    </row>
    <row r="13" spans="1:12" ht="19.5" customHeight="1" x14ac:dyDescent="0.25">
      <c r="A13" s="1" t="s">
        <v>14</v>
      </c>
      <c r="B13" s="3"/>
      <c r="C13" s="3"/>
      <c r="D13" s="2"/>
      <c r="E13" s="3"/>
      <c r="F13" s="23"/>
      <c r="G13" s="24"/>
      <c r="H13" s="25"/>
      <c r="I13" s="26"/>
      <c r="J13" s="23"/>
      <c r="K13" s="24"/>
      <c r="L13" s="25"/>
    </row>
    <row r="14" spans="1:12" ht="6" customHeight="1" x14ac:dyDescent="0.25">
      <c r="A14" s="1"/>
      <c r="B14" s="3"/>
      <c r="C14" s="3"/>
      <c r="D14" s="2"/>
      <c r="E14" s="3"/>
      <c r="F14" s="23"/>
      <c r="G14" s="24"/>
      <c r="H14" s="25"/>
      <c r="I14" s="26"/>
      <c r="J14" s="23"/>
      <c r="K14" s="24"/>
      <c r="L14" s="25"/>
    </row>
    <row r="15" spans="1:12" ht="19.5" customHeight="1" x14ac:dyDescent="0.25">
      <c r="A15" s="3" t="s">
        <v>15</v>
      </c>
      <c r="B15" s="3"/>
      <c r="C15" s="3"/>
      <c r="D15" s="2"/>
      <c r="E15" s="3"/>
      <c r="F15" s="27">
        <v>11416938</v>
      </c>
      <c r="G15" s="4"/>
      <c r="H15" s="4">
        <v>3210732</v>
      </c>
      <c r="I15" s="4"/>
      <c r="J15" s="27">
        <v>9878370</v>
      </c>
      <c r="K15" s="4"/>
      <c r="L15" s="4">
        <v>250396</v>
      </c>
    </row>
    <row r="16" spans="1:12" ht="19.5" customHeight="1" x14ac:dyDescent="0.25">
      <c r="A16" s="3" t="s">
        <v>16</v>
      </c>
      <c r="B16" s="3"/>
      <c r="C16" s="3"/>
      <c r="D16" s="2"/>
      <c r="E16" s="3"/>
      <c r="F16" s="27">
        <v>29752</v>
      </c>
      <c r="G16" s="4"/>
      <c r="H16" s="4">
        <v>11972</v>
      </c>
      <c r="I16" s="4"/>
      <c r="J16" s="27">
        <v>0</v>
      </c>
      <c r="K16" s="4"/>
      <c r="L16" s="4">
        <v>0</v>
      </c>
    </row>
    <row r="17" spans="1:12" ht="19.5" customHeight="1" x14ac:dyDescent="0.25">
      <c r="A17" s="3" t="s">
        <v>17</v>
      </c>
      <c r="B17" s="3"/>
      <c r="C17" s="3"/>
      <c r="D17" s="2">
        <v>8</v>
      </c>
      <c r="E17" s="3"/>
      <c r="F17" s="27">
        <v>8150517</v>
      </c>
      <c r="G17" s="28"/>
      <c r="H17" s="4">
        <v>6329529</v>
      </c>
      <c r="I17" s="28"/>
      <c r="J17" s="27">
        <v>230556</v>
      </c>
      <c r="K17" s="28"/>
      <c r="L17" s="4">
        <v>201930</v>
      </c>
    </row>
    <row r="18" spans="1:12" ht="19.5" customHeight="1" x14ac:dyDescent="0.25">
      <c r="A18" s="3" t="s">
        <v>18</v>
      </c>
      <c r="B18" s="3"/>
      <c r="C18" s="3"/>
      <c r="D18" s="2"/>
      <c r="E18" s="3"/>
      <c r="F18" s="27"/>
      <c r="G18" s="28"/>
      <c r="H18" s="4"/>
      <c r="I18" s="28"/>
      <c r="J18" s="27"/>
      <c r="K18" s="28"/>
      <c r="L18" s="4"/>
    </row>
    <row r="19" spans="1:12" ht="19.5" customHeight="1" x14ac:dyDescent="0.25">
      <c r="A19" s="3"/>
      <c r="B19" s="3" t="s">
        <v>19</v>
      </c>
      <c r="C19" s="3"/>
      <c r="D19" s="29">
        <v>24.3</v>
      </c>
      <c r="E19" s="3"/>
      <c r="F19" s="27">
        <v>72118</v>
      </c>
      <c r="G19" s="28"/>
      <c r="H19" s="4">
        <v>77807</v>
      </c>
      <c r="I19" s="28"/>
      <c r="J19" s="27">
        <v>0</v>
      </c>
      <c r="K19" s="28"/>
      <c r="L19" s="4">
        <v>0</v>
      </c>
    </row>
    <row r="20" spans="1:12" ht="19.5" customHeight="1" x14ac:dyDescent="0.25">
      <c r="A20" s="3" t="s">
        <v>20</v>
      </c>
      <c r="B20" s="3"/>
      <c r="C20" s="3"/>
      <c r="D20" s="2"/>
      <c r="E20" s="3"/>
      <c r="F20" s="27"/>
      <c r="G20" s="28"/>
      <c r="H20" s="4"/>
      <c r="I20" s="28"/>
      <c r="J20" s="27"/>
      <c r="K20" s="28"/>
      <c r="L20" s="4"/>
    </row>
    <row r="21" spans="1:12" ht="19.5" customHeight="1" x14ac:dyDescent="0.25">
      <c r="A21" s="3"/>
      <c r="B21" s="3" t="s">
        <v>19</v>
      </c>
      <c r="C21" s="3"/>
      <c r="D21" s="2">
        <v>9</v>
      </c>
      <c r="E21" s="3"/>
      <c r="F21" s="27">
        <v>1814489</v>
      </c>
      <c r="G21" s="28"/>
      <c r="H21" s="4">
        <v>774414</v>
      </c>
      <c r="I21" s="28"/>
      <c r="J21" s="27">
        <v>0</v>
      </c>
      <c r="K21" s="28"/>
      <c r="L21" s="4">
        <v>0</v>
      </c>
    </row>
    <row r="22" spans="1:12" ht="19.5" customHeight="1" x14ac:dyDescent="0.4">
      <c r="A22" s="3" t="s">
        <v>21</v>
      </c>
      <c r="B22" s="3"/>
      <c r="C22" s="3"/>
      <c r="D22" s="2">
        <v>10</v>
      </c>
      <c r="E22" s="7"/>
      <c r="F22" s="27">
        <v>3046920</v>
      </c>
      <c r="G22" s="28"/>
      <c r="H22" s="4">
        <v>2626972</v>
      </c>
      <c r="I22" s="28"/>
      <c r="J22" s="30">
        <v>1121969</v>
      </c>
      <c r="K22" s="28"/>
      <c r="L22" s="4">
        <v>841878</v>
      </c>
    </row>
    <row r="23" spans="1:12" ht="19.5" customHeight="1" x14ac:dyDescent="0.4">
      <c r="A23" s="3" t="s">
        <v>22</v>
      </c>
      <c r="B23" s="3"/>
      <c r="C23" s="3"/>
      <c r="D23" s="29">
        <v>24.5</v>
      </c>
      <c r="E23" s="3"/>
      <c r="F23" s="31">
        <v>36800</v>
      </c>
      <c r="G23" s="28"/>
      <c r="H23" s="32">
        <v>60800</v>
      </c>
      <c r="I23" s="28"/>
      <c r="J23" s="30">
        <v>10311733</v>
      </c>
      <c r="K23" s="28"/>
      <c r="L23" s="4">
        <v>10816624</v>
      </c>
    </row>
    <row r="24" spans="1:12" ht="19.5" customHeight="1" x14ac:dyDescent="0.25">
      <c r="A24" s="3" t="s">
        <v>23</v>
      </c>
      <c r="B24" s="3"/>
      <c r="C24" s="3"/>
      <c r="D24" s="29"/>
      <c r="E24" s="3"/>
      <c r="F24" s="31"/>
      <c r="G24" s="28"/>
      <c r="H24" s="32"/>
      <c r="I24" s="28"/>
      <c r="J24" s="31"/>
      <c r="K24" s="28"/>
      <c r="L24" s="4"/>
    </row>
    <row r="25" spans="1:12" ht="19.5" customHeight="1" x14ac:dyDescent="0.4">
      <c r="A25" s="3"/>
      <c r="B25" s="3" t="s">
        <v>24</v>
      </c>
      <c r="C25" s="3"/>
      <c r="D25" s="29">
        <v>24.5</v>
      </c>
      <c r="E25" s="3"/>
      <c r="F25" s="31">
        <v>0</v>
      </c>
      <c r="G25" s="28"/>
      <c r="H25" s="32">
        <v>0</v>
      </c>
      <c r="I25" s="28"/>
      <c r="J25" s="30">
        <v>72865</v>
      </c>
      <c r="K25" s="28"/>
      <c r="L25" s="4">
        <v>628606</v>
      </c>
    </row>
    <row r="26" spans="1:12" ht="19.5" customHeight="1" x14ac:dyDescent="0.4">
      <c r="A26" s="3" t="s">
        <v>25</v>
      </c>
      <c r="B26" s="3"/>
      <c r="C26" s="3"/>
      <c r="D26" s="2">
        <v>11</v>
      </c>
      <c r="E26" s="3"/>
      <c r="F26" s="27">
        <v>7274985</v>
      </c>
      <c r="G26" s="28"/>
      <c r="H26" s="4">
        <v>5516417</v>
      </c>
      <c r="I26" s="28"/>
      <c r="J26" s="30">
        <v>223130</v>
      </c>
      <c r="K26" s="28"/>
      <c r="L26" s="4">
        <v>237234</v>
      </c>
    </row>
    <row r="27" spans="1:12" ht="19.5" customHeight="1" x14ac:dyDescent="0.25">
      <c r="A27" s="3" t="s">
        <v>26</v>
      </c>
      <c r="B27" s="3"/>
      <c r="C27" s="3"/>
      <c r="D27" s="2">
        <v>12</v>
      </c>
      <c r="E27" s="3"/>
      <c r="F27" s="33">
        <v>164555</v>
      </c>
      <c r="G27" s="28"/>
      <c r="H27" s="11">
        <v>3918640</v>
      </c>
      <c r="I27" s="28"/>
      <c r="J27" s="33">
        <v>0</v>
      </c>
      <c r="K27" s="28"/>
      <c r="L27" s="11">
        <v>0</v>
      </c>
    </row>
    <row r="28" spans="1:12" ht="6" customHeight="1" x14ac:dyDescent="0.25">
      <c r="A28" s="3"/>
      <c r="B28" s="3"/>
      <c r="C28" s="3"/>
      <c r="D28" s="2"/>
      <c r="E28" s="3"/>
      <c r="F28" s="27"/>
      <c r="G28" s="28"/>
      <c r="H28" s="4"/>
      <c r="I28" s="28"/>
      <c r="J28" s="27"/>
      <c r="K28" s="28"/>
      <c r="L28" s="4"/>
    </row>
    <row r="29" spans="1:12" ht="19.5" customHeight="1" x14ac:dyDescent="0.25">
      <c r="A29" s="1" t="s">
        <v>27</v>
      </c>
      <c r="B29" s="3"/>
      <c r="C29" s="3"/>
      <c r="D29" s="2"/>
      <c r="E29" s="3"/>
      <c r="F29" s="33">
        <f>SUM(F15:F27)</f>
        <v>32007074</v>
      </c>
      <c r="G29" s="28"/>
      <c r="H29" s="11">
        <f>SUM(H15:H27)</f>
        <v>22527283</v>
      </c>
      <c r="I29" s="28"/>
      <c r="J29" s="33">
        <f>SUM(J15:J27)</f>
        <v>21838623</v>
      </c>
      <c r="K29" s="28"/>
      <c r="L29" s="11">
        <f>SUM(L15:L27)</f>
        <v>12976668</v>
      </c>
    </row>
    <row r="30" spans="1:12" ht="9.75" customHeight="1" x14ac:dyDescent="0.25">
      <c r="A30" s="3"/>
      <c r="B30" s="3"/>
      <c r="C30" s="3"/>
      <c r="D30" s="2"/>
      <c r="E30" s="3"/>
      <c r="F30" s="27"/>
      <c r="G30" s="28"/>
      <c r="H30" s="4"/>
      <c r="I30" s="28"/>
      <c r="J30" s="27"/>
      <c r="K30" s="28"/>
      <c r="L30" s="4"/>
    </row>
    <row r="31" spans="1:12" ht="19.5" customHeight="1" x14ac:dyDescent="0.25">
      <c r="A31" s="1" t="s">
        <v>28</v>
      </c>
      <c r="B31" s="3"/>
      <c r="C31" s="3"/>
      <c r="D31" s="2"/>
      <c r="E31" s="3"/>
      <c r="F31" s="27"/>
      <c r="G31" s="28"/>
      <c r="H31" s="4"/>
      <c r="I31" s="28"/>
      <c r="J31" s="27"/>
      <c r="K31" s="28"/>
      <c r="L31" s="4"/>
    </row>
    <row r="32" spans="1:12" ht="6" customHeight="1" x14ac:dyDescent="0.25">
      <c r="A32" s="3"/>
      <c r="B32" s="3"/>
      <c r="C32" s="3"/>
      <c r="D32" s="2"/>
      <c r="E32" s="3"/>
      <c r="F32" s="27"/>
      <c r="G32" s="28"/>
      <c r="H32" s="4"/>
      <c r="I32" s="28"/>
      <c r="J32" s="27"/>
      <c r="K32" s="28"/>
      <c r="L32" s="4"/>
    </row>
    <row r="33" spans="1:12" ht="19.5" customHeight="1" x14ac:dyDescent="0.25">
      <c r="A33" s="3" t="s">
        <v>29</v>
      </c>
      <c r="B33" s="3"/>
      <c r="C33" s="3"/>
      <c r="D33" s="29">
        <v>24.3</v>
      </c>
      <c r="E33" s="3"/>
      <c r="F33" s="27">
        <v>382727</v>
      </c>
      <c r="G33" s="28"/>
      <c r="H33" s="4">
        <v>447105</v>
      </c>
      <c r="I33" s="28"/>
      <c r="J33" s="27">
        <v>0</v>
      </c>
      <c r="K33" s="28"/>
      <c r="L33" s="4">
        <v>0</v>
      </c>
    </row>
    <row r="34" spans="1:12" ht="19.5" customHeight="1" x14ac:dyDescent="0.25">
      <c r="A34" s="3" t="s">
        <v>30</v>
      </c>
      <c r="B34" s="3"/>
      <c r="C34" s="3"/>
      <c r="D34" s="2">
        <v>9</v>
      </c>
      <c r="E34" s="3"/>
      <c r="F34" s="27">
        <v>7631361</v>
      </c>
      <c r="G34" s="28"/>
      <c r="H34" s="4">
        <v>4206510</v>
      </c>
      <c r="I34" s="28"/>
      <c r="J34" s="27">
        <v>0</v>
      </c>
      <c r="K34" s="28"/>
      <c r="L34" s="4">
        <v>0</v>
      </c>
    </row>
    <row r="35" spans="1:12" ht="18" customHeight="1" x14ac:dyDescent="0.25">
      <c r="A35" s="3" t="s">
        <v>16</v>
      </c>
      <c r="B35" s="3"/>
      <c r="C35" s="3"/>
      <c r="D35" s="2"/>
      <c r="E35" s="3"/>
      <c r="F35" s="27">
        <v>130654</v>
      </c>
      <c r="G35" s="28"/>
      <c r="H35" s="4">
        <v>130330</v>
      </c>
      <c r="I35" s="28"/>
      <c r="J35" s="27">
        <v>15</v>
      </c>
      <c r="K35" s="28"/>
      <c r="L35" s="4">
        <v>15</v>
      </c>
    </row>
    <row r="36" spans="1:12" ht="19.5" customHeight="1" x14ac:dyDescent="0.25">
      <c r="A36" s="3" t="s">
        <v>31</v>
      </c>
      <c r="B36" s="3"/>
      <c r="C36" s="3"/>
      <c r="D36" s="2">
        <v>13</v>
      </c>
      <c r="E36" s="3"/>
      <c r="F36" s="27">
        <v>3500000</v>
      </c>
      <c r="G36" s="28"/>
      <c r="H36" s="4">
        <v>0</v>
      </c>
      <c r="I36" s="28"/>
      <c r="J36" s="27">
        <v>3500000</v>
      </c>
      <c r="K36" s="28"/>
      <c r="L36" s="4">
        <v>0</v>
      </c>
    </row>
    <row r="37" spans="1:12" ht="19.5" customHeight="1" x14ac:dyDescent="0.25">
      <c r="A37" s="3" t="s">
        <v>32</v>
      </c>
      <c r="B37" s="3"/>
      <c r="C37" s="3"/>
      <c r="D37" s="2"/>
      <c r="E37" s="3"/>
      <c r="F37" s="27"/>
      <c r="G37" s="28"/>
      <c r="H37" s="4"/>
      <c r="I37" s="28"/>
      <c r="J37" s="27"/>
      <c r="K37" s="28"/>
      <c r="L37" s="4"/>
    </row>
    <row r="38" spans="1:12" ht="19.5" customHeight="1" x14ac:dyDescent="0.25">
      <c r="A38" s="3"/>
      <c r="B38" s="3" t="s">
        <v>33</v>
      </c>
      <c r="C38" s="3"/>
      <c r="D38" s="2">
        <v>14</v>
      </c>
      <c r="E38" s="3"/>
      <c r="F38" s="27">
        <v>11795198</v>
      </c>
      <c r="G38" s="28"/>
      <c r="H38" s="4">
        <v>5160577</v>
      </c>
      <c r="I38" s="28"/>
      <c r="J38" s="27">
        <v>5262722</v>
      </c>
      <c r="K38" s="28"/>
      <c r="L38" s="4">
        <v>5119409</v>
      </c>
    </row>
    <row r="39" spans="1:12" ht="19.5" customHeight="1" x14ac:dyDescent="0.25">
      <c r="A39" s="3" t="s">
        <v>34</v>
      </c>
      <c r="B39" s="3"/>
      <c r="C39" s="3"/>
      <c r="D39" s="2">
        <v>15</v>
      </c>
      <c r="E39" s="3"/>
      <c r="F39" s="27">
        <v>0</v>
      </c>
      <c r="G39" s="28"/>
      <c r="H39" s="4">
        <v>0</v>
      </c>
      <c r="I39" s="28"/>
      <c r="J39" s="27">
        <v>34504728</v>
      </c>
      <c r="K39" s="28"/>
      <c r="L39" s="4">
        <v>34235628</v>
      </c>
    </row>
    <row r="40" spans="1:12" ht="19.5" customHeight="1" x14ac:dyDescent="0.25">
      <c r="A40" s="3" t="s">
        <v>35</v>
      </c>
      <c r="B40" s="3"/>
      <c r="C40" s="3"/>
      <c r="D40" s="2">
        <v>15</v>
      </c>
      <c r="E40" s="3"/>
      <c r="F40" s="27">
        <v>1746121</v>
      </c>
      <c r="G40" s="28"/>
      <c r="H40" s="4">
        <v>8550914</v>
      </c>
      <c r="I40" s="28"/>
      <c r="J40" s="27">
        <v>0</v>
      </c>
      <c r="K40" s="28"/>
      <c r="L40" s="4">
        <v>0</v>
      </c>
    </row>
    <row r="41" spans="1:12" ht="19.5" customHeight="1" x14ac:dyDescent="0.25">
      <c r="A41" s="3" t="s">
        <v>36</v>
      </c>
      <c r="B41" s="3"/>
      <c r="C41" s="3"/>
      <c r="D41" s="2">
        <v>15</v>
      </c>
      <c r="E41" s="3"/>
      <c r="F41" s="27">
        <v>471320</v>
      </c>
      <c r="G41" s="28"/>
      <c r="H41" s="4">
        <v>239547</v>
      </c>
      <c r="I41" s="28"/>
      <c r="J41" s="27">
        <v>70471</v>
      </c>
      <c r="K41" s="28"/>
      <c r="L41" s="4">
        <v>45471</v>
      </c>
    </row>
    <row r="42" spans="1:12" ht="19.5" customHeight="1" x14ac:dyDescent="0.25">
      <c r="A42" s="3" t="s">
        <v>37</v>
      </c>
      <c r="B42" s="3"/>
      <c r="C42" s="3"/>
      <c r="D42" s="29"/>
      <c r="E42" s="3"/>
      <c r="F42" s="27">
        <v>65160</v>
      </c>
      <c r="G42" s="28"/>
      <c r="H42" s="4">
        <v>65160</v>
      </c>
      <c r="I42" s="28"/>
      <c r="J42" s="27">
        <v>15688526</v>
      </c>
      <c r="K42" s="28"/>
      <c r="L42" s="4">
        <v>6808472</v>
      </c>
    </row>
    <row r="43" spans="1:12" ht="19.5" customHeight="1" x14ac:dyDescent="0.25">
      <c r="A43" s="3" t="s">
        <v>38</v>
      </c>
      <c r="B43" s="3"/>
      <c r="C43" s="3"/>
      <c r="D43" s="2"/>
      <c r="E43" s="3"/>
      <c r="F43" s="27">
        <v>62360</v>
      </c>
      <c r="G43" s="28"/>
      <c r="H43" s="4">
        <v>63990</v>
      </c>
      <c r="I43" s="28"/>
      <c r="J43" s="27">
        <v>1034010</v>
      </c>
      <c r="K43" s="28"/>
      <c r="L43" s="4">
        <v>1035640</v>
      </c>
    </row>
    <row r="44" spans="1:12" ht="19.5" customHeight="1" x14ac:dyDescent="0.25">
      <c r="A44" s="3" t="s">
        <v>39</v>
      </c>
      <c r="B44" s="3"/>
      <c r="C44" s="3"/>
      <c r="D44" s="2">
        <v>16</v>
      </c>
      <c r="E44" s="3"/>
      <c r="F44" s="27">
        <v>58841890</v>
      </c>
      <c r="G44" s="28"/>
      <c r="H44" s="4">
        <v>54221387</v>
      </c>
      <c r="I44" s="28"/>
      <c r="J44" s="27">
        <v>215160</v>
      </c>
      <c r="K44" s="28"/>
      <c r="L44" s="4">
        <v>237005</v>
      </c>
    </row>
    <row r="45" spans="1:12" ht="19.5" customHeight="1" x14ac:dyDescent="0.25">
      <c r="A45" s="3" t="s">
        <v>42</v>
      </c>
      <c r="B45" s="3"/>
      <c r="C45" s="3"/>
      <c r="D45" s="2">
        <v>16</v>
      </c>
      <c r="E45" s="3"/>
      <c r="F45" s="27">
        <v>2537881</v>
      </c>
      <c r="G45" s="28"/>
      <c r="H45" s="4">
        <v>2628351</v>
      </c>
      <c r="I45" s="28"/>
      <c r="J45" s="27">
        <v>12120</v>
      </c>
      <c r="K45" s="28"/>
      <c r="L45" s="4">
        <v>11886</v>
      </c>
    </row>
    <row r="46" spans="1:12" ht="19.5" customHeight="1" x14ac:dyDescent="0.25">
      <c r="A46" s="3" t="s">
        <v>40</v>
      </c>
      <c r="B46" s="3"/>
      <c r="C46" s="3"/>
      <c r="D46" s="2">
        <v>17</v>
      </c>
      <c r="E46" s="3"/>
      <c r="F46" s="27">
        <v>1531145</v>
      </c>
      <c r="G46" s="28"/>
      <c r="H46" s="4">
        <v>1610605</v>
      </c>
      <c r="I46" s="28"/>
      <c r="J46" s="27">
        <v>261925</v>
      </c>
      <c r="K46" s="28"/>
      <c r="L46" s="4">
        <v>281173</v>
      </c>
    </row>
    <row r="47" spans="1:12" ht="19.5" customHeight="1" x14ac:dyDescent="0.25">
      <c r="A47" s="3" t="s">
        <v>41</v>
      </c>
      <c r="B47" s="3"/>
      <c r="C47" s="3"/>
      <c r="D47" s="2"/>
      <c r="E47" s="3"/>
      <c r="F47" s="27">
        <v>1384920</v>
      </c>
      <c r="G47" s="28"/>
      <c r="H47" s="4">
        <v>1374751</v>
      </c>
      <c r="I47" s="28"/>
      <c r="J47" s="27">
        <v>0</v>
      </c>
      <c r="K47" s="28"/>
      <c r="L47" s="4">
        <v>0</v>
      </c>
    </row>
    <row r="48" spans="1:12" ht="19.5" customHeight="1" x14ac:dyDescent="0.25">
      <c r="A48" s="3" t="s">
        <v>43</v>
      </c>
      <c r="B48" s="3"/>
      <c r="C48" s="3"/>
      <c r="D48" s="2"/>
      <c r="E48" s="3"/>
      <c r="F48" s="27">
        <v>264789</v>
      </c>
      <c r="G48" s="28"/>
      <c r="H48" s="4">
        <v>181459</v>
      </c>
      <c r="I48" s="28"/>
      <c r="J48" s="27">
        <v>0</v>
      </c>
      <c r="K48" s="28"/>
      <c r="L48" s="4">
        <v>18695</v>
      </c>
    </row>
    <row r="49" spans="1:12" ht="19.5" customHeight="1" x14ac:dyDescent="0.25">
      <c r="A49" s="3" t="s">
        <v>44</v>
      </c>
      <c r="B49" s="3"/>
      <c r="C49" s="3"/>
      <c r="D49" s="2"/>
      <c r="E49" s="3"/>
      <c r="F49" s="33">
        <v>2298170</v>
      </c>
      <c r="G49" s="28"/>
      <c r="H49" s="11">
        <v>1956374</v>
      </c>
      <c r="I49" s="28"/>
      <c r="J49" s="33">
        <v>1153145</v>
      </c>
      <c r="K49" s="28"/>
      <c r="L49" s="11">
        <v>1077553</v>
      </c>
    </row>
    <row r="50" spans="1:12" ht="6" customHeight="1" x14ac:dyDescent="0.25">
      <c r="A50" s="3"/>
      <c r="B50" s="3"/>
      <c r="C50" s="3"/>
      <c r="D50" s="2"/>
      <c r="E50" s="3"/>
      <c r="F50" s="27"/>
      <c r="G50" s="28"/>
      <c r="H50" s="4"/>
      <c r="I50" s="28"/>
      <c r="J50" s="27"/>
      <c r="K50" s="34"/>
      <c r="L50" s="4"/>
    </row>
    <row r="51" spans="1:12" ht="19.5" customHeight="1" x14ac:dyDescent="0.25">
      <c r="A51" s="1" t="s">
        <v>45</v>
      </c>
      <c r="B51" s="7"/>
      <c r="C51" s="3"/>
      <c r="D51" s="2"/>
      <c r="E51" s="3"/>
      <c r="F51" s="33">
        <f>SUM(F32:F49)</f>
        <v>92643696</v>
      </c>
      <c r="G51" s="28"/>
      <c r="H51" s="11">
        <f>SUM(H32:H49)</f>
        <v>80837060</v>
      </c>
      <c r="I51" s="28"/>
      <c r="J51" s="33">
        <f>SUM(J32:J49)</f>
        <v>61702822</v>
      </c>
      <c r="K51" s="34"/>
      <c r="L51" s="11">
        <f>SUM(L32:L49)</f>
        <v>48870947</v>
      </c>
    </row>
    <row r="52" spans="1:12" ht="6" customHeight="1" x14ac:dyDescent="0.25">
      <c r="A52" s="3"/>
      <c r="B52" s="3"/>
      <c r="C52" s="3"/>
      <c r="D52" s="2"/>
      <c r="E52" s="3"/>
      <c r="F52" s="27"/>
      <c r="G52" s="28"/>
      <c r="H52" s="4"/>
      <c r="I52" s="28"/>
      <c r="J52" s="27"/>
      <c r="K52" s="34"/>
      <c r="L52" s="4"/>
    </row>
    <row r="53" spans="1:12" ht="19.5" customHeight="1" thickBot="1" x14ac:dyDescent="0.3">
      <c r="A53" s="1" t="s">
        <v>46</v>
      </c>
      <c r="B53" s="3"/>
      <c r="C53" s="3"/>
      <c r="D53" s="2"/>
      <c r="E53" s="3"/>
      <c r="F53" s="35">
        <f>SUM(F29,F51)</f>
        <v>124650770</v>
      </c>
      <c r="G53" s="28"/>
      <c r="H53" s="36">
        <f>SUM(H29+H51)</f>
        <v>103364343</v>
      </c>
      <c r="I53" s="28"/>
      <c r="J53" s="35">
        <f>SUM(J29,J51)</f>
        <v>83541445</v>
      </c>
      <c r="K53" s="34"/>
      <c r="L53" s="36">
        <f>SUM(L29,L51)</f>
        <v>61847615</v>
      </c>
    </row>
    <row r="54" spans="1:12" ht="19.5" customHeight="1" thickTop="1" x14ac:dyDescent="0.25">
      <c r="A54" s="3"/>
      <c r="B54" s="3"/>
      <c r="C54" s="3"/>
      <c r="D54" s="2"/>
      <c r="E54" s="3"/>
      <c r="F54" s="4"/>
      <c r="G54" s="25"/>
      <c r="H54" s="4"/>
      <c r="I54" s="25"/>
      <c r="J54" s="4"/>
      <c r="K54" s="25"/>
      <c r="L54" s="4"/>
    </row>
    <row r="55" spans="1:12" ht="19.5" customHeight="1" x14ac:dyDescent="0.25">
      <c r="A55" s="3" t="s">
        <v>47</v>
      </c>
      <c r="B55" s="3"/>
      <c r="C55" s="3"/>
      <c r="D55" s="2"/>
      <c r="E55" s="3"/>
      <c r="F55" s="4"/>
      <c r="G55" s="25"/>
      <c r="H55" s="4"/>
      <c r="I55" s="25"/>
      <c r="J55" s="4"/>
      <c r="K55" s="25"/>
      <c r="L55" s="4"/>
    </row>
    <row r="56" spans="1:12" ht="6" customHeight="1" x14ac:dyDescent="0.25">
      <c r="A56" s="3"/>
      <c r="B56" s="3"/>
      <c r="C56" s="3"/>
      <c r="D56" s="2"/>
      <c r="E56" s="3"/>
      <c r="F56" s="4"/>
      <c r="G56" s="25"/>
      <c r="H56" s="4"/>
      <c r="I56" s="25"/>
      <c r="J56" s="4"/>
      <c r="K56" s="25"/>
      <c r="L56" s="4"/>
    </row>
    <row r="57" spans="1:12" ht="21.75" customHeight="1" x14ac:dyDescent="0.25">
      <c r="A57" s="110" t="s">
        <v>48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</row>
    <row r="58" spans="1:12" ht="19.5" customHeight="1" x14ac:dyDescent="0.25">
      <c r="A58" s="1" t="s">
        <v>0</v>
      </c>
      <c r="B58" s="1"/>
      <c r="C58" s="1"/>
      <c r="D58" s="2"/>
      <c r="E58" s="3"/>
      <c r="F58" s="4"/>
      <c r="G58" s="25"/>
      <c r="H58" s="6"/>
      <c r="I58" s="25"/>
      <c r="J58" s="4"/>
      <c r="K58" s="25"/>
      <c r="L58" s="6"/>
    </row>
    <row r="59" spans="1:12" ht="19.5" customHeight="1" x14ac:dyDescent="0.25">
      <c r="A59" s="1" t="s">
        <v>1</v>
      </c>
      <c r="B59" s="1"/>
      <c r="C59" s="1"/>
      <c r="D59" s="2"/>
      <c r="E59" s="3"/>
      <c r="F59" s="4"/>
      <c r="G59" s="25"/>
      <c r="H59" s="4"/>
      <c r="I59" s="25"/>
      <c r="J59" s="4"/>
      <c r="K59" s="25"/>
      <c r="L59" s="4"/>
    </row>
    <row r="60" spans="1:12" ht="19.5" customHeight="1" x14ac:dyDescent="0.25">
      <c r="A60" s="8" t="str">
        <f>+A3</f>
        <v>ณ วันที่ 30 กันยายน พ.ศ. 2566</v>
      </c>
      <c r="B60" s="8"/>
      <c r="C60" s="8"/>
      <c r="D60" s="9"/>
      <c r="E60" s="10"/>
      <c r="F60" s="11"/>
      <c r="G60" s="37"/>
      <c r="H60" s="11"/>
      <c r="I60" s="37"/>
      <c r="J60" s="11"/>
      <c r="K60" s="37"/>
      <c r="L60" s="11"/>
    </row>
    <row r="61" spans="1:12" ht="21" customHeight="1" x14ac:dyDescent="0.25">
      <c r="A61" s="3"/>
      <c r="B61" s="3"/>
      <c r="C61" s="3"/>
      <c r="D61" s="2"/>
      <c r="E61" s="3"/>
      <c r="F61" s="4"/>
      <c r="G61" s="25"/>
      <c r="H61" s="4"/>
      <c r="I61" s="25"/>
      <c r="J61" s="4"/>
      <c r="K61" s="25"/>
      <c r="L61" s="4"/>
    </row>
    <row r="62" spans="1:12" ht="21" customHeight="1" x14ac:dyDescent="0.25">
      <c r="A62" s="7"/>
      <c r="B62" s="3"/>
      <c r="C62" s="3"/>
      <c r="D62" s="13"/>
      <c r="E62" s="1"/>
      <c r="F62" s="11"/>
      <c r="G62" s="14"/>
      <c r="H62" s="15" t="s">
        <v>3</v>
      </c>
      <c r="I62" s="6"/>
      <c r="J62" s="11"/>
      <c r="K62" s="14"/>
      <c r="L62" s="15" t="s">
        <v>4</v>
      </c>
    </row>
    <row r="63" spans="1:12" ht="21" customHeight="1" x14ac:dyDescent="0.25">
      <c r="A63" s="3"/>
      <c r="B63" s="3"/>
      <c r="C63" s="3"/>
      <c r="D63" s="13"/>
      <c r="E63" s="1"/>
      <c r="F63" s="16" t="s">
        <v>5</v>
      </c>
      <c r="G63" s="6"/>
      <c r="H63" s="16" t="s">
        <v>6</v>
      </c>
      <c r="I63" s="6"/>
      <c r="J63" s="16" t="s">
        <v>5</v>
      </c>
      <c r="K63" s="6"/>
      <c r="L63" s="16" t="s">
        <v>6</v>
      </c>
    </row>
    <row r="64" spans="1:12" ht="21" customHeight="1" x14ac:dyDescent="0.25">
      <c r="A64" s="3"/>
      <c r="B64" s="3"/>
      <c r="C64" s="3"/>
      <c r="D64" s="2"/>
      <c r="E64" s="1"/>
      <c r="F64" s="16" t="s">
        <v>7</v>
      </c>
      <c r="G64" s="6"/>
      <c r="H64" s="16" t="s">
        <v>8</v>
      </c>
      <c r="I64" s="6"/>
      <c r="J64" s="16" t="s">
        <v>7</v>
      </c>
      <c r="K64" s="6"/>
      <c r="L64" s="16" t="s">
        <v>8</v>
      </c>
    </row>
    <row r="65" spans="1:12" ht="21" customHeight="1" x14ac:dyDescent="0.25">
      <c r="A65" s="3"/>
      <c r="B65" s="3"/>
      <c r="C65" s="3"/>
      <c r="D65" s="2"/>
      <c r="E65" s="1"/>
      <c r="F65" s="16" t="s">
        <v>9</v>
      </c>
      <c r="G65" s="6"/>
      <c r="H65" s="16" t="s">
        <v>10</v>
      </c>
      <c r="I65" s="6"/>
      <c r="J65" s="16" t="s">
        <v>9</v>
      </c>
      <c r="K65" s="6"/>
      <c r="L65" s="16" t="s">
        <v>10</v>
      </c>
    </row>
    <row r="66" spans="1:12" ht="21" customHeight="1" x14ac:dyDescent="0.25">
      <c r="A66" s="3"/>
      <c r="B66" s="3"/>
      <c r="C66" s="3"/>
      <c r="D66" s="17" t="s">
        <v>11</v>
      </c>
      <c r="E66" s="1"/>
      <c r="F66" s="15" t="s">
        <v>12</v>
      </c>
      <c r="G66" s="6"/>
      <c r="H66" s="15" t="s">
        <v>12</v>
      </c>
      <c r="I66" s="6"/>
      <c r="J66" s="15" t="s">
        <v>12</v>
      </c>
      <c r="K66" s="6"/>
      <c r="L66" s="15" t="s">
        <v>12</v>
      </c>
    </row>
    <row r="67" spans="1:12" ht="6" customHeight="1" x14ac:dyDescent="0.25">
      <c r="A67" s="1"/>
      <c r="B67" s="3"/>
      <c r="C67" s="3"/>
      <c r="D67" s="2"/>
      <c r="E67" s="3"/>
      <c r="F67" s="27"/>
      <c r="G67" s="25"/>
      <c r="H67" s="4"/>
      <c r="I67" s="25"/>
      <c r="J67" s="27"/>
      <c r="K67" s="25"/>
      <c r="L67" s="4"/>
    </row>
    <row r="68" spans="1:12" ht="21" customHeight="1" x14ac:dyDescent="0.25">
      <c r="A68" s="1" t="s">
        <v>49</v>
      </c>
      <c r="B68" s="3"/>
      <c r="C68" s="3"/>
      <c r="D68" s="2"/>
      <c r="E68" s="3"/>
      <c r="F68" s="19"/>
      <c r="G68" s="20"/>
      <c r="H68" s="21"/>
      <c r="I68" s="22"/>
      <c r="J68" s="19"/>
      <c r="K68" s="20"/>
      <c r="L68" s="21"/>
    </row>
    <row r="69" spans="1:12" ht="6" customHeight="1" x14ac:dyDescent="0.25">
      <c r="A69" s="1"/>
      <c r="B69" s="3"/>
      <c r="C69" s="3"/>
      <c r="D69" s="2"/>
      <c r="E69" s="3"/>
      <c r="F69" s="19"/>
      <c r="G69" s="20"/>
      <c r="H69" s="21"/>
      <c r="I69" s="22"/>
      <c r="J69" s="19"/>
      <c r="K69" s="20"/>
      <c r="L69" s="21"/>
    </row>
    <row r="70" spans="1:12" ht="21" customHeight="1" x14ac:dyDescent="0.25">
      <c r="A70" s="1" t="s">
        <v>50</v>
      </c>
      <c r="B70" s="3"/>
      <c r="C70" s="3"/>
      <c r="D70" s="2"/>
      <c r="E70" s="3"/>
      <c r="F70" s="19"/>
      <c r="G70" s="20"/>
      <c r="H70" s="21"/>
      <c r="I70" s="22"/>
      <c r="J70" s="19"/>
      <c r="K70" s="20"/>
      <c r="L70" s="21"/>
    </row>
    <row r="71" spans="1:12" ht="6" customHeight="1" x14ac:dyDescent="0.25">
      <c r="A71" s="1"/>
      <c r="B71" s="3"/>
      <c r="C71" s="3"/>
      <c r="D71" s="2"/>
      <c r="E71" s="3"/>
      <c r="F71" s="19"/>
      <c r="G71" s="20"/>
      <c r="H71" s="21"/>
      <c r="I71" s="22"/>
      <c r="J71" s="19"/>
      <c r="K71" s="20"/>
      <c r="L71" s="21"/>
    </row>
    <row r="72" spans="1:12" ht="21" customHeight="1" x14ac:dyDescent="0.25">
      <c r="A72" s="3" t="s">
        <v>51</v>
      </c>
      <c r="B72" s="3"/>
      <c r="C72" s="3"/>
      <c r="D72" s="2">
        <v>18</v>
      </c>
      <c r="E72" s="3"/>
      <c r="F72" s="27">
        <v>13350477</v>
      </c>
      <c r="G72" s="4"/>
      <c r="H72" s="4">
        <v>10806006</v>
      </c>
      <c r="I72" s="4"/>
      <c r="J72" s="27">
        <v>6722242</v>
      </c>
      <c r="K72" s="4"/>
      <c r="L72" s="4">
        <v>6833966</v>
      </c>
    </row>
    <row r="73" spans="1:12" ht="21" customHeight="1" x14ac:dyDescent="0.25">
      <c r="A73" s="3" t="s">
        <v>52</v>
      </c>
      <c r="B73" s="3"/>
      <c r="C73" s="3"/>
      <c r="D73" s="29"/>
      <c r="E73" s="3"/>
      <c r="F73" s="27">
        <v>1130868</v>
      </c>
      <c r="G73" s="4"/>
      <c r="H73" s="4">
        <v>4800657</v>
      </c>
      <c r="I73" s="4"/>
      <c r="J73" s="27">
        <v>176576</v>
      </c>
      <c r="K73" s="4"/>
      <c r="L73" s="4">
        <v>125985</v>
      </c>
    </row>
    <row r="74" spans="1:12" ht="21" customHeight="1" x14ac:dyDescent="0.25">
      <c r="A74" s="3" t="s">
        <v>53</v>
      </c>
      <c r="B74" s="3"/>
      <c r="C74" s="3"/>
      <c r="D74" s="2"/>
      <c r="E74" s="3"/>
      <c r="F74" s="27">
        <v>1349450</v>
      </c>
      <c r="G74" s="4"/>
      <c r="H74" s="4">
        <v>1136232</v>
      </c>
      <c r="I74" s="4"/>
      <c r="J74" s="27">
        <v>634579</v>
      </c>
      <c r="K74" s="4"/>
      <c r="L74" s="4">
        <v>468002</v>
      </c>
    </row>
    <row r="75" spans="1:12" ht="21" customHeight="1" x14ac:dyDescent="0.25">
      <c r="A75" s="3" t="s">
        <v>54</v>
      </c>
      <c r="B75" s="3"/>
      <c r="C75" s="3"/>
      <c r="D75" s="2"/>
      <c r="E75" s="3"/>
      <c r="F75" s="27">
        <v>650934</v>
      </c>
      <c r="G75" s="4"/>
      <c r="H75" s="4">
        <v>876850</v>
      </c>
      <c r="I75" s="4"/>
      <c r="J75" s="27">
        <v>0</v>
      </c>
      <c r="K75" s="4"/>
      <c r="L75" s="4">
        <v>0</v>
      </c>
    </row>
    <row r="76" spans="1:12" ht="21" customHeight="1" x14ac:dyDescent="0.25">
      <c r="A76" s="3" t="s">
        <v>55</v>
      </c>
      <c r="B76" s="3"/>
      <c r="C76" s="3"/>
      <c r="D76" s="29"/>
      <c r="E76" s="3"/>
      <c r="F76" s="27">
        <v>438889</v>
      </c>
      <c r="G76" s="4"/>
      <c r="H76" s="4">
        <v>418726</v>
      </c>
      <c r="I76" s="4"/>
      <c r="J76" s="27">
        <v>6244410</v>
      </c>
      <c r="K76" s="4"/>
      <c r="L76" s="4">
        <v>6232710</v>
      </c>
    </row>
    <row r="77" spans="1:12" ht="21" customHeight="1" x14ac:dyDescent="0.25">
      <c r="A77" s="3" t="s">
        <v>56</v>
      </c>
      <c r="B77" s="3"/>
      <c r="C77" s="3"/>
      <c r="D77" s="2"/>
      <c r="E77" s="3"/>
      <c r="F77" s="27"/>
      <c r="G77" s="4"/>
      <c r="H77" s="4"/>
      <c r="I77" s="4"/>
      <c r="J77" s="27"/>
      <c r="K77" s="4"/>
      <c r="L77" s="4"/>
    </row>
    <row r="78" spans="1:12" ht="21" customHeight="1" x14ac:dyDescent="0.25">
      <c r="A78" s="3"/>
      <c r="B78" s="3" t="s">
        <v>57</v>
      </c>
      <c r="C78" s="7"/>
      <c r="D78" s="2">
        <v>19</v>
      </c>
      <c r="E78" s="3"/>
      <c r="F78" s="27">
        <v>8795914</v>
      </c>
      <c r="G78" s="4"/>
      <c r="H78" s="4">
        <v>7322063</v>
      </c>
      <c r="I78" s="4"/>
      <c r="J78" s="27">
        <v>3268692</v>
      </c>
      <c r="K78" s="4"/>
      <c r="L78" s="4">
        <v>1270614</v>
      </c>
    </row>
    <row r="79" spans="1:12" ht="21" customHeight="1" x14ac:dyDescent="0.25">
      <c r="A79" s="3" t="s">
        <v>299</v>
      </c>
      <c r="B79" s="3"/>
      <c r="C79" s="7"/>
      <c r="D79" s="2"/>
      <c r="E79" s="3"/>
      <c r="F79" s="27">
        <v>95657</v>
      </c>
      <c r="G79" s="4"/>
      <c r="H79" s="4">
        <v>47167</v>
      </c>
      <c r="I79" s="4"/>
      <c r="J79" s="27">
        <v>47167</v>
      </c>
      <c r="K79" s="4"/>
      <c r="L79" s="4">
        <v>971</v>
      </c>
    </row>
    <row r="80" spans="1:12" ht="21" customHeight="1" x14ac:dyDescent="0.25">
      <c r="A80" s="3" t="s">
        <v>58</v>
      </c>
      <c r="B80" s="3"/>
      <c r="C80" s="7"/>
      <c r="D80" s="2"/>
      <c r="E80" s="3"/>
      <c r="F80" s="27"/>
      <c r="G80" s="4"/>
      <c r="H80" s="4"/>
      <c r="I80" s="4"/>
      <c r="J80" s="27"/>
      <c r="K80" s="4"/>
      <c r="L80" s="4"/>
    </row>
    <row r="81" spans="1:12" ht="21" customHeight="1" x14ac:dyDescent="0.25">
      <c r="A81" s="3"/>
      <c r="B81" s="3" t="s">
        <v>59</v>
      </c>
      <c r="C81" s="7"/>
      <c r="D81" s="29">
        <v>24.6</v>
      </c>
      <c r="E81" s="3"/>
      <c r="F81" s="27">
        <v>0</v>
      </c>
      <c r="G81" s="4"/>
      <c r="H81" s="4">
        <v>0</v>
      </c>
      <c r="I81" s="4"/>
      <c r="J81" s="27">
        <v>1590400</v>
      </c>
      <c r="K81" s="4"/>
      <c r="L81" s="4">
        <v>1424800</v>
      </c>
    </row>
    <row r="82" spans="1:12" ht="21" customHeight="1" x14ac:dyDescent="0.25">
      <c r="A82" s="3" t="s">
        <v>60</v>
      </c>
      <c r="B82" s="3"/>
      <c r="C82" s="7"/>
      <c r="D82" s="2">
        <v>20</v>
      </c>
      <c r="E82" s="3"/>
      <c r="F82" s="27">
        <v>5496976</v>
      </c>
      <c r="G82" s="4"/>
      <c r="H82" s="4">
        <v>998435</v>
      </c>
      <c r="I82" s="4"/>
      <c r="J82" s="27">
        <v>5496976</v>
      </c>
      <c r="K82" s="4"/>
      <c r="L82" s="4">
        <v>998435</v>
      </c>
    </row>
    <row r="83" spans="1:12" ht="21" customHeight="1" x14ac:dyDescent="0.25">
      <c r="A83" s="3" t="s">
        <v>61</v>
      </c>
      <c r="B83" s="3"/>
      <c r="C83" s="7"/>
      <c r="D83" s="2"/>
      <c r="E83" s="3"/>
      <c r="F83" s="27">
        <v>124101</v>
      </c>
      <c r="G83" s="4"/>
      <c r="H83" s="4">
        <v>68924</v>
      </c>
      <c r="I83" s="4"/>
      <c r="J83" s="27">
        <v>0</v>
      </c>
      <c r="K83" s="4"/>
      <c r="L83" s="4">
        <v>0</v>
      </c>
    </row>
    <row r="84" spans="1:12" ht="21" customHeight="1" x14ac:dyDescent="0.25">
      <c r="A84" s="3" t="s">
        <v>62</v>
      </c>
      <c r="B84" s="3"/>
      <c r="C84" s="3"/>
      <c r="D84" s="2"/>
      <c r="E84" s="3"/>
      <c r="F84" s="33">
        <v>49799</v>
      </c>
      <c r="G84" s="28"/>
      <c r="H84" s="11">
        <v>0</v>
      </c>
      <c r="I84" s="28"/>
      <c r="J84" s="33">
        <v>0</v>
      </c>
      <c r="K84" s="28"/>
      <c r="L84" s="11">
        <v>0</v>
      </c>
    </row>
    <row r="85" spans="1:12" ht="6" customHeight="1" x14ac:dyDescent="0.25">
      <c r="A85" s="7"/>
      <c r="B85" s="3"/>
      <c r="C85" s="3"/>
      <c r="D85" s="2"/>
      <c r="E85" s="3"/>
      <c r="F85" s="27"/>
      <c r="G85" s="4"/>
      <c r="H85" s="4"/>
      <c r="I85" s="4"/>
      <c r="J85" s="27"/>
      <c r="K85" s="4"/>
      <c r="L85" s="4"/>
    </row>
    <row r="86" spans="1:12" ht="21" customHeight="1" x14ac:dyDescent="0.25">
      <c r="A86" s="1" t="s">
        <v>63</v>
      </c>
      <c r="B86" s="7"/>
      <c r="C86" s="3"/>
      <c r="D86" s="2"/>
      <c r="E86" s="3"/>
      <c r="F86" s="33">
        <f>SUM(F72:F85)</f>
        <v>31483065</v>
      </c>
      <c r="G86" s="28"/>
      <c r="H86" s="11">
        <f>SUM(H72:H85)</f>
        <v>26475060</v>
      </c>
      <c r="I86" s="28"/>
      <c r="J86" s="33">
        <f>SUM(J72:J85)</f>
        <v>24181042</v>
      </c>
      <c r="K86" s="28"/>
      <c r="L86" s="11">
        <f>SUM(L72:L85)</f>
        <v>17355483</v>
      </c>
    </row>
    <row r="87" spans="1:12" ht="21" customHeight="1" x14ac:dyDescent="0.25">
      <c r="A87" s="1"/>
      <c r="B87" s="3"/>
      <c r="C87" s="3"/>
      <c r="D87" s="2"/>
      <c r="E87" s="3"/>
      <c r="F87" s="27"/>
      <c r="G87" s="28"/>
      <c r="H87" s="4"/>
      <c r="I87" s="28"/>
      <c r="J87" s="27"/>
      <c r="K87" s="28"/>
      <c r="L87" s="4"/>
    </row>
    <row r="88" spans="1:12" ht="21" customHeight="1" x14ac:dyDescent="0.25">
      <c r="A88" s="1" t="s">
        <v>64</v>
      </c>
      <c r="B88" s="3"/>
      <c r="C88" s="3"/>
      <c r="D88" s="2"/>
      <c r="E88" s="3"/>
      <c r="F88" s="27"/>
      <c r="G88" s="28"/>
      <c r="H88" s="4"/>
      <c r="I88" s="28"/>
      <c r="J88" s="27"/>
      <c r="K88" s="28"/>
      <c r="L88" s="4"/>
    </row>
    <row r="89" spans="1:12" ht="6" customHeight="1" x14ac:dyDescent="0.25">
      <c r="A89" s="1"/>
      <c r="B89" s="3"/>
      <c r="C89" s="3"/>
      <c r="D89" s="2"/>
      <c r="E89" s="3"/>
      <c r="F89" s="27"/>
      <c r="G89" s="28"/>
      <c r="H89" s="4"/>
      <c r="I89" s="28"/>
      <c r="J89" s="27"/>
      <c r="K89" s="28"/>
      <c r="L89" s="4"/>
    </row>
    <row r="90" spans="1:12" ht="21" customHeight="1" x14ac:dyDescent="0.25">
      <c r="A90" s="3" t="s">
        <v>65</v>
      </c>
      <c r="B90" s="3"/>
      <c r="C90" s="3"/>
      <c r="D90" s="2">
        <v>19</v>
      </c>
      <c r="E90" s="3"/>
      <c r="F90" s="27">
        <v>17286964</v>
      </c>
      <c r="G90" s="28"/>
      <c r="H90" s="4">
        <v>17124500</v>
      </c>
      <c r="I90" s="28"/>
      <c r="J90" s="27">
        <v>5271200</v>
      </c>
      <c r="K90" s="28"/>
      <c r="L90" s="4">
        <v>3973051</v>
      </c>
    </row>
    <row r="91" spans="1:12" ht="21" customHeight="1" x14ac:dyDescent="0.25">
      <c r="A91" s="3" t="s">
        <v>58</v>
      </c>
      <c r="B91" s="3"/>
      <c r="C91" s="3"/>
      <c r="D91" s="29">
        <v>24.6</v>
      </c>
      <c r="E91" s="3"/>
      <c r="F91" s="27">
        <v>0</v>
      </c>
      <c r="G91" s="4"/>
      <c r="H91" s="4">
        <v>0</v>
      </c>
      <c r="I91" s="4"/>
      <c r="J91" s="27">
        <v>1437600</v>
      </c>
      <c r="K91" s="4"/>
      <c r="L91" s="4">
        <v>1603200</v>
      </c>
    </row>
    <row r="92" spans="1:12" ht="21" customHeight="1" x14ac:dyDescent="0.25">
      <c r="A92" s="3" t="s">
        <v>66</v>
      </c>
      <c r="B92" s="3"/>
      <c r="C92" s="3"/>
      <c r="D92" s="2">
        <v>20</v>
      </c>
      <c r="E92" s="3"/>
      <c r="F92" s="27">
        <v>25644888</v>
      </c>
      <c r="G92" s="28"/>
      <c r="H92" s="4">
        <v>14292797</v>
      </c>
      <c r="I92" s="28"/>
      <c r="J92" s="27">
        <v>25644888</v>
      </c>
      <c r="K92" s="28"/>
      <c r="L92" s="4">
        <v>14292797</v>
      </c>
    </row>
    <row r="93" spans="1:12" ht="21" customHeight="1" x14ac:dyDescent="0.25">
      <c r="A93" s="3" t="s">
        <v>62</v>
      </c>
      <c r="B93" s="3"/>
      <c r="C93" s="3"/>
      <c r="D93" s="2"/>
      <c r="E93" s="3"/>
      <c r="F93" s="27">
        <v>76554</v>
      </c>
      <c r="G93" s="28"/>
      <c r="H93" s="4">
        <v>170231</v>
      </c>
      <c r="I93" s="28"/>
      <c r="J93" s="27">
        <v>0</v>
      </c>
      <c r="K93" s="28"/>
      <c r="L93" s="4">
        <v>0</v>
      </c>
    </row>
    <row r="94" spans="1:12" ht="21" customHeight="1" x14ac:dyDescent="0.25">
      <c r="A94" s="3" t="s">
        <v>67</v>
      </c>
      <c r="B94" s="3"/>
      <c r="C94" s="3"/>
      <c r="D94" s="2"/>
      <c r="E94" s="3"/>
      <c r="F94" s="27">
        <v>1533719</v>
      </c>
      <c r="G94" s="28"/>
      <c r="H94" s="4">
        <v>1634300</v>
      </c>
      <c r="I94" s="28"/>
      <c r="J94" s="27">
        <v>237928</v>
      </c>
      <c r="K94" s="28"/>
      <c r="L94" s="4">
        <v>285168</v>
      </c>
    </row>
    <row r="95" spans="1:12" ht="21" customHeight="1" x14ac:dyDescent="0.25">
      <c r="A95" s="3" t="s">
        <v>68</v>
      </c>
      <c r="B95" s="3"/>
      <c r="C95" s="3"/>
      <c r="D95" s="2"/>
      <c r="E95" s="3"/>
      <c r="F95" s="31">
        <v>272308</v>
      </c>
      <c r="G95" s="28"/>
      <c r="H95" s="32">
        <v>245334</v>
      </c>
      <c r="I95" s="28"/>
      <c r="J95" s="27">
        <v>6327</v>
      </c>
      <c r="K95" s="28"/>
      <c r="L95" s="4">
        <v>0</v>
      </c>
    </row>
    <row r="96" spans="1:12" ht="21" customHeight="1" x14ac:dyDescent="0.25">
      <c r="A96" s="3" t="s">
        <v>69</v>
      </c>
      <c r="B96" s="3"/>
      <c r="C96" s="3"/>
      <c r="D96" s="2"/>
      <c r="E96" s="3"/>
      <c r="F96" s="27">
        <v>115036</v>
      </c>
      <c r="G96" s="32"/>
      <c r="H96" s="4">
        <v>102470</v>
      </c>
      <c r="I96" s="32"/>
      <c r="J96" s="27">
        <v>79495</v>
      </c>
      <c r="K96" s="32"/>
      <c r="L96" s="4">
        <v>72218</v>
      </c>
    </row>
    <row r="97" spans="1:12" ht="21" customHeight="1" x14ac:dyDescent="0.25">
      <c r="A97" s="3" t="s">
        <v>70</v>
      </c>
      <c r="B97" s="3"/>
      <c r="C97" s="3"/>
      <c r="D97" s="29">
        <v>24.7</v>
      </c>
      <c r="E97" s="3"/>
      <c r="F97" s="27">
        <v>0</v>
      </c>
      <c r="G97" s="28"/>
      <c r="H97" s="4">
        <v>0</v>
      </c>
      <c r="I97" s="28"/>
      <c r="J97" s="27">
        <v>823229</v>
      </c>
      <c r="K97" s="28"/>
      <c r="L97" s="4">
        <v>857929</v>
      </c>
    </row>
    <row r="98" spans="1:12" ht="21" customHeight="1" x14ac:dyDescent="0.25">
      <c r="A98" s="3" t="s">
        <v>71</v>
      </c>
      <c r="B98" s="3"/>
      <c r="C98" s="3"/>
      <c r="D98" s="2"/>
      <c r="E98" s="3"/>
      <c r="F98" s="27">
        <v>2039289</v>
      </c>
      <c r="G98" s="28"/>
      <c r="H98" s="4">
        <v>1989604</v>
      </c>
      <c r="I98" s="28"/>
      <c r="J98" s="27">
        <v>1593</v>
      </c>
      <c r="K98" s="28"/>
      <c r="L98" s="4">
        <v>1593</v>
      </c>
    </row>
    <row r="99" spans="1:12" ht="21" customHeight="1" x14ac:dyDescent="0.25">
      <c r="A99" s="3" t="s">
        <v>72</v>
      </c>
      <c r="B99" s="3"/>
      <c r="C99" s="3"/>
      <c r="D99" s="2"/>
      <c r="E99" s="3"/>
      <c r="F99" s="33">
        <v>30574</v>
      </c>
      <c r="G99" s="28"/>
      <c r="H99" s="11">
        <v>25690</v>
      </c>
      <c r="I99" s="28"/>
      <c r="J99" s="33">
        <v>1540</v>
      </c>
      <c r="K99" s="28"/>
      <c r="L99" s="11">
        <v>1540</v>
      </c>
    </row>
    <row r="100" spans="1:12" ht="6" customHeight="1" x14ac:dyDescent="0.25">
      <c r="A100" s="3"/>
      <c r="B100" s="3"/>
      <c r="C100" s="3"/>
      <c r="D100" s="2"/>
      <c r="E100" s="3"/>
      <c r="F100" s="27"/>
      <c r="G100" s="28"/>
      <c r="H100" s="4"/>
      <c r="I100" s="28"/>
      <c r="J100" s="27"/>
      <c r="K100" s="4"/>
      <c r="L100" s="4"/>
    </row>
    <row r="101" spans="1:12" ht="21" customHeight="1" x14ac:dyDescent="0.25">
      <c r="A101" s="1" t="s">
        <v>73</v>
      </c>
      <c r="B101" s="7"/>
      <c r="C101" s="3"/>
      <c r="D101" s="2"/>
      <c r="E101" s="3"/>
      <c r="F101" s="33">
        <f>SUM(F90:F99)</f>
        <v>46999332</v>
      </c>
      <c r="G101" s="28"/>
      <c r="H101" s="11">
        <f>SUM(H90:H99)</f>
        <v>35584926</v>
      </c>
      <c r="I101" s="28"/>
      <c r="J101" s="33">
        <f>SUM(J90:J99)</f>
        <v>33503800</v>
      </c>
      <c r="K101" s="34"/>
      <c r="L101" s="11">
        <f>SUM(L90:L99)</f>
        <v>21087496</v>
      </c>
    </row>
    <row r="102" spans="1:12" ht="6" customHeight="1" x14ac:dyDescent="0.25">
      <c r="A102" s="1"/>
      <c r="B102" s="3"/>
      <c r="C102" s="3"/>
      <c r="D102" s="2"/>
      <c r="E102" s="3"/>
      <c r="F102" s="27"/>
      <c r="G102" s="28"/>
      <c r="H102" s="4"/>
      <c r="I102" s="28"/>
      <c r="J102" s="27"/>
      <c r="K102" s="34"/>
      <c r="L102" s="4"/>
    </row>
    <row r="103" spans="1:12" ht="21" customHeight="1" x14ac:dyDescent="0.25">
      <c r="A103" s="1" t="s">
        <v>74</v>
      </c>
      <c r="B103" s="1"/>
      <c r="C103" s="3"/>
      <c r="D103" s="2"/>
      <c r="E103" s="3"/>
      <c r="F103" s="33">
        <f>SUM(F86,F101)</f>
        <v>78482397</v>
      </c>
      <c r="G103" s="4"/>
      <c r="H103" s="11">
        <f>SUM(H86,H101)</f>
        <v>62059986</v>
      </c>
      <c r="I103" s="4"/>
      <c r="J103" s="33">
        <f>SUM(J86,J101)</f>
        <v>57684842</v>
      </c>
      <c r="K103" s="34"/>
      <c r="L103" s="11">
        <f>SUM(L86,L101)</f>
        <v>38442979</v>
      </c>
    </row>
    <row r="104" spans="1:12" ht="19.5" customHeight="1" x14ac:dyDescent="0.25">
      <c r="A104" s="38"/>
      <c r="B104" s="38"/>
      <c r="C104" s="39"/>
      <c r="D104" s="29"/>
      <c r="E104" s="39"/>
      <c r="F104" s="40"/>
      <c r="G104" s="40"/>
      <c r="H104" s="40"/>
      <c r="I104" s="40"/>
      <c r="J104" s="40"/>
      <c r="K104" s="40"/>
      <c r="L104" s="40"/>
    </row>
    <row r="105" spans="1:12" ht="19.5" customHeight="1" x14ac:dyDescent="0.25">
      <c r="A105" s="38"/>
      <c r="B105" s="38"/>
      <c r="C105" s="39"/>
      <c r="D105" s="29"/>
      <c r="E105" s="39"/>
      <c r="F105" s="40"/>
      <c r="G105" s="40"/>
      <c r="H105" s="40"/>
      <c r="I105" s="40"/>
      <c r="J105" s="40"/>
      <c r="K105" s="40"/>
      <c r="L105" s="40"/>
    </row>
    <row r="106" spans="1:12" ht="19.5" customHeight="1" x14ac:dyDescent="0.25">
      <c r="A106" s="38"/>
      <c r="B106" s="38"/>
      <c r="C106" s="39"/>
      <c r="D106" s="29"/>
      <c r="E106" s="39"/>
      <c r="F106" s="40"/>
      <c r="G106" s="40"/>
      <c r="H106" s="40"/>
      <c r="I106" s="40"/>
      <c r="J106" s="40"/>
      <c r="K106" s="40"/>
      <c r="L106" s="40"/>
    </row>
    <row r="107" spans="1:12" ht="19.5" customHeight="1" x14ac:dyDescent="0.25">
      <c r="A107" s="38"/>
      <c r="B107" s="38"/>
      <c r="C107" s="39"/>
      <c r="D107" s="29"/>
      <c r="E107" s="39"/>
      <c r="F107" s="40"/>
      <c r="G107" s="40"/>
      <c r="H107" s="40"/>
      <c r="I107" s="40"/>
      <c r="J107" s="40"/>
      <c r="K107" s="40"/>
      <c r="L107" s="40"/>
    </row>
    <row r="108" spans="1:12" ht="19.5" customHeight="1" x14ac:dyDescent="0.25">
      <c r="A108" s="38"/>
      <c r="B108" s="38"/>
      <c r="C108" s="39"/>
      <c r="D108" s="29"/>
      <c r="E108" s="39"/>
      <c r="F108" s="40"/>
      <c r="G108" s="40"/>
      <c r="H108" s="40"/>
      <c r="I108" s="40"/>
      <c r="J108" s="40"/>
      <c r="K108" s="40"/>
      <c r="L108" s="40"/>
    </row>
    <row r="109" spans="1:12" ht="18" customHeight="1" x14ac:dyDescent="0.25">
      <c r="A109" s="3"/>
      <c r="B109" s="3"/>
      <c r="C109" s="3"/>
      <c r="D109" s="2"/>
      <c r="E109" s="3"/>
      <c r="F109" s="4"/>
      <c r="G109" s="5"/>
      <c r="H109" s="4"/>
      <c r="I109" s="5"/>
      <c r="J109" s="4"/>
      <c r="K109" s="5"/>
      <c r="L109" s="4"/>
    </row>
    <row r="110" spans="1:12" ht="21.75" customHeight="1" x14ac:dyDescent="0.25">
      <c r="A110" s="110" t="str">
        <f>A57</f>
        <v>หมายเหตุประกอบข้อมูลทางการเงินระหว่างกาลแบบย่อเป็นส่วนหนึ่งของข้อมูลทางการเงินระหว่างกาลนี้</v>
      </c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</row>
    <row r="111" spans="1:12" ht="19.5" customHeight="1" x14ac:dyDescent="0.25">
      <c r="A111" s="1" t="s">
        <v>0</v>
      </c>
      <c r="B111" s="1"/>
      <c r="C111" s="1"/>
      <c r="D111" s="2"/>
      <c r="E111" s="3"/>
      <c r="F111" s="4"/>
      <c r="G111" s="25"/>
      <c r="H111" s="4"/>
      <c r="I111" s="25"/>
      <c r="J111" s="4"/>
      <c r="K111" s="25"/>
      <c r="L111" s="4"/>
    </row>
    <row r="112" spans="1:12" ht="19.5" customHeight="1" x14ac:dyDescent="0.25">
      <c r="A112" s="1" t="s">
        <v>1</v>
      </c>
      <c r="B112" s="1"/>
      <c r="C112" s="1"/>
      <c r="D112" s="2"/>
      <c r="E112" s="3"/>
      <c r="F112" s="4"/>
      <c r="G112" s="25"/>
      <c r="H112" s="4"/>
      <c r="I112" s="25"/>
      <c r="J112" s="4"/>
      <c r="K112" s="25"/>
      <c r="L112" s="4"/>
    </row>
    <row r="113" spans="1:12" ht="19.5" customHeight="1" x14ac:dyDescent="0.25">
      <c r="A113" s="8" t="str">
        <f>+A3</f>
        <v>ณ วันที่ 30 กันยายน พ.ศ. 2566</v>
      </c>
      <c r="B113" s="8"/>
      <c r="C113" s="8"/>
      <c r="D113" s="9"/>
      <c r="E113" s="10"/>
      <c r="F113" s="11"/>
      <c r="G113" s="37"/>
      <c r="H113" s="11"/>
      <c r="I113" s="37"/>
      <c r="J113" s="11"/>
      <c r="K113" s="37"/>
      <c r="L113" s="11"/>
    </row>
    <row r="114" spans="1:12" ht="19.5" customHeight="1" x14ac:dyDescent="0.25">
      <c r="A114" s="3"/>
      <c r="B114" s="3"/>
      <c r="C114" s="3"/>
      <c r="D114" s="2"/>
      <c r="E114" s="3"/>
      <c r="F114" s="4"/>
      <c r="G114" s="25"/>
      <c r="H114" s="4"/>
      <c r="I114" s="25"/>
      <c r="J114" s="4"/>
      <c r="K114" s="25"/>
      <c r="L114" s="4"/>
    </row>
    <row r="115" spans="1:12" ht="19.5" customHeight="1" x14ac:dyDescent="0.25">
      <c r="A115" s="7"/>
      <c r="B115" s="3"/>
      <c r="C115" s="3"/>
      <c r="D115" s="13"/>
      <c r="E115" s="1"/>
      <c r="F115" s="11"/>
      <c r="G115" s="14"/>
      <c r="H115" s="15" t="s">
        <v>3</v>
      </c>
      <c r="I115" s="6"/>
      <c r="J115" s="11"/>
      <c r="K115" s="14"/>
      <c r="L115" s="15" t="s">
        <v>4</v>
      </c>
    </row>
    <row r="116" spans="1:12" ht="19.5" customHeight="1" x14ac:dyDescent="0.25">
      <c r="A116" s="3"/>
      <c r="B116" s="3"/>
      <c r="C116" s="3"/>
      <c r="D116" s="13"/>
      <c r="E116" s="1"/>
      <c r="F116" s="16" t="s">
        <v>5</v>
      </c>
      <c r="G116" s="6"/>
      <c r="H116" s="16" t="s">
        <v>6</v>
      </c>
      <c r="I116" s="6"/>
      <c r="J116" s="16" t="s">
        <v>5</v>
      </c>
      <c r="K116" s="6"/>
      <c r="L116" s="16" t="s">
        <v>6</v>
      </c>
    </row>
    <row r="117" spans="1:12" ht="19.5" customHeight="1" x14ac:dyDescent="0.25">
      <c r="A117" s="3"/>
      <c r="B117" s="3"/>
      <c r="C117" s="3"/>
      <c r="D117" s="2"/>
      <c r="E117" s="1"/>
      <c r="F117" s="16" t="s">
        <v>7</v>
      </c>
      <c r="G117" s="6"/>
      <c r="H117" s="16" t="s">
        <v>8</v>
      </c>
      <c r="I117" s="6"/>
      <c r="J117" s="16" t="s">
        <v>7</v>
      </c>
      <c r="K117" s="6"/>
      <c r="L117" s="16" t="s">
        <v>8</v>
      </c>
    </row>
    <row r="118" spans="1:12" ht="19.5" customHeight="1" x14ac:dyDescent="0.25">
      <c r="A118" s="3"/>
      <c r="B118" s="3"/>
      <c r="C118" s="3"/>
      <c r="D118" s="2"/>
      <c r="E118" s="1"/>
      <c r="F118" s="16" t="s">
        <v>9</v>
      </c>
      <c r="G118" s="6"/>
      <c r="H118" s="16" t="s">
        <v>10</v>
      </c>
      <c r="I118" s="6"/>
      <c r="J118" s="16" t="s">
        <v>9</v>
      </c>
      <c r="K118" s="6"/>
      <c r="L118" s="16" t="s">
        <v>10</v>
      </c>
    </row>
    <row r="119" spans="1:12" ht="19.5" customHeight="1" x14ac:dyDescent="0.25">
      <c r="A119" s="3"/>
      <c r="B119" s="3"/>
      <c r="C119" s="3"/>
      <c r="D119" s="2"/>
      <c r="E119" s="1"/>
      <c r="F119" s="15" t="s">
        <v>12</v>
      </c>
      <c r="G119" s="1"/>
      <c r="H119" s="15" t="s">
        <v>12</v>
      </c>
      <c r="I119" s="1"/>
      <c r="J119" s="15" t="s">
        <v>12</v>
      </c>
      <c r="K119" s="1"/>
      <c r="L119" s="15" t="s">
        <v>12</v>
      </c>
    </row>
    <row r="120" spans="1:12" ht="6" customHeight="1" x14ac:dyDescent="0.25">
      <c r="A120" s="1"/>
      <c r="B120" s="3"/>
      <c r="C120" s="3"/>
      <c r="D120" s="2"/>
      <c r="E120" s="1"/>
      <c r="F120" s="27"/>
      <c r="G120" s="1"/>
      <c r="H120" s="4"/>
      <c r="I120" s="1"/>
      <c r="J120" s="27"/>
      <c r="K120" s="1"/>
      <c r="L120" s="4"/>
    </row>
    <row r="121" spans="1:12" ht="21" customHeight="1" x14ac:dyDescent="0.25">
      <c r="A121" s="1" t="s">
        <v>75</v>
      </c>
      <c r="B121" s="3"/>
      <c r="C121" s="3"/>
      <c r="D121" s="2"/>
      <c r="E121" s="1"/>
      <c r="F121" s="19"/>
      <c r="G121" s="1"/>
      <c r="H121" s="21"/>
      <c r="I121" s="1"/>
      <c r="J121" s="19"/>
      <c r="K121" s="1"/>
      <c r="L121" s="21"/>
    </row>
    <row r="122" spans="1:12" ht="6" customHeight="1" x14ac:dyDescent="0.25">
      <c r="A122" s="1"/>
      <c r="B122" s="3"/>
      <c r="C122" s="3"/>
      <c r="D122" s="2"/>
      <c r="E122" s="1"/>
      <c r="F122" s="19"/>
      <c r="G122" s="1"/>
      <c r="H122" s="21"/>
      <c r="I122" s="1"/>
      <c r="J122" s="19"/>
      <c r="K122" s="1"/>
      <c r="L122" s="21"/>
    </row>
    <row r="123" spans="1:12" ht="21" customHeight="1" x14ac:dyDescent="0.25">
      <c r="A123" s="1" t="s">
        <v>76</v>
      </c>
      <c r="B123" s="3"/>
      <c r="C123" s="3"/>
      <c r="D123" s="2"/>
      <c r="E123" s="1"/>
      <c r="F123" s="19"/>
      <c r="G123" s="1"/>
      <c r="H123" s="21"/>
      <c r="I123" s="1"/>
      <c r="J123" s="19"/>
      <c r="K123" s="1"/>
      <c r="L123" s="21"/>
    </row>
    <row r="124" spans="1:12" ht="6" customHeight="1" x14ac:dyDescent="0.25">
      <c r="A124" s="1"/>
      <c r="B124" s="3"/>
      <c r="C124" s="3"/>
      <c r="D124" s="2"/>
      <c r="E124" s="1"/>
      <c r="F124" s="19"/>
      <c r="G124" s="1"/>
      <c r="H124" s="21"/>
      <c r="I124" s="1"/>
      <c r="J124" s="19"/>
      <c r="K124" s="1"/>
      <c r="L124" s="21"/>
    </row>
    <row r="125" spans="1:12" ht="21" customHeight="1" x14ac:dyDescent="0.25">
      <c r="A125" s="3" t="s">
        <v>77</v>
      </c>
      <c r="B125" s="3"/>
      <c r="C125" s="3"/>
      <c r="D125" s="2"/>
      <c r="E125" s="1"/>
      <c r="F125" s="19"/>
      <c r="G125" s="1"/>
      <c r="H125" s="21"/>
      <c r="I125" s="1"/>
      <c r="J125" s="19"/>
      <c r="K125" s="1"/>
      <c r="L125" s="21"/>
    </row>
    <row r="126" spans="1:12" ht="21" customHeight="1" x14ac:dyDescent="0.25">
      <c r="A126" s="3"/>
      <c r="B126" s="3" t="s">
        <v>78</v>
      </c>
      <c r="C126" s="3"/>
      <c r="D126" s="2"/>
      <c r="E126" s="1"/>
      <c r="F126" s="41"/>
      <c r="G126" s="1"/>
      <c r="H126" s="42"/>
      <c r="I126" s="1"/>
      <c r="J126" s="41"/>
      <c r="K126" s="1"/>
      <c r="L126" s="42"/>
    </row>
    <row r="127" spans="1:12" ht="21" customHeight="1" x14ac:dyDescent="0.25">
      <c r="A127" s="3"/>
      <c r="B127" s="3"/>
      <c r="C127" s="43" t="s">
        <v>79</v>
      </c>
      <c r="D127" s="2"/>
      <c r="E127" s="1"/>
      <c r="F127" s="41"/>
      <c r="G127" s="1"/>
      <c r="H127" s="42"/>
      <c r="I127" s="1"/>
      <c r="J127" s="41"/>
      <c r="K127" s="1"/>
      <c r="L127" s="42"/>
    </row>
    <row r="128" spans="1:12" ht="21" customHeight="1" thickBot="1" x14ac:dyDescent="0.3">
      <c r="A128" s="3"/>
      <c r="B128" s="3"/>
      <c r="C128" s="3" t="s">
        <v>309</v>
      </c>
      <c r="D128" s="2"/>
      <c r="E128" s="1"/>
      <c r="F128" s="35">
        <v>402000</v>
      </c>
      <c r="G128" s="1"/>
      <c r="H128" s="36">
        <v>402000</v>
      </c>
      <c r="I128" s="1"/>
      <c r="J128" s="35">
        <v>402000</v>
      </c>
      <c r="K128" s="1"/>
      <c r="L128" s="36">
        <v>402000</v>
      </c>
    </row>
    <row r="129" spans="1:12" ht="6" customHeight="1" thickTop="1" x14ac:dyDescent="0.25">
      <c r="A129" s="1"/>
      <c r="B129" s="3"/>
      <c r="C129" s="3"/>
      <c r="D129" s="2"/>
      <c r="E129" s="1"/>
      <c r="F129" s="27"/>
      <c r="G129" s="1"/>
      <c r="H129" s="4"/>
      <c r="I129" s="1"/>
      <c r="J129" s="27"/>
      <c r="K129" s="1"/>
      <c r="L129" s="4"/>
    </row>
    <row r="130" spans="1:12" ht="21" customHeight="1" x14ac:dyDescent="0.25">
      <c r="A130" s="3"/>
      <c r="B130" s="3" t="s">
        <v>80</v>
      </c>
      <c r="C130" s="3"/>
      <c r="D130" s="2"/>
      <c r="E130" s="1"/>
      <c r="F130" s="31"/>
      <c r="G130" s="1"/>
      <c r="H130" s="32"/>
      <c r="I130" s="1"/>
      <c r="J130" s="31"/>
      <c r="K130" s="1"/>
      <c r="L130" s="32"/>
    </row>
    <row r="131" spans="1:12" ht="21" customHeight="1" x14ac:dyDescent="0.25">
      <c r="A131" s="3"/>
      <c r="B131" s="3"/>
      <c r="C131" s="43" t="s">
        <v>81</v>
      </c>
      <c r="D131" s="2"/>
      <c r="E131" s="1"/>
      <c r="F131" s="27"/>
      <c r="G131" s="1"/>
      <c r="H131" s="4"/>
      <c r="I131" s="1"/>
      <c r="J131" s="27"/>
      <c r="K131" s="1"/>
      <c r="L131" s="4"/>
    </row>
    <row r="132" spans="1:12" ht="21" customHeight="1" x14ac:dyDescent="0.25">
      <c r="A132" s="3"/>
      <c r="B132" s="3"/>
      <c r="C132" s="3" t="s">
        <v>310</v>
      </c>
      <c r="D132" s="2"/>
      <c r="E132" s="1"/>
      <c r="F132" s="27">
        <v>373000</v>
      </c>
      <c r="G132" s="1"/>
      <c r="H132" s="4">
        <v>373000</v>
      </c>
      <c r="I132" s="1"/>
      <c r="J132" s="27">
        <v>373000</v>
      </c>
      <c r="K132" s="1"/>
      <c r="L132" s="4">
        <v>373000</v>
      </c>
    </row>
    <row r="133" spans="1:12" ht="21" customHeight="1" x14ac:dyDescent="0.25">
      <c r="A133" s="3" t="s">
        <v>82</v>
      </c>
      <c r="B133" s="3"/>
      <c r="C133" s="3"/>
      <c r="D133" s="2"/>
      <c r="E133" s="1"/>
      <c r="F133" s="27">
        <v>3680616</v>
      </c>
      <c r="G133" s="1"/>
      <c r="H133" s="4">
        <v>3680616</v>
      </c>
      <c r="I133" s="1"/>
      <c r="J133" s="27">
        <v>3680616</v>
      </c>
      <c r="K133" s="1"/>
      <c r="L133" s="4">
        <v>3680616</v>
      </c>
    </row>
    <row r="134" spans="1:12" ht="21" customHeight="1" x14ac:dyDescent="0.25">
      <c r="A134" s="3" t="s">
        <v>83</v>
      </c>
      <c r="B134" s="3"/>
      <c r="C134" s="3"/>
      <c r="D134" s="2"/>
      <c r="E134" s="1"/>
      <c r="F134" s="31"/>
      <c r="G134" s="1"/>
      <c r="H134" s="32"/>
      <c r="I134" s="1"/>
      <c r="J134" s="31"/>
      <c r="K134" s="1"/>
      <c r="L134" s="32"/>
    </row>
    <row r="135" spans="1:12" ht="21" customHeight="1" x14ac:dyDescent="0.25">
      <c r="A135" s="3"/>
      <c r="B135" s="3" t="s">
        <v>84</v>
      </c>
      <c r="C135" s="3"/>
      <c r="D135" s="2"/>
      <c r="E135" s="1"/>
      <c r="F135" s="31"/>
      <c r="G135" s="1"/>
      <c r="H135" s="32"/>
      <c r="I135" s="1"/>
      <c r="J135" s="31"/>
      <c r="K135" s="1"/>
      <c r="L135" s="32"/>
    </row>
    <row r="136" spans="1:12" ht="21" customHeight="1" x14ac:dyDescent="0.25">
      <c r="A136" s="3"/>
      <c r="B136" s="7"/>
      <c r="C136" s="43" t="s">
        <v>85</v>
      </c>
      <c r="D136" s="2"/>
      <c r="E136" s="1"/>
      <c r="F136" s="27">
        <v>40200</v>
      </c>
      <c r="G136" s="1"/>
      <c r="H136" s="4">
        <v>40200</v>
      </c>
      <c r="I136" s="1"/>
      <c r="J136" s="27">
        <v>40200</v>
      </c>
      <c r="K136" s="1"/>
      <c r="L136" s="4">
        <v>40200</v>
      </c>
    </row>
    <row r="137" spans="1:12" ht="21" customHeight="1" x14ac:dyDescent="0.25">
      <c r="A137" s="3"/>
      <c r="B137" s="3" t="s">
        <v>86</v>
      </c>
      <c r="C137" s="3"/>
      <c r="D137" s="2"/>
      <c r="E137" s="1"/>
      <c r="F137" s="31">
        <v>40936518</v>
      </c>
      <c r="G137" s="1"/>
      <c r="H137" s="32">
        <v>35612545</v>
      </c>
      <c r="I137" s="1"/>
      <c r="J137" s="31">
        <v>21676063</v>
      </c>
      <c r="K137" s="1"/>
      <c r="L137" s="32">
        <v>19338746</v>
      </c>
    </row>
    <row r="138" spans="1:12" ht="21" customHeight="1" x14ac:dyDescent="0.25">
      <c r="A138" s="3" t="s">
        <v>87</v>
      </c>
      <c r="B138" s="3"/>
      <c r="C138" s="3"/>
      <c r="D138" s="2"/>
      <c r="E138" s="1"/>
      <c r="F138" s="44">
        <v>-1313288</v>
      </c>
      <c r="G138" s="1"/>
      <c r="H138" s="45">
        <v>-777394</v>
      </c>
      <c r="I138" s="1"/>
      <c r="J138" s="44">
        <v>86724</v>
      </c>
      <c r="K138" s="1"/>
      <c r="L138" s="11">
        <v>-27926</v>
      </c>
    </row>
    <row r="139" spans="1:12" ht="6" customHeight="1" x14ac:dyDescent="0.25">
      <c r="A139" s="1"/>
      <c r="B139" s="3"/>
      <c r="C139" s="3"/>
      <c r="D139" s="2"/>
      <c r="E139" s="1"/>
      <c r="F139" s="27"/>
      <c r="G139" s="1"/>
      <c r="H139" s="4"/>
      <c r="I139" s="1"/>
      <c r="J139" s="27"/>
      <c r="K139" s="1"/>
      <c r="L139" s="4"/>
    </row>
    <row r="140" spans="1:12" ht="21" customHeight="1" x14ac:dyDescent="0.25">
      <c r="A140" s="1" t="s">
        <v>88</v>
      </c>
      <c r="B140" s="3"/>
      <c r="C140" s="3"/>
      <c r="D140" s="2"/>
      <c r="E140" s="1"/>
      <c r="F140" s="27">
        <f>SUM(F132:F138)</f>
        <v>43717046</v>
      </c>
      <c r="G140" s="1"/>
      <c r="H140" s="4">
        <f>SUM(H132:H138)</f>
        <v>38928967</v>
      </c>
      <c r="I140" s="1"/>
      <c r="J140" s="27">
        <f>SUM(J132:J138)</f>
        <v>25856603</v>
      </c>
      <c r="K140" s="1"/>
      <c r="L140" s="4">
        <f>SUM(L132:L138)</f>
        <v>23404636</v>
      </c>
    </row>
    <row r="141" spans="1:12" ht="21" customHeight="1" x14ac:dyDescent="0.25">
      <c r="A141" s="3" t="s">
        <v>89</v>
      </c>
      <c r="B141" s="3"/>
      <c r="C141" s="3"/>
      <c r="D141" s="4"/>
      <c r="E141" s="1"/>
      <c r="F141" s="33">
        <v>2451327</v>
      </c>
      <c r="G141" s="1"/>
      <c r="H141" s="11">
        <v>2375390</v>
      </c>
      <c r="I141" s="1"/>
      <c r="J141" s="33">
        <v>0</v>
      </c>
      <c r="K141" s="1"/>
      <c r="L141" s="11">
        <v>0</v>
      </c>
    </row>
    <row r="142" spans="1:12" ht="6" customHeight="1" x14ac:dyDescent="0.25">
      <c r="A142" s="1"/>
      <c r="B142" s="1"/>
      <c r="C142" s="3"/>
      <c r="D142" s="2"/>
      <c r="E142" s="1"/>
      <c r="F142" s="27"/>
      <c r="G142" s="1"/>
      <c r="H142" s="4"/>
      <c r="I142" s="1"/>
      <c r="J142" s="27"/>
      <c r="K142" s="1"/>
      <c r="L142" s="4"/>
    </row>
    <row r="143" spans="1:12" ht="21" customHeight="1" x14ac:dyDescent="0.25">
      <c r="A143" s="1" t="s">
        <v>90</v>
      </c>
      <c r="B143" s="3"/>
      <c r="C143" s="3"/>
      <c r="D143" s="2"/>
      <c r="E143" s="1"/>
      <c r="F143" s="33">
        <f>SUM(F140:F141)</f>
        <v>46168373</v>
      </c>
      <c r="G143" s="1"/>
      <c r="H143" s="11">
        <f>SUM(H140:H141)</f>
        <v>41304357</v>
      </c>
      <c r="I143" s="1"/>
      <c r="J143" s="33">
        <f>SUM(J140:J141)</f>
        <v>25856603</v>
      </c>
      <c r="K143" s="1"/>
      <c r="L143" s="11">
        <f>SUM(L140:L141)</f>
        <v>23404636</v>
      </c>
    </row>
    <row r="144" spans="1:12" ht="6" customHeight="1" x14ac:dyDescent="0.25">
      <c r="A144" s="1"/>
      <c r="B144" s="3"/>
      <c r="C144" s="3"/>
      <c r="D144" s="2"/>
      <c r="E144" s="1"/>
      <c r="F144" s="27"/>
      <c r="G144" s="1"/>
      <c r="H144" s="4"/>
      <c r="I144" s="1"/>
      <c r="J144" s="27"/>
      <c r="K144" s="1"/>
      <c r="L144" s="4"/>
    </row>
    <row r="145" spans="1:12" ht="21" customHeight="1" thickBot="1" x14ac:dyDescent="0.3">
      <c r="A145" s="1" t="s">
        <v>91</v>
      </c>
      <c r="B145" s="3"/>
      <c r="C145" s="3"/>
      <c r="D145" s="2"/>
      <c r="E145" s="1"/>
      <c r="F145" s="35">
        <f>SUM(F103+F143)</f>
        <v>124650770</v>
      </c>
      <c r="G145" s="1"/>
      <c r="H145" s="36">
        <f>SUM(H103+H143)</f>
        <v>103364343</v>
      </c>
      <c r="I145" s="1"/>
      <c r="J145" s="35">
        <f>SUM(J103+J143)</f>
        <v>83541445</v>
      </c>
      <c r="K145" s="1"/>
      <c r="L145" s="36">
        <f>SUM(L103+L143)</f>
        <v>61847615</v>
      </c>
    </row>
    <row r="146" spans="1:12" ht="19.5" customHeight="1" thickTop="1" x14ac:dyDescent="0.25">
      <c r="A146" s="1"/>
      <c r="B146" s="3"/>
      <c r="C146" s="3"/>
      <c r="D146" s="2"/>
      <c r="E146" s="1"/>
      <c r="F146" s="4"/>
      <c r="G146" s="1"/>
      <c r="H146" s="4"/>
      <c r="I146" s="1"/>
      <c r="J146" s="4"/>
      <c r="K146" s="4"/>
      <c r="L146" s="4"/>
    </row>
    <row r="147" spans="1:12" ht="19.5" customHeight="1" x14ac:dyDescent="0.25">
      <c r="A147" s="1"/>
      <c r="B147" s="3"/>
      <c r="C147" s="3"/>
      <c r="D147" s="2"/>
      <c r="E147" s="1"/>
      <c r="F147" s="4"/>
      <c r="G147" s="1"/>
      <c r="H147" s="4"/>
      <c r="I147" s="1"/>
      <c r="J147" s="4"/>
      <c r="K147" s="1"/>
      <c r="L147" s="4"/>
    </row>
    <row r="148" spans="1:12" ht="19.5" customHeight="1" x14ac:dyDescent="0.25">
      <c r="A148" s="1"/>
      <c r="B148" s="3"/>
      <c r="C148" s="3"/>
      <c r="D148" s="2"/>
      <c r="E148" s="3"/>
      <c r="F148" s="4"/>
      <c r="G148" s="4"/>
      <c r="H148" s="4"/>
      <c r="I148" s="25"/>
      <c r="J148" s="4"/>
      <c r="K148" s="4"/>
      <c r="L148" s="4"/>
    </row>
    <row r="149" spans="1:12" ht="19.5" customHeight="1" x14ac:dyDescent="0.25">
      <c r="A149" s="1"/>
      <c r="B149" s="3"/>
      <c r="C149" s="3"/>
      <c r="D149" s="2"/>
      <c r="E149" s="3"/>
      <c r="F149" s="4"/>
      <c r="G149" s="4"/>
      <c r="H149" s="4"/>
      <c r="I149" s="25"/>
      <c r="J149" s="4"/>
      <c r="K149" s="4"/>
      <c r="L149" s="4"/>
    </row>
    <row r="150" spans="1:12" ht="19.5" customHeight="1" x14ac:dyDescent="0.25">
      <c r="A150" s="1"/>
      <c r="B150" s="3"/>
      <c r="C150" s="3"/>
      <c r="D150" s="2"/>
      <c r="E150" s="3"/>
      <c r="F150" s="4"/>
      <c r="G150" s="4"/>
      <c r="H150" s="4"/>
      <c r="I150" s="25"/>
      <c r="J150" s="4"/>
      <c r="K150" s="4"/>
      <c r="L150" s="4"/>
    </row>
    <row r="151" spans="1:12" ht="19.5" customHeight="1" x14ac:dyDescent="0.25">
      <c r="A151" s="1"/>
      <c r="B151" s="3"/>
      <c r="C151" s="3"/>
      <c r="D151" s="2"/>
      <c r="E151" s="3"/>
      <c r="F151" s="4"/>
      <c r="G151" s="4"/>
      <c r="H151" s="4"/>
      <c r="I151" s="25"/>
      <c r="J151" s="4"/>
      <c r="K151" s="4"/>
      <c r="L151" s="4"/>
    </row>
    <row r="152" spans="1:12" ht="19.5" customHeight="1" x14ac:dyDescent="0.25">
      <c r="A152" s="1"/>
      <c r="B152" s="3"/>
      <c r="C152" s="3"/>
      <c r="D152" s="2"/>
      <c r="E152" s="3"/>
      <c r="F152" s="4"/>
      <c r="G152" s="4"/>
      <c r="H152" s="4"/>
      <c r="I152" s="25"/>
      <c r="J152" s="4"/>
      <c r="K152" s="4"/>
      <c r="L152" s="4"/>
    </row>
    <row r="153" spans="1:12" ht="19.5" customHeight="1" x14ac:dyDescent="0.25">
      <c r="A153" s="1"/>
      <c r="B153" s="3"/>
      <c r="C153" s="3"/>
      <c r="D153" s="2"/>
      <c r="E153" s="3"/>
      <c r="F153" s="4"/>
      <c r="G153" s="4"/>
      <c r="H153" s="4"/>
      <c r="I153" s="25"/>
      <c r="J153" s="4"/>
      <c r="K153" s="4"/>
      <c r="L153" s="4"/>
    </row>
    <row r="154" spans="1:12" ht="19.5" customHeight="1" x14ac:dyDescent="0.25">
      <c r="A154" s="1"/>
      <c r="B154" s="3"/>
      <c r="C154" s="3"/>
      <c r="D154" s="2"/>
      <c r="E154" s="3"/>
      <c r="F154" s="4"/>
      <c r="G154" s="4"/>
      <c r="H154" s="4"/>
      <c r="I154" s="25"/>
      <c r="J154" s="4"/>
      <c r="K154" s="4"/>
      <c r="L154" s="4"/>
    </row>
    <row r="155" spans="1:12" ht="19.5" customHeight="1" x14ac:dyDescent="0.25">
      <c r="A155" s="1"/>
      <c r="B155" s="3"/>
      <c r="C155" s="3"/>
      <c r="D155" s="2"/>
      <c r="E155" s="3"/>
      <c r="F155" s="4"/>
      <c r="G155" s="4"/>
      <c r="H155" s="4"/>
      <c r="I155" s="25"/>
      <c r="J155" s="4"/>
      <c r="K155" s="4"/>
      <c r="L155" s="4"/>
    </row>
    <row r="156" spans="1:12" ht="19.5" customHeight="1" x14ac:dyDescent="0.25">
      <c r="A156" s="1"/>
      <c r="B156" s="3"/>
      <c r="C156" s="3"/>
      <c r="D156" s="2"/>
      <c r="E156" s="3"/>
      <c r="F156" s="4"/>
      <c r="G156" s="4"/>
      <c r="H156" s="4"/>
      <c r="I156" s="25"/>
      <c r="J156" s="4"/>
      <c r="K156" s="4"/>
      <c r="L156" s="4"/>
    </row>
    <row r="157" spans="1:12" ht="19.5" customHeight="1" x14ac:dyDescent="0.25">
      <c r="A157" s="1"/>
      <c r="B157" s="3"/>
      <c r="C157" s="3"/>
      <c r="D157" s="2"/>
      <c r="E157" s="3"/>
      <c r="F157" s="4"/>
      <c r="G157" s="4"/>
      <c r="H157" s="4"/>
      <c r="I157" s="25"/>
      <c r="J157" s="4"/>
      <c r="K157" s="4"/>
      <c r="L157" s="4"/>
    </row>
    <row r="158" spans="1:12" ht="19.5" customHeight="1" x14ac:dyDescent="0.25">
      <c r="A158" s="1"/>
      <c r="B158" s="3"/>
      <c r="C158" s="3"/>
      <c r="D158" s="2"/>
      <c r="E158" s="3"/>
      <c r="F158" s="4"/>
      <c r="G158" s="4"/>
      <c r="H158" s="4"/>
      <c r="I158" s="25"/>
      <c r="J158" s="4"/>
      <c r="K158" s="4"/>
      <c r="L158" s="4"/>
    </row>
    <row r="159" spans="1:12" ht="19.5" customHeight="1" x14ac:dyDescent="0.25">
      <c r="A159" s="1"/>
      <c r="B159" s="3"/>
      <c r="C159" s="3"/>
      <c r="D159" s="2"/>
      <c r="E159" s="3"/>
      <c r="F159" s="4"/>
      <c r="G159" s="4"/>
      <c r="H159" s="4"/>
      <c r="I159" s="25"/>
      <c r="J159" s="4"/>
      <c r="K159" s="4"/>
      <c r="L159" s="4"/>
    </row>
    <row r="160" spans="1:12" ht="19.5" customHeight="1" x14ac:dyDescent="0.25">
      <c r="A160" s="1"/>
      <c r="B160" s="3"/>
      <c r="C160" s="3"/>
      <c r="D160" s="2"/>
      <c r="E160" s="3"/>
      <c r="F160" s="4"/>
      <c r="G160" s="4"/>
      <c r="H160" s="4"/>
      <c r="I160" s="25"/>
      <c r="J160" s="4"/>
      <c r="K160" s="4"/>
      <c r="L160" s="4"/>
    </row>
    <row r="161" spans="1:12" ht="19.5" customHeight="1" x14ac:dyDescent="0.25">
      <c r="A161" s="1"/>
      <c r="B161" s="3"/>
      <c r="C161" s="3"/>
      <c r="D161" s="2"/>
      <c r="E161" s="3"/>
      <c r="F161" s="4"/>
      <c r="G161" s="4"/>
      <c r="H161" s="4"/>
      <c r="I161" s="25"/>
      <c r="J161" s="4"/>
      <c r="K161" s="4"/>
      <c r="L161" s="4"/>
    </row>
    <row r="162" spans="1:12" ht="19.5" customHeight="1" x14ac:dyDescent="0.25">
      <c r="A162" s="1"/>
      <c r="B162" s="3"/>
      <c r="C162" s="3"/>
      <c r="D162" s="2"/>
      <c r="E162" s="3"/>
      <c r="F162" s="4"/>
      <c r="G162" s="4"/>
      <c r="H162" s="4"/>
      <c r="I162" s="25"/>
      <c r="J162" s="4"/>
      <c r="K162" s="4"/>
      <c r="L162" s="4"/>
    </row>
    <row r="163" spans="1:12" ht="19.5" customHeight="1" x14ac:dyDescent="0.25">
      <c r="A163" s="1"/>
      <c r="B163" s="3"/>
      <c r="C163" s="3"/>
      <c r="D163" s="2"/>
      <c r="E163" s="3"/>
      <c r="F163" s="4"/>
      <c r="G163" s="4"/>
      <c r="H163" s="4"/>
      <c r="I163" s="25"/>
      <c r="J163" s="4"/>
      <c r="K163" s="4"/>
      <c r="L163" s="4"/>
    </row>
    <row r="164" spans="1:12" ht="5.25" customHeight="1" x14ac:dyDescent="0.25">
      <c r="A164" s="1"/>
      <c r="B164" s="3"/>
      <c r="C164" s="3"/>
      <c r="D164" s="2"/>
      <c r="E164" s="3"/>
      <c r="F164" s="4"/>
      <c r="G164" s="4"/>
      <c r="H164" s="4"/>
      <c r="I164" s="25"/>
      <c r="J164" s="4"/>
      <c r="K164" s="4"/>
      <c r="L164" s="4"/>
    </row>
    <row r="165" spans="1:12" ht="21.75" customHeight="1" x14ac:dyDescent="0.25">
      <c r="A165" s="110" t="str">
        <f>A57</f>
        <v>หมายเหตุประกอบข้อมูลทางการเงินระหว่างกาลแบบย่อเป็นส่วนหนึ่งของข้อมูลทางการเงินระหว่างกาลนี้</v>
      </c>
      <c r="B165" s="111"/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</row>
  </sheetData>
  <mergeCells count="3">
    <mergeCell ref="A57:L57"/>
    <mergeCell ref="A110:L110"/>
    <mergeCell ref="A165:L165"/>
  </mergeCells>
  <pageMargins left="0.8" right="0.5" top="0.5" bottom="0.6" header="0.49" footer="0.4"/>
  <pageSetup paperSize="9" scale="80" firstPageNumber="2" fitToHeight="0" orientation="portrait" useFirstPageNumber="1" horizontalDpi="1200" verticalDpi="1200" r:id="rId1"/>
  <headerFooter>
    <oddFooter>&amp;R&amp;"Browallia New,Regular"&amp;14&amp;P</oddFooter>
  </headerFooter>
  <rowBreaks count="2" manualBreakCount="2">
    <brk id="57" man="1"/>
    <brk id="1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2EFD9"/>
  </sheetPr>
  <dimension ref="A1:L93"/>
  <sheetViews>
    <sheetView zoomScaleNormal="100" zoomScaleSheetLayoutView="85" workbookViewId="0">
      <selection activeCell="O7" sqref="O7"/>
    </sheetView>
  </sheetViews>
  <sheetFormatPr defaultColWidth="14.42578125" defaultRowHeight="15" customHeight="1" x14ac:dyDescent="0.25"/>
  <cols>
    <col min="1" max="2" width="1.140625" customWidth="1"/>
    <col min="3" max="3" width="38" customWidth="1"/>
    <col min="4" max="4" width="7.42578125" customWidth="1"/>
    <col min="5" max="5" width="0.7109375" customWidth="1"/>
    <col min="6" max="6" width="12.28515625" customWidth="1"/>
    <col min="7" max="7" width="0.7109375" customWidth="1"/>
    <col min="8" max="8" width="12.28515625" customWidth="1"/>
    <col min="9" max="9" width="0.7109375" customWidth="1"/>
    <col min="10" max="10" width="12.28515625" customWidth="1"/>
    <col min="11" max="11" width="0.7109375" customWidth="1"/>
    <col min="12" max="12" width="12.28515625" customWidth="1"/>
  </cols>
  <sheetData>
    <row r="1" spans="1:12" ht="21.75" customHeight="1" x14ac:dyDescent="0.25">
      <c r="A1" s="1" t="s">
        <v>0</v>
      </c>
      <c r="B1" s="1"/>
      <c r="C1" s="1"/>
      <c r="D1" s="2"/>
      <c r="E1" s="3"/>
      <c r="F1" s="4"/>
      <c r="G1" s="24"/>
      <c r="H1" s="4"/>
      <c r="I1" s="26"/>
      <c r="J1" s="4"/>
      <c r="K1" s="24"/>
      <c r="L1" s="16" t="s">
        <v>5</v>
      </c>
    </row>
    <row r="2" spans="1:12" ht="21.75" customHeight="1" x14ac:dyDescent="0.25">
      <c r="A2" s="1" t="s">
        <v>92</v>
      </c>
      <c r="B2" s="1"/>
      <c r="C2" s="1"/>
      <c r="D2" s="2"/>
      <c r="E2" s="3"/>
      <c r="F2" s="4"/>
      <c r="G2" s="24"/>
      <c r="H2" s="4"/>
      <c r="I2" s="26"/>
      <c r="J2" s="4"/>
      <c r="K2" s="24"/>
      <c r="L2" s="4"/>
    </row>
    <row r="3" spans="1:12" ht="21.75" customHeight="1" x14ac:dyDescent="0.25">
      <c r="A3" s="8" t="s">
        <v>93</v>
      </c>
      <c r="B3" s="8"/>
      <c r="C3" s="8"/>
      <c r="D3" s="9"/>
      <c r="E3" s="10"/>
      <c r="F3" s="11"/>
      <c r="G3" s="46"/>
      <c r="H3" s="11"/>
      <c r="I3" s="47"/>
      <c r="J3" s="11"/>
      <c r="K3" s="46"/>
      <c r="L3" s="11"/>
    </row>
    <row r="4" spans="1:12" ht="21" customHeight="1" x14ac:dyDescent="0.25">
      <c r="A4" s="3"/>
      <c r="B4" s="3"/>
      <c r="C4" s="3"/>
      <c r="D4" s="2"/>
      <c r="E4" s="3"/>
      <c r="F4" s="4"/>
      <c r="G4" s="24"/>
      <c r="H4" s="4"/>
      <c r="I4" s="26"/>
      <c r="J4" s="4"/>
      <c r="K4" s="24"/>
      <c r="L4" s="4"/>
    </row>
    <row r="5" spans="1:12" ht="21" customHeight="1" x14ac:dyDescent="0.25">
      <c r="A5" s="7"/>
      <c r="B5" s="3"/>
      <c r="C5" s="3"/>
      <c r="D5" s="13"/>
      <c r="E5" s="1"/>
      <c r="F5" s="112" t="s">
        <v>3</v>
      </c>
      <c r="G5" s="111"/>
      <c r="H5" s="111"/>
      <c r="I5" s="48"/>
      <c r="J5" s="112" t="s">
        <v>4</v>
      </c>
      <c r="K5" s="111"/>
      <c r="L5" s="111"/>
    </row>
    <row r="6" spans="1:12" ht="21" customHeight="1" x14ac:dyDescent="0.25">
      <c r="A6" s="3"/>
      <c r="B6" s="3"/>
      <c r="C6" s="3"/>
      <c r="D6" s="2"/>
      <c r="E6" s="1"/>
      <c r="F6" s="16" t="s">
        <v>9</v>
      </c>
      <c r="G6" s="1"/>
      <c r="H6" s="16" t="s">
        <v>10</v>
      </c>
      <c r="I6" s="49"/>
      <c r="J6" s="16" t="s">
        <v>9</v>
      </c>
      <c r="K6" s="1"/>
      <c r="L6" s="16" t="s">
        <v>10</v>
      </c>
    </row>
    <row r="7" spans="1:12" ht="21" customHeight="1" x14ac:dyDescent="0.25">
      <c r="A7" s="3"/>
      <c r="B7" s="3"/>
      <c r="C7" s="3"/>
      <c r="D7" s="2"/>
      <c r="E7" s="1"/>
      <c r="F7" s="15" t="s">
        <v>12</v>
      </c>
      <c r="G7" s="1"/>
      <c r="H7" s="15" t="s">
        <v>12</v>
      </c>
      <c r="I7" s="49"/>
      <c r="J7" s="15" t="s">
        <v>12</v>
      </c>
      <c r="K7" s="1"/>
      <c r="L7" s="15" t="s">
        <v>12</v>
      </c>
    </row>
    <row r="8" spans="1:12" ht="7.5" customHeight="1" x14ac:dyDescent="0.25">
      <c r="A8" s="3"/>
      <c r="B8" s="3"/>
      <c r="C8" s="3"/>
      <c r="D8" s="2"/>
      <c r="E8" s="3"/>
      <c r="F8" s="27"/>
      <c r="G8" s="25"/>
      <c r="H8" s="4"/>
      <c r="I8" s="25"/>
      <c r="J8" s="27"/>
      <c r="K8" s="25"/>
      <c r="L8" s="4"/>
    </row>
    <row r="9" spans="1:12" ht="21" customHeight="1" x14ac:dyDescent="0.25">
      <c r="A9" s="3" t="s">
        <v>94</v>
      </c>
      <c r="B9" s="3"/>
      <c r="C9" s="3"/>
      <c r="D9" s="2"/>
      <c r="E9" s="3"/>
      <c r="F9" s="27">
        <v>5551910</v>
      </c>
      <c r="G9" s="25"/>
      <c r="H9" s="4">
        <v>4134710</v>
      </c>
      <c r="I9" s="50"/>
      <c r="J9" s="27">
        <v>1058888</v>
      </c>
      <c r="K9" s="50"/>
      <c r="L9" s="4">
        <v>1143570</v>
      </c>
    </row>
    <row r="10" spans="1:12" ht="21" customHeight="1" x14ac:dyDescent="0.25">
      <c r="A10" s="3" t="s">
        <v>95</v>
      </c>
      <c r="B10" s="3"/>
      <c r="C10" s="3"/>
      <c r="D10" s="2"/>
      <c r="E10" s="3"/>
      <c r="F10" s="51">
        <v>1751836</v>
      </c>
      <c r="G10" s="7"/>
      <c r="H10" s="7">
        <v>1557104</v>
      </c>
      <c r="I10" s="52"/>
      <c r="J10" s="27">
        <v>0</v>
      </c>
      <c r="K10" s="52"/>
      <c r="L10" s="4">
        <v>0</v>
      </c>
    </row>
    <row r="11" spans="1:12" ht="21" customHeight="1" x14ac:dyDescent="0.25">
      <c r="A11" s="3" t="s">
        <v>96</v>
      </c>
      <c r="B11" s="3"/>
      <c r="C11" s="3"/>
      <c r="D11" s="29"/>
      <c r="E11" s="3"/>
      <c r="F11" s="27">
        <v>0</v>
      </c>
      <c r="G11" s="25"/>
      <c r="H11" s="4">
        <v>0</v>
      </c>
      <c r="I11" s="50"/>
      <c r="J11" s="27">
        <v>1721478</v>
      </c>
      <c r="K11" s="50"/>
      <c r="L11" s="4">
        <v>0</v>
      </c>
    </row>
    <row r="12" spans="1:12" ht="21" customHeight="1" x14ac:dyDescent="0.25">
      <c r="A12" s="3" t="s">
        <v>97</v>
      </c>
      <c r="B12" s="3"/>
      <c r="C12" s="3"/>
      <c r="D12" s="29"/>
      <c r="E12" s="3"/>
      <c r="F12" s="33">
        <v>1261821</v>
      </c>
      <c r="G12" s="25"/>
      <c r="H12" s="11">
        <v>1914976</v>
      </c>
      <c r="I12" s="50"/>
      <c r="J12" s="33">
        <v>323558</v>
      </c>
      <c r="K12" s="50"/>
      <c r="L12" s="11">
        <v>147753</v>
      </c>
    </row>
    <row r="13" spans="1:12" ht="7.5" customHeight="1" x14ac:dyDescent="0.25">
      <c r="A13" s="3"/>
      <c r="B13" s="3"/>
      <c r="C13" s="3"/>
      <c r="D13" s="2"/>
      <c r="E13" s="3"/>
      <c r="F13" s="27"/>
      <c r="G13" s="25"/>
      <c r="H13" s="4"/>
      <c r="I13" s="25"/>
      <c r="J13" s="27"/>
      <c r="K13" s="25"/>
      <c r="L13" s="4"/>
    </row>
    <row r="14" spans="1:12" ht="21" customHeight="1" x14ac:dyDescent="0.25">
      <c r="A14" s="1" t="s">
        <v>98</v>
      </c>
      <c r="B14" s="7"/>
      <c r="C14" s="1"/>
      <c r="D14" s="2"/>
      <c r="E14" s="3"/>
      <c r="F14" s="33">
        <f>SUM(F9:F12)</f>
        <v>8565567</v>
      </c>
      <c r="G14" s="25"/>
      <c r="H14" s="11">
        <f>SUM(H9:H12)</f>
        <v>7606790</v>
      </c>
      <c r="I14" s="25"/>
      <c r="J14" s="33">
        <f>SUM(J9:J12)</f>
        <v>3103924</v>
      </c>
      <c r="K14" s="25"/>
      <c r="L14" s="11">
        <f>SUM(L9:L12)</f>
        <v>1291323</v>
      </c>
    </row>
    <row r="15" spans="1:12" ht="21" customHeight="1" x14ac:dyDescent="0.25">
      <c r="A15" s="3"/>
      <c r="B15" s="3"/>
      <c r="C15" s="3"/>
      <c r="D15" s="2"/>
      <c r="E15" s="3"/>
      <c r="F15" s="27"/>
      <c r="G15" s="25"/>
      <c r="H15" s="4"/>
      <c r="I15" s="25"/>
      <c r="J15" s="27"/>
      <c r="K15" s="25"/>
      <c r="L15" s="4"/>
    </row>
    <row r="16" spans="1:12" ht="21" customHeight="1" x14ac:dyDescent="0.25">
      <c r="A16" s="3" t="s">
        <v>99</v>
      </c>
      <c r="B16" s="3"/>
      <c r="C16" s="3"/>
      <c r="D16" s="29"/>
      <c r="E16" s="3"/>
      <c r="F16" s="27">
        <v>-5035617</v>
      </c>
      <c r="G16" s="24"/>
      <c r="H16" s="4">
        <v>-4122849</v>
      </c>
      <c r="I16" s="53"/>
      <c r="J16" s="27">
        <v>-1053782</v>
      </c>
      <c r="K16" s="53"/>
      <c r="L16" s="4">
        <v>-1267943</v>
      </c>
    </row>
    <row r="17" spans="1:12" ht="21" customHeight="1" x14ac:dyDescent="0.25">
      <c r="A17" s="3" t="s">
        <v>100</v>
      </c>
      <c r="B17" s="3"/>
      <c r="C17" s="3"/>
      <c r="D17" s="29"/>
      <c r="E17" s="3"/>
      <c r="F17" s="27">
        <v>-19330</v>
      </c>
      <c r="G17" s="25"/>
      <c r="H17" s="4">
        <v>-18352</v>
      </c>
      <c r="I17" s="50"/>
      <c r="J17" s="27">
        <v>-8839</v>
      </c>
      <c r="K17" s="50"/>
      <c r="L17" s="4">
        <v>-7621</v>
      </c>
    </row>
    <row r="18" spans="1:12" ht="21" customHeight="1" x14ac:dyDescent="0.25">
      <c r="A18" s="3" t="s">
        <v>101</v>
      </c>
      <c r="B18" s="3"/>
      <c r="C18" s="3"/>
      <c r="D18" s="2"/>
      <c r="E18" s="3"/>
      <c r="F18" s="27">
        <v>-240927</v>
      </c>
      <c r="G18" s="25"/>
      <c r="H18" s="4">
        <v>-262656</v>
      </c>
      <c r="I18" s="50"/>
      <c r="J18" s="27">
        <v>-119343</v>
      </c>
      <c r="K18" s="50"/>
      <c r="L18" s="4">
        <v>-100430</v>
      </c>
    </row>
    <row r="19" spans="1:12" ht="21" customHeight="1" x14ac:dyDescent="0.25">
      <c r="A19" s="3" t="s">
        <v>102</v>
      </c>
      <c r="B19" s="3"/>
      <c r="C19" s="3"/>
      <c r="D19" s="2"/>
      <c r="E19" s="3"/>
      <c r="F19" s="27"/>
      <c r="G19" s="25"/>
      <c r="H19" s="4"/>
      <c r="I19" s="50"/>
      <c r="J19" s="27"/>
      <c r="K19" s="50"/>
      <c r="L19" s="4"/>
    </row>
    <row r="20" spans="1:12" ht="21" customHeight="1" x14ac:dyDescent="0.25">
      <c r="A20" s="3"/>
      <c r="B20" s="3" t="s">
        <v>103</v>
      </c>
      <c r="C20" s="3"/>
      <c r="D20" s="2"/>
      <c r="E20" s="3"/>
      <c r="F20" s="27">
        <v>-672451</v>
      </c>
      <c r="G20" s="25"/>
      <c r="H20" s="4">
        <v>0</v>
      </c>
      <c r="I20" s="50"/>
      <c r="J20" s="27">
        <v>0</v>
      </c>
      <c r="K20" s="50"/>
      <c r="L20" s="4">
        <v>0</v>
      </c>
    </row>
    <row r="21" spans="1:12" ht="21" customHeight="1" x14ac:dyDescent="0.25">
      <c r="A21" s="3" t="s">
        <v>104</v>
      </c>
      <c r="B21" s="3"/>
      <c r="C21" s="3"/>
      <c r="D21" s="2"/>
      <c r="E21" s="3"/>
      <c r="F21" s="27">
        <v>17470</v>
      </c>
      <c r="G21" s="25"/>
      <c r="H21" s="4">
        <v>29</v>
      </c>
      <c r="I21" s="50"/>
      <c r="J21" s="27">
        <v>17470</v>
      </c>
      <c r="K21" s="50"/>
      <c r="L21" s="4">
        <v>0</v>
      </c>
    </row>
    <row r="22" spans="1:12" ht="21" customHeight="1" x14ac:dyDescent="0.25">
      <c r="A22" s="3" t="s">
        <v>105</v>
      </c>
      <c r="B22" s="3"/>
      <c r="C22" s="3"/>
      <c r="D22" s="2"/>
      <c r="E22" s="25"/>
      <c r="F22" s="27">
        <v>17871</v>
      </c>
      <c r="G22" s="25"/>
      <c r="H22" s="4">
        <v>16907</v>
      </c>
      <c r="I22" s="50"/>
      <c r="J22" s="27">
        <v>5362</v>
      </c>
      <c r="K22" s="50"/>
      <c r="L22" s="4">
        <v>49854</v>
      </c>
    </row>
    <row r="23" spans="1:12" ht="21" customHeight="1" x14ac:dyDescent="0.25">
      <c r="A23" s="3" t="s">
        <v>106</v>
      </c>
      <c r="B23" s="3"/>
      <c r="C23" s="3"/>
      <c r="D23" s="2"/>
      <c r="E23" s="25"/>
      <c r="F23" s="33">
        <v>-594884</v>
      </c>
      <c r="G23" s="25"/>
      <c r="H23" s="11">
        <v>-359115</v>
      </c>
      <c r="I23" s="50"/>
      <c r="J23" s="33">
        <v>-372505</v>
      </c>
      <c r="K23" s="50"/>
      <c r="L23" s="11">
        <v>-194902</v>
      </c>
    </row>
    <row r="24" spans="1:12" ht="7.5" customHeight="1" x14ac:dyDescent="0.25">
      <c r="A24" s="3"/>
      <c r="B24" s="3"/>
      <c r="C24" s="3"/>
      <c r="D24" s="2"/>
      <c r="E24" s="3"/>
      <c r="F24" s="27"/>
      <c r="G24" s="25"/>
      <c r="H24" s="4"/>
      <c r="I24" s="25"/>
      <c r="J24" s="27"/>
      <c r="K24" s="25"/>
      <c r="L24" s="4"/>
    </row>
    <row r="25" spans="1:12" ht="21" customHeight="1" x14ac:dyDescent="0.25">
      <c r="A25" s="1" t="s">
        <v>107</v>
      </c>
      <c r="B25" s="7"/>
      <c r="C25" s="3"/>
      <c r="D25" s="2"/>
      <c r="E25" s="3"/>
      <c r="F25" s="33">
        <f>SUM(F16:F24)</f>
        <v>-6527868</v>
      </c>
      <c r="G25" s="4"/>
      <c r="H25" s="11">
        <f>SUM(H16:H24)</f>
        <v>-4746036</v>
      </c>
      <c r="I25" s="4"/>
      <c r="J25" s="33">
        <f>SUM(J16:J24)</f>
        <v>-1531637</v>
      </c>
      <c r="K25" s="4"/>
      <c r="L25" s="11">
        <f>SUM(L16:L24)</f>
        <v>-1521042</v>
      </c>
    </row>
    <row r="26" spans="1:12" ht="7.5" customHeight="1" x14ac:dyDescent="0.25">
      <c r="A26" s="3"/>
      <c r="B26" s="3"/>
      <c r="C26" s="3"/>
      <c r="D26" s="2"/>
      <c r="E26" s="3"/>
      <c r="F26" s="27"/>
      <c r="G26" s="4"/>
      <c r="H26" s="4"/>
      <c r="I26" s="4"/>
      <c r="J26" s="27"/>
      <c r="K26" s="4"/>
      <c r="L26" s="4"/>
    </row>
    <row r="27" spans="1:12" ht="21" customHeight="1" x14ac:dyDescent="0.25">
      <c r="A27" s="3" t="s">
        <v>108</v>
      </c>
      <c r="B27" s="3"/>
      <c r="C27" s="3"/>
      <c r="D27" s="2"/>
      <c r="E27" s="3"/>
      <c r="F27" s="54"/>
      <c r="G27" s="25"/>
      <c r="H27" s="55"/>
      <c r="I27" s="25"/>
      <c r="J27" s="54"/>
      <c r="K27" s="25"/>
      <c r="L27" s="55"/>
    </row>
    <row r="28" spans="1:12" ht="21" customHeight="1" x14ac:dyDescent="0.25">
      <c r="A28" s="3"/>
      <c r="B28" s="3" t="s">
        <v>109</v>
      </c>
      <c r="C28" s="3"/>
      <c r="D28" s="29"/>
      <c r="E28" s="3"/>
      <c r="F28" s="33">
        <v>-14343</v>
      </c>
      <c r="G28" s="25"/>
      <c r="H28" s="11">
        <v>69389</v>
      </c>
      <c r="I28" s="50"/>
      <c r="J28" s="33">
        <v>0</v>
      </c>
      <c r="K28" s="50"/>
      <c r="L28" s="11">
        <v>0</v>
      </c>
    </row>
    <row r="29" spans="1:12" ht="7.5" customHeight="1" x14ac:dyDescent="0.25">
      <c r="A29" s="3"/>
      <c r="B29" s="3"/>
      <c r="C29" s="3"/>
      <c r="D29" s="2"/>
      <c r="E29" s="3"/>
      <c r="F29" s="27"/>
      <c r="G29" s="4"/>
      <c r="H29" s="4"/>
      <c r="I29" s="4"/>
      <c r="J29" s="27"/>
      <c r="K29" s="4"/>
      <c r="L29" s="4"/>
    </row>
    <row r="30" spans="1:12" ht="21" customHeight="1" x14ac:dyDescent="0.25">
      <c r="A30" s="1" t="s">
        <v>110</v>
      </c>
      <c r="B30" s="3"/>
      <c r="C30" s="3"/>
      <c r="D30" s="2"/>
      <c r="E30" s="3"/>
      <c r="F30" s="27">
        <f>SUM(F14,F25,F28)</f>
        <v>2023356</v>
      </c>
      <c r="G30" s="4"/>
      <c r="H30" s="4">
        <f>SUM(H14,H25,H28)</f>
        <v>2930143</v>
      </c>
      <c r="I30" s="4"/>
      <c r="J30" s="27">
        <f>SUM(J14,J25,J28)</f>
        <v>1572287</v>
      </c>
      <c r="K30" s="4"/>
      <c r="L30" s="4">
        <f>SUM(L14,L25,L28)</f>
        <v>-229719</v>
      </c>
    </row>
    <row r="31" spans="1:12" ht="21" customHeight="1" x14ac:dyDescent="0.25">
      <c r="A31" s="3" t="s">
        <v>111</v>
      </c>
      <c r="B31" s="3"/>
      <c r="C31" s="3"/>
      <c r="D31" s="2"/>
      <c r="E31" s="3"/>
      <c r="F31" s="33">
        <v>-150086</v>
      </c>
      <c r="G31" s="25"/>
      <c r="H31" s="11">
        <v>-67854</v>
      </c>
      <c r="I31" s="50"/>
      <c r="J31" s="33">
        <v>1242</v>
      </c>
      <c r="K31" s="50"/>
      <c r="L31" s="11">
        <v>1152</v>
      </c>
    </row>
    <row r="32" spans="1:12" ht="7.5" customHeight="1" x14ac:dyDescent="0.25">
      <c r="A32" s="3"/>
      <c r="B32" s="3"/>
      <c r="C32" s="3"/>
      <c r="D32" s="2"/>
      <c r="E32" s="3"/>
      <c r="F32" s="27"/>
      <c r="G32" s="25"/>
      <c r="H32" s="4"/>
      <c r="I32" s="25"/>
      <c r="J32" s="27"/>
      <c r="K32" s="25"/>
      <c r="L32" s="4"/>
    </row>
    <row r="33" spans="1:12" ht="21" customHeight="1" x14ac:dyDescent="0.25">
      <c r="A33" s="1" t="s">
        <v>112</v>
      </c>
      <c r="B33" s="3"/>
      <c r="C33" s="3"/>
      <c r="D33" s="2"/>
      <c r="E33" s="3"/>
      <c r="F33" s="33">
        <f>SUM(F30:F31)</f>
        <v>1873270</v>
      </c>
      <c r="G33" s="4"/>
      <c r="H33" s="11">
        <f>SUM(H30:H31)</f>
        <v>2862289</v>
      </c>
      <c r="I33" s="4"/>
      <c r="J33" s="33">
        <f>SUM(J30:J31)</f>
        <v>1573529</v>
      </c>
      <c r="K33" s="4"/>
      <c r="L33" s="11">
        <f>SUM(L30:L31)</f>
        <v>-228567</v>
      </c>
    </row>
    <row r="34" spans="1:12" ht="21" customHeight="1" x14ac:dyDescent="0.25">
      <c r="A34" s="3" t="s">
        <v>113</v>
      </c>
      <c r="B34" s="3"/>
      <c r="C34" s="3"/>
      <c r="D34" s="2"/>
      <c r="E34" s="3"/>
      <c r="F34" s="108"/>
      <c r="G34" s="25"/>
      <c r="H34" s="4"/>
      <c r="I34" s="25"/>
      <c r="J34" s="108"/>
      <c r="K34" s="25"/>
      <c r="L34" s="4"/>
    </row>
    <row r="35" spans="1:12" ht="21" customHeight="1" x14ac:dyDescent="0.25">
      <c r="A35" s="1" t="s">
        <v>114</v>
      </c>
      <c r="B35" s="3"/>
      <c r="C35" s="3"/>
      <c r="D35" s="2"/>
      <c r="E35" s="3"/>
      <c r="F35" s="27"/>
      <c r="G35" s="25"/>
      <c r="H35" s="4"/>
      <c r="I35" s="25"/>
      <c r="J35" s="27"/>
      <c r="K35" s="25"/>
      <c r="L35" s="4"/>
    </row>
    <row r="36" spans="1:12" ht="6" customHeight="1" x14ac:dyDescent="0.25">
      <c r="A36" s="1"/>
      <c r="B36" s="3"/>
      <c r="C36" s="3"/>
      <c r="D36" s="2"/>
      <c r="E36" s="3"/>
      <c r="F36" s="27"/>
      <c r="G36" s="4"/>
      <c r="H36" s="4"/>
      <c r="I36" s="4"/>
      <c r="J36" s="27"/>
      <c r="K36" s="4"/>
      <c r="L36" s="4"/>
    </row>
    <row r="37" spans="1:12" ht="21" customHeight="1" x14ac:dyDescent="0.25">
      <c r="A37" s="3" t="s">
        <v>115</v>
      </c>
      <c r="B37" s="3"/>
      <c r="C37" s="3"/>
      <c r="D37" s="2"/>
      <c r="E37" s="3"/>
      <c r="F37" s="27"/>
      <c r="G37" s="4"/>
      <c r="H37" s="4"/>
      <c r="I37" s="4"/>
      <c r="J37" s="27"/>
      <c r="K37" s="4"/>
      <c r="L37" s="4"/>
    </row>
    <row r="38" spans="1:12" ht="21" customHeight="1" x14ac:dyDescent="0.25">
      <c r="A38" s="3"/>
      <c r="B38" s="3" t="s">
        <v>116</v>
      </c>
      <c r="C38" s="3"/>
      <c r="D38" s="2"/>
      <c r="E38" s="3"/>
      <c r="F38" s="27"/>
      <c r="G38" s="4"/>
      <c r="H38" s="4"/>
      <c r="I38" s="4"/>
      <c r="J38" s="27"/>
      <c r="K38" s="4"/>
      <c r="L38" s="4"/>
    </row>
    <row r="39" spans="1:12" ht="21" customHeight="1" x14ac:dyDescent="0.25">
      <c r="A39" s="1"/>
      <c r="B39" s="3"/>
      <c r="C39" s="3" t="s">
        <v>117</v>
      </c>
      <c r="D39" s="2"/>
      <c r="E39" s="3"/>
      <c r="F39" s="27"/>
      <c r="G39" s="4"/>
      <c r="H39" s="4"/>
      <c r="I39" s="4"/>
      <c r="J39" s="27"/>
      <c r="K39" s="4"/>
      <c r="L39" s="4"/>
    </row>
    <row r="40" spans="1:12" ht="21" customHeight="1" x14ac:dyDescent="0.25">
      <c r="A40" s="1"/>
      <c r="B40" s="3"/>
      <c r="C40" s="56" t="s">
        <v>118</v>
      </c>
      <c r="D40" s="2"/>
      <c r="E40" s="3"/>
      <c r="F40" s="27">
        <v>-614147</v>
      </c>
      <c r="G40" s="4"/>
      <c r="H40" s="4">
        <v>-211848</v>
      </c>
      <c r="I40" s="4"/>
      <c r="J40" s="27">
        <v>178495</v>
      </c>
      <c r="K40" s="4"/>
      <c r="L40" s="4">
        <v>-211779</v>
      </c>
    </row>
    <row r="41" spans="1:12" ht="21" customHeight="1" x14ac:dyDescent="0.25">
      <c r="A41" s="1"/>
      <c r="B41" s="3"/>
      <c r="C41" s="3" t="s">
        <v>119</v>
      </c>
      <c r="D41" s="2"/>
      <c r="E41" s="3"/>
      <c r="F41" s="27"/>
      <c r="G41" s="4"/>
      <c r="H41" s="4"/>
      <c r="I41" s="4"/>
      <c r="J41" s="27"/>
      <c r="K41" s="4"/>
      <c r="L41" s="4"/>
    </row>
    <row r="42" spans="1:12" ht="21" customHeight="1" x14ac:dyDescent="0.25">
      <c r="A42" s="1"/>
      <c r="B42" s="3"/>
      <c r="C42" s="3" t="s">
        <v>120</v>
      </c>
      <c r="D42" s="2"/>
      <c r="E42" s="3"/>
      <c r="F42" s="33">
        <v>122830</v>
      </c>
      <c r="G42" s="4"/>
      <c r="H42" s="11">
        <v>42370</v>
      </c>
      <c r="I42" s="25"/>
      <c r="J42" s="33">
        <v>-35700</v>
      </c>
      <c r="K42" s="25"/>
      <c r="L42" s="11">
        <v>42355</v>
      </c>
    </row>
    <row r="43" spans="1:12" ht="6" customHeight="1" x14ac:dyDescent="0.25">
      <c r="A43" s="1"/>
      <c r="B43" s="3"/>
      <c r="C43" s="3"/>
      <c r="D43" s="2"/>
      <c r="E43" s="3"/>
      <c r="F43" s="27"/>
      <c r="G43" s="4"/>
      <c r="H43" s="4"/>
      <c r="I43" s="4"/>
      <c r="J43" s="27"/>
      <c r="K43" s="4"/>
      <c r="L43" s="4"/>
    </row>
    <row r="44" spans="1:12" ht="21" customHeight="1" x14ac:dyDescent="0.25">
      <c r="A44" s="1" t="s">
        <v>121</v>
      </c>
      <c r="B44" s="3"/>
      <c r="C44" s="3"/>
      <c r="D44" s="2"/>
      <c r="E44" s="3"/>
      <c r="F44" s="27"/>
      <c r="G44" s="4"/>
      <c r="H44" s="4"/>
      <c r="I44" s="4"/>
      <c r="J44" s="27"/>
      <c r="K44" s="4"/>
      <c r="L44" s="4"/>
    </row>
    <row r="45" spans="1:12" ht="21" customHeight="1" x14ac:dyDescent="0.25">
      <c r="A45" s="1"/>
      <c r="B45" s="1" t="s">
        <v>116</v>
      </c>
      <c r="C45" s="3"/>
      <c r="D45" s="2"/>
      <c r="E45" s="3"/>
      <c r="F45" s="33">
        <f>SUM(F40:F42)</f>
        <v>-491317</v>
      </c>
      <c r="G45" s="4"/>
      <c r="H45" s="11">
        <f>SUM(H40:H42)</f>
        <v>-169478</v>
      </c>
      <c r="I45" s="4"/>
      <c r="J45" s="33">
        <f>SUM(J40:J42)</f>
        <v>142795</v>
      </c>
      <c r="K45" s="4"/>
      <c r="L45" s="11">
        <f>SUM(L40:L42)</f>
        <v>-169424</v>
      </c>
    </row>
    <row r="46" spans="1:12" ht="19.5" customHeight="1" x14ac:dyDescent="0.25">
      <c r="A46" s="3"/>
      <c r="B46" s="3"/>
      <c r="C46" s="3"/>
      <c r="D46" s="2"/>
      <c r="E46" s="3"/>
      <c r="F46" s="4"/>
      <c r="G46" s="4"/>
      <c r="H46" s="4"/>
      <c r="I46" s="4"/>
      <c r="J46" s="4"/>
      <c r="K46" s="4"/>
      <c r="L46" s="4"/>
    </row>
    <row r="47" spans="1:12" ht="3.75" customHeight="1" x14ac:dyDescent="0.25">
      <c r="A47" s="3"/>
      <c r="B47" s="3"/>
      <c r="C47" s="3"/>
      <c r="D47" s="2"/>
      <c r="E47" s="3"/>
      <c r="F47" s="4"/>
      <c r="G47" s="4"/>
      <c r="H47" s="4"/>
      <c r="I47" s="4"/>
      <c r="J47" s="4"/>
      <c r="K47" s="4"/>
      <c r="L47" s="4"/>
    </row>
    <row r="48" spans="1:12" ht="21.75" customHeight="1" x14ac:dyDescent="0.25">
      <c r="A48" s="110" t="s">
        <v>48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</row>
    <row r="49" spans="1:12" ht="21.75" customHeight="1" x14ac:dyDescent="0.25">
      <c r="A49" s="1" t="s">
        <v>0</v>
      </c>
      <c r="B49" s="1"/>
      <c r="C49" s="1"/>
      <c r="D49" s="2"/>
      <c r="E49" s="3"/>
      <c r="F49" s="4"/>
      <c r="G49" s="24"/>
      <c r="H49" s="4"/>
      <c r="I49" s="26"/>
      <c r="J49" s="4"/>
      <c r="K49" s="24"/>
      <c r="L49" s="16" t="s">
        <v>5</v>
      </c>
    </row>
    <row r="50" spans="1:12" ht="21.75" customHeight="1" x14ac:dyDescent="0.25">
      <c r="A50" s="1" t="s">
        <v>92</v>
      </c>
      <c r="B50" s="1"/>
      <c r="C50" s="1"/>
      <c r="D50" s="2"/>
      <c r="E50" s="3"/>
      <c r="F50" s="4"/>
      <c r="G50" s="24"/>
      <c r="H50" s="4"/>
      <c r="I50" s="26"/>
      <c r="J50" s="4"/>
      <c r="K50" s="24"/>
      <c r="L50" s="4"/>
    </row>
    <row r="51" spans="1:12" ht="21.75" customHeight="1" x14ac:dyDescent="0.25">
      <c r="A51" s="8" t="str">
        <f>A3</f>
        <v>สำหรับงวดสามเดือนสิ้นสุดวันที่ 30 กันยายน พ.ศ. 2566</v>
      </c>
      <c r="B51" s="8"/>
      <c r="C51" s="8"/>
      <c r="D51" s="9"/>
      <c r="E51" s="10"/>
      <c r="F51" s="11"/>
      <c r="G51" s="46"/>
      <c r="H51" s="11"/>
      <c r="I51" s="47"/>
      <c r="J51" s="11"/>
      <c r="K51" s="46"/>
      <c r="L51" s="11"/>
    </row>
    <row r="52" spans="1:12" ht="21.75" customHeight="1" x14ac:dyDescent="0.25">
      <c r="A52" s="3"/>
      <c r="B52" s="3"/>
      <c r="C52" s="3"/>
      <c r="D52" s="2"/>
      <c r="E52" s="3"/>
      <c r="F52" s="4"/>
      <c r="G52" s="24"/>
      <c r="H52" s="4"/>
      <c r="I52" s="26"/>
      <c r="J52" s="4"/>
      <c r="K52" s="24"/>
      <c r="L52" s="4"/>
    </row>
    <row r="53" spans="1:12" ht="21.75" customHeight="1" x14ac:dyDescent="0.25">
      <c r="A53" s="7"/>
      <c r="B53" s="3"/>
      <c r="C53" s="3"/>
      <c r="D53" s="13"/>
      <c r="E53" s="1"/>
      <c r="F53" s="112" t="s">
        <v>3</v>
      </c>
      <c r="G53" s="111"/>
      <c r="H53" s="111"/>
      <c r="I53" s="48"/>
      <c r="J53" s="112" t="s">
        <v>4</v>
      </c>
      <c r="K53" s="111"/>
      <c r="L53" s="111"/>
    </row>
    <row r="54" spans="1:12" ht="21.75" customHeight="1" x14ac:dyDescent="0.25">
      <c r="A54" s="3"/>
      <c r="B54" s="3"/>
      <c r="C54" s="3"/>
      <c r="D54" s="2"/>
      <c r="E54" s="1"/>
      <c r="F54" s="16" t="s">
        <v>9</v>
      </c>
      <c r="G54" s="1"/>
      <c r="H54" s="16" t="s">
        <v>10</v>
      </c>
      <c r="I54" s="49"/>
      <c r="J54" s="16" t="s">
        <v>9</v>
      </c>
      <c r="K54" s="1"/>
      <c r="L54" s="16" t="s">
        <v>10</v>
      </c>
    </row>
    <row r="55" spans="1:12" ht="21.75" customHeight="1" x14ac:dyDescent="0.25">
      <c r="A55" s="3"/>
      <c r="B55" s="3"/>
      <c r="C55" s="3"/>
      <c r="D55" s="2"/>
      <c r="E55" s="1"/>
      <c r="F55" s="15" t="s">
        <v>12</v>
      </c>
      <c r="G55" s="1"/>
      <c r="H55" s="15" t="s">
        <v>12</v>
      </c>
      <c r="I55" s="49"/>
      <c r="J55" s="15" t="s">
        <v>12</v>
      </c>
      <c r="K55" s="1"/>
      <c r="L55" s="15" t="s">
        <v>12</v>
      </c>
    </row>
    <row r="56" spans="1:12" ht="7.5" customHeight="1" x14ac:dyDescent="0.25">
      <c r="A56" s="1"/>
      <c r="B56" s="3"/>
      <c r="C56" s="3"/>
      <c r="D56" s="2"/>
      <c r="E56" s="3"/>
      <c r="F56" s="27"/>
      <c r="G56" s="4"/>
      <c r="H56" s="4"/>
      <c r="I56" s="4"/>
      <c r="J56" s="27"/>
      <c r="K56" s="4"/>
      <c r="L56" s="4"/>
    </row>
    <row r="57" spans="1:12" ht="21.75" customHeight="1" x14ac:dyDescent="0.25">
      <c r="A57" s="3" t="s">
        <v>122</v>
      </c>
      <c r="B57" s="3"/>
      <c r="C57" s="3"/>
      <c r="D57" s="2"/>
      <c r="E57" s="3"/>
      <c r="F57" s="27"/>
      <c r="G57" s="25"/>
      <c r="H57" s="4"/>
      <c r="I57" s="25"/>
      <c r="J57" s="27"/>
      <c r="K57" s="25"/>
      <c r="L57" s="4"/>
    </row>
    <row r="58" spans="1:12" ht="21.75" customHeight="1" x14ac:dyDescent="0.25">
      <c r="A58" s="3"/>
      <c r="B58" s="3" t="s">
        <v>116</v>
      </c>
      <c r="C58" s="3"/>
      <c r="D58" s="2"/>
      <c r="E58" s="3"/>
      <c r="F58" s="27"/>
      <c r="G58" s="25"/>
      <c r="H58" s="4"/>
      <c r="I58" s="25"/>
      <c r="J58" s="27"/>
      <c r="K58" s="25"/>
      <c r="L58" s="4"/>
    </row>
    <row r="59" spans="1:12" ht="21.75" customHeight="1" x14ac:dyDescent="0.25">
      <c r="A59" s="3"/>
      <c r="B59" s="7"/>
      <c r="C59" s="43" t="s">
        <v>123</v>
      </c>
      <c r="D59" s="2"/>
      <c r="E59" s="3"/>
      <c r="F59" s="27"/>
      <c r="G59" s="25"/>
      <c r="H59" s="4"/>
      <c r="I59" s="25"/>
      <c r="J59" s="27"/>
      <c r="K59" s="25"/>
      <c r="L59" s="4"/>
    </row>
    <row r="60" spans="1:12" ht="21.75" customHeight="1" x14ac:dyDescent="0.25">
      <c r="A60" s="3"/>
      <c r="B60" s="3"/>
      <c r="C60" s="3" t="s">
        <v>124</v>
      </c>
      <c r="D60" s="29"/>
      <c r="E60" s="3"/>
      <c r="F60" s="27">
        <v>13781</v>
      </c>
      <c r="G60" s="25"/>
      <c r="H60" s="4">
        <v>5107</v>
      </c>
      <c r="I60" s="25"/>
      <c r="J60" s="27">
        <v>0</v>
      </c>
      <c r="K60" s="25"/>
      <c r="L60" s="4">
        <v>0</v>
      </c>
    </row>
    <row r="61" spans="1:12" ht="21.75" customHeight="1" x14ac:dyDescent="0.25">
      <c r="A61" s="1"/>
      <c r="B61" s="7"/>
      <c r="C61" s="57" t="s">
        <v>125</v>
      </c>
      <c r="D61" s="2"/>
      <c r="E61" s="3"/>
      <c r="F61" s="27"/>
      <c r="G61" s="25"/>
      <c r="H61" s="4"/>
      <c r="I61" s="25"/>
      <c r="J61" s="27"/>
      <c r="K61" s="25"/>
      <c r="L61" s="4"/>
    </row>
    <row r="62" spans="1:12" ht="21.75" customHeight="1" x14ac:dyDescent="0.25">
      <c r="A62" s="1"/>
      <c r="B62" s="7"/>
      <c r="C62" s="3" t="s">
        <v>126</v>
      </c>
      <c r="D62" s="2"/>
      <c r="E62" s="3"/>
      <c r="F62" s="27">
        <v>-30168</v>
      </c>
      <c r="G62" s="25"/>
      <c r="H62" s="4">
        <v>-24531</v>
      </c>
      <c r="I62" s="25"/>
      <c r="J62" s="27">
        <v>0</v>
      </c>
      <c r="K62" s="25"/>
      <c r="L62" s="4">
        <v>0</v>
      </c>
    </row>
    <row r="63" spans="1:12" ht="21.75" customHeight="1" x14ac:dyDescent="0.25">
      <c r="A63" s="1"/>
      <c r="B63" s="7"/>
      <c r="C63" s="43" t="s">
        <v>127</v>
      </c>
      <c r="D63" s="2"/>
      <c r="E63" s="3"/>
      <c r="F63" s="27"/>
      <c r="G63" s="25"/>
      <c r="H63" s="4"/>
      <c r="I63" s="25"/>
      <c r="J63" s="27"/>
      <c r="K63" s="25"/>
      <c r="L63" s="4"/>
    </row>
    <row r="64" spans="1:12" ht="21.75" customHeight="1" x14ac:dyDescent="0.25">
      <c r="A64" s="1"/>
      <c r="B64" s="7"/>
      <c r="C64" s="3" t="s">
        <v>120</v>
      </c>
      <c r="D64" s="2"/>
      <c r="E64" s="3"/>
      <c r="F64" s="33">
        <v>0</v>
      </c>
      <c r="G64" s="25"/>
      <c r="H64" s="11">
        <v>0</v>
      </c>
      <c r="I64" s="25"/>
      <c r="J64" s="33">
        <v>0</v>
      </c>
      <c r="K64" s="25"/>
      <c r="L64" s="11">
        <v>0</v>
      </c>
    </row>
    <row r="65" spans="1:12" ht="7.5" customHeight="1" x14ac:dyDescent="0.25">
      <c r="A65" s="1"/>
      <c r="B65" s="3"/>
      <c r="C65" s="3"/>
      <c r="D65" s="2"/>
      <c r="E65" s="3"/>
      <c r="F65" s="27"/>
      <c r="G65" s="4"/>
      <c r="H65" s="4"/>
      <c r="I65" s="4"/>
      <c r="J65" s="27"/>
      <c r="K65" s="4"/>
      <c r="L65" s="4"/>
    </row>
    <row r="66" spans="1:12" ht="21.75" customHeight="1" x14ac:dyDescent="0.25">
      <c r="A66" s="1" t="s">
        <v>128</v>
      </c>
      <c r="B66" s="3"/>
      <c r="C66" s="3"/>
      <c r="D66" s="2"/>
      <c r="E66" s="3"/>
      <c r="F66" s="27"/>
      <c r="G66" s="4"/>
      <c r="H66" s="4"/>
      <c r="I66" s="4"/>
      <c r="J66" s="27"/>
      <c r="K66" s="4"/>
      <c r="L66" s="4"/>
    </row>
    <row r="67" spans="1:12" ht="21.75" customHeight="1" x14ac:dyDescent="0.25">
      <c r="A67" s="1"/>
      <c r="B67" s="1" t="s">
        <v>116</v>
      </c>
      <c r="C67" s="3"/>
      <c r="D67" s="2"/>
      <c r="E67" s="3"/>
      <c r="F67" s="33">
        <f>SUM(F60:F64)</f>
        <v>-16387</v>
      </c>
      <c r="G67" s="25"/>
      <c r="H67" s="11">
        <f>SUM(H60:H64)</f>
        <v>-19424</v>
      </c>
      <c r="I67" s="25"/>
      <c r="J67" s="33">
        <f>SUM(J58:J64)</f>
        <v>0</v>
      </c>
      <c r="K67" s="25"/>
      <c r="L67" s="11">
        <f>SUM(L58:L64)</f>
        <v>0</v>
      </c>
    </row>
    <row r="68" spans="1:12" ht="7.5" customHeight="1" x14ac:dyDescent="0.25">
      <c r="A68" s="1"/>
      <c r="B68" s="3"/>
      <c r="C68" s="3"/>
      <c r="D68" s="2"/>
      <c r="E68" s="3"/>
      <c r="F68" s="27"/>
      <c r="G68" s="4"/>
      <c r="H68" s="4"/>
      <c r="I68" s="4"/>
      <c r="J68" s="27"/>
      <c r="K68" s="4"/>
      <c r="L68" s="4"/>
    </row>
    <row r="69" spans="1:12" ht="21.75" customHeight="1" x14ac:dyDescent="0.25">
      <c r="A69" s="1" t="s">
        <v>129</v>
      </c>
      <c r="B69" s="3"/>
      <c r="C69" s="3"/>
      <c r="D69" s="2"/>
      <c r="E69" s="3"/>
      <c r="F69" s="33">
        <f>SUM(F45,F67)</f>
        <v>-507704</v>
      </c>
      <c r="G69" s="4"/>
      <c r="H69" s="11">
        <f>SUM(H45,H67)</f>
        <v>-188902</v>
      </c>
      <c r="I69" s="4"/>
      <c r="J69" s="33">
        <f>SUM(J45,J67)</f>
        <v>142795</v>
      </c>
      <c r="K69" s="4"/>
      <c r="L69" s="11">
        <f>SUM(L45,L67)</f>
        <v>-169424</v>
      </c>
    </row>
    <row r="70" spans="1:12" ht="7.5" customHeight="1" x14ac:dyDescent="0.25">
      <c r="A70" s="1"/>
      <c r="B70" s="3"/>
      <c r="C70" s="3"/>
      <c r="D70" s="2"/>
      <c r="E70" s="3"/>
      <c r="F70" s="27"/>
      <c r="G70" s="4"/>
      <c r="H70" s="4"/>
      <c r="I70" s="4"/>
      <c r="J70" s="27"/>
      <c r="K70" s="4"/>
      <c r="L70" s="4"/>
    </row>
    <row r="71" spans="1:12" ht="21.75" customHeight="1" x14ac:dyDescent="0.25">
      <c r="A71" s="1" t="s">
        <v>130</v>
      </c>
      <c r="B71" s="3"/>
      <c r="C71" s="3"/>
      <c r="D71" s="2"/>
      <c r="E71" s="3"/>
      <c r="F71" s="35">
        <f>SUM(F33+F69)</f>
        <v>1365566</v>
      </c>
      <c r="G71" s="4"/>
      <c r="H71" s="36">
        <f>SUM(H33+H69)</f>
        <v>2673387</v>
      </c>
      <c r="I71" s="4"/>
      <c r="J71" s="35">
        <f>SUM(J33+J69)</f>
        <v>1716324</v>
      </c>
      <c r="K71" s="4"/>
      <c r="L71" s="36">
        <f>SUM(L33+L69)</f>
        <v>-397991</v>
      </c>
    </row>
    <row r="72" spans="1:12" ht="21.75" customHeight="1" x14ac:dyDescent="0.25">
      <c r="A72" s="1"/>
      <c r="B72" s="3"/>
      <c r="C72" s="3"/>
      <c r="D72" s="2"/>
      <c r="E72" s="3"/>
      <c r="F72" s="108"/>
      <c r="G72" s="24"/>
      <c r="H72" s="4"/>
      <c r="I72" s="26"/>
      <c r="J72" s="108"/>
      <c r="K72" s="24"/>
      <c r="L72" s="4"/>
    </row>
    <row r="73" spans="1:12" ht="21.75" customHeight="1" x14ac:dyDescent="0.25">
      <c r="A73" s="1" t="s">
        <v>131</v>
      </c>
      <c r="B73" s="3"/>
      <c r="C73" s="3"/>
      <c r="D73" s="2"/>
      <c r="E73" s="3"/>
      <c r="F73" s="27"/>
      <c r="G73" s="24"/>
      <c r="H73" s="4"/>
      <c r="I73" s="26"/>
      <c r="J73" s="27"/>
      <c r="K73" s="24"/>
      <c r="L73" s="4"/>
    </row>
    <row r="74" spans="1:12" ht="21.75" customHeight="1" x14ac:dyDescent="0.25">
      <c r="A74" s="7"/>
      <c r="B74" s="43" t="s">
        <v>132</v>
      </c>
      <c r="C74" s="3"/>
      <c r="D74" s="2"/>
      <c r="E74" s="3"/>
      <c r="F74" s="27">
        <v>1962957</v>
      </c>
      <c r="G74" s="58"/>
      <c r="H74" s="4">
        <v>2970295</v>
      </c>
      <c r="I74" s="58"/>
      <c r="J74" s="27">
        <v>1573529</v>
      </c>
      <c r="K74" s="58"/>
      <c r="L74" s="4">
        <v>-228567</v>
      </c>
    </row>
    <row r="75" spans="1:12" ht="21.75" customHeight="1" x14ac:dyDescent="0.25">
      <c r="A75" s="7"/>
      <c r="B75" s="43" t="s">
        <v>133</v>
      </c>
      <c r="C75" s="3"/>
      <c r="D75" s="2"/>
      <c r="E75" s="3"/>
      <c r="F75" s="33">
        <v>-89687</v>
      </c>
      <c r="G75" s="58"/>
      <c r="H75" s="11">
        <v>-108006</v>
      </c>
      <c r="I75" s="58"/>
      <c r="J75" s="33">
        <v>0</v>
      </c>
      <c r="K75" s="58"/>
      <c r="L75" s="11">
        <v>0</v>
      </c>
    </row>
    <row r="76" spans="1:12" ht="7.5" customHeight="1" x14ac:dyDescent="0.25">
      <c r="A76" s="3"/>
      <c r="B76" s="3"/>
      <c r="C76" s="3"/>
      <c r="D76" s="2"/>
      <c r="E76" s="3"/>
      <c r="F76" s="59"/>
      <c r="G76" s="58"/>
      <c r="H76" s="58"/>
      <c r="I76" s="58"/>
      <c r="J76" s="59"/>
      <c r="K76" s="58"/>
      <c r="L76" s="58"/>
    </row>
    <row r="77" spans="1:12" ht="21.75" customHeight="1" x14ac:dyDescent="0.25">
      <c r="A77" s="3"/>
      <c r="B77" s="3"/>
      <c r="C77" s="3"/>
      <c r="D77" s="2"/>
      <c r="E77" s="3"/>
      <c r="F77" s="35">
        <f>F33</f>
        <v>1873270</v>
      </c>
      <c r="G77" s="58"/>
      <c r="H77" s="36">
        <f>H33</f>
        <v>2862289</v>
      </c>
      <c r="I77" s="58"/>
      <c r="J77" s="35">
        <f>J33</f>
        <v>1573529</v>
      </c>
      <c r="K77" s="58"/>
      <c r="L77" s="36">
        <f>L33</f>
        <v>-228567</v>
      </c>
    </row>
    <row r="78" spans="1:12" ht="21.75" customHeight="1" x14ac:dyDescent="0.25">
      <c r="A78" s="3"/>
      <c r="B78" s="3"/>
      <c r="C78" s="3"/>
      <c r="D78" s="2"/>
      <c r="E78" s="3"/>
      <c r="F78" s="27"/>
      <c r="G78" s="58"/>
      <c r="H78" s="4"/>
      <c r="I78" s="58"/>
      <c r="J78" s="27"/>
      <c r="K78" s="58"/>
      <c r="L78" s="4"/>
    </row>
    <row r="79" spans="1:12" ht="21.75" customHeight="1" x14ac:dyDescent="0.25">
      <c r="A79" s="1" t="s">
        <v>134</v>
      </c>
      <c r="B79" s="3"/>
      <c r="C79" s="3"/>
      <c r="D79" s="2"/>
      <c r="E79" s="3"/>
      <c r="F79" s="59"/>
      <c r="G79" s="58"/>
      <c r="H79" s="58"/>
      <c r="I79" s="58"/>
      <c r="J79" s="59"/>
      <c r="K79" s="58"/>
      <c r="L79" s="58"/>
    </row>
    <row r="80" spans="1:12" ht="21.75" customHeight="1" x14ac:dyDescent="0.25">
      <c r="A80" s="7"/>
      <c r="B80" s="43" t="s">
        <v>132</v>
      </c>
      <c r="C80" s="3"/>
      <c r="D80" s="2"/>
      <c r="E80" s="3"/>
      <c r="F80" s="27">
        <v>1457225</v>
      </c>
      <c r="G80" s="58"/>
      <c r="H80" s="4">
        <v>2777371</v>
      </c>
      <c r="I80" s="58"/>
      <c r="J80" s="27">
        <v>1716324</v>
      </c>
      <c r="K80" s="58"/>
      <c r="L80" s="4">
        <v>-397991</v>
      </c>
    </row>
    <row r="81" spans="1:12" ht="21.75" customHeight="1" x14ac:dyDescent="0.25">
      <c r="A81" s="7"/>
      <c r="B81" s="43" t="s">
        <v>133</v>
      </c>
      <c r="C81" s="3"/>
      <c r="D81" s="2"/>
      <c r="E81" s="3"/>
      <c r="F81" s="33">
        <v>-91659</v>
      </c>
      <c r="G81" s="58"/>
      <c r="H81" s="11">
        <v>-103984</v>
      </c>
      <c r="I81" s="58"/>
      <c r="J81" s="33">
        <v>0</v>
      </c>
      <c r="K81" s="58"/>
      <c r="L81" s="11">
        <v>0</v>
      </c>
    </row>
    <row r="82" spans="1:12" ht="7.5" customHeight="1" x14ac:dyDescent="0.25">
      <c r="A82" s="3"/>
      <c r="B82" s="3"/>
      <c r="C82" s="3"/>
      <c r="D82" s="2"/>
      <c r="E82" s="3"/>
      <c r="F82" s="27"/>
      <c r="G82" s="58"/>
      <c r="H82" s="4"/>
      <c r="I82" s="58"/>
      <c r="J82" s="59"/>
      <c r="K82" s="58"/>
      <c r="L82" s="58"/>
    </row>
    <row r="83" spans="1:12" ht="21.75" customHeight="1" x14ac:dyDescent="0.25">
      <c r="A83" s="3"/>
      <c r="B83" s="3"/>
      <c r="C83" s="3"/>
      <c r="D83" s="2"/>
      <c r="E83" s="3"/>
      <c r="F83" s="35">
        <f>F71</f>
        <v>1365566</v>
      </c>
      <c r="G83" s="58"/>
      <c r="H83" s="36">
        <f>H71</f>
        <v>2673387</v>
      </c>
      <c r="I83" s="58"/>
      <c r="J83" s="35">
        <f>J71</f>
        <v>1716324</v>
      </c>
      <c r="K83" s="58"/>
      <c r="L83" s="36">
        <f>L71</f>
        <v>-397991</v>
      </c>
    </row>
    <row r="84" spans="1:12" ht="21.75" customHeight="1" x14ac:dyDescent="0.25">
      <c r="A84" s="3"/>
      <c r="B84" s="3"/>
      <c r="C84" s="3"/>
      <c r="D84" s="49"/>
      <c r="E84" s="1"/>
      <c r="F84" s="60"/>
      <c r="G84" s="1"/>
      <c r="H84" s="16"/>
      <c r="I84" s="49"/>
      <c r="J84" s="60"/>
      <c r="K84" s="1"/>
      <c r="L84" s="16"/>
    </row>
    <row r="85" spans="1:12" ht="21.75" customHeight="1" x14ac:dyDescent="0.25">
      <c r="A85" s="1" t="s">
        <v>135</v>
      </c>
      <c r="B85" s="3"/>
      <c r="C85" s="3"/>
      <c r="D85" s="2"/>
      <c r="E85" s="4"/>
      <c r="F85" s="27"/>
      <c r="G85" s="4"/>
      <c r="H85" s="4"/>
      <c r="I85" s="4"/>
      <c r="J85" s="27"/>
      <c r="K85" s="4"/>
      <c r="L85" s="4"/>
    </row>
    <row r="86" spans="1:12" ht="21.75" customHeight="1" x14ac:dyDescent="0.25">
      <c r="A86" s="1"/>
      <c r="B86" s="3" t="s">
        <v>136</v>
      </c>
      <c r="C86" s="3"/>
      <c r="D86" s="2"/>
      <c r="E86" s="3"/>
      <c r="F86" s="59">
        <f>F74/3730000</f>
        <v>0.5262619302949062</v>
      </c>
      <c r="G86" s="24"/>
      <c r="H86" s="58">
        <f>H74/3730000</f>
        <v>0.79632573726541556</v>
      </c>
      <c r="I86" s="24"/>
      <c r="J86" s="59">
        <f>J77/3730000</f>
        <v>0.42185764075067023</v>
      </c>
      <c r="K86" s="24"/>
      <c r="L86" s="58">
        <f>L77/3730000</f>
        <v>-6.1278016085790886E-2</v>
      </c>
    </row>
    <row r="87" spans="1:12" ht="21.75" customHeight="1" x14ac:dyDescent="0.25">
      <c r="A87" s="1"/>
      <c r="B87" s="3"/>
      <c r="C87" s="3"/>
      <c r="D87" s="2"/>
      <c r="E87" s="3"/>
      <c r="F87" s="58"/>
      <c r="G87" s="24"/>
      <c r="H87" s="58"/>
      <c r="I87" s="26"/>
      <c r="J87" s="58"/>
      <c r="K87" s="24"/>
      <c r="L87" s="58"/>
    </row>
    <row r="88" spans="1:12" ht="21.75" customHeight="1" x14ac:dyDescent="0.25">
      <c r="A88" s="1"/>
      <c r="B88" s="3"/>
      <c r="C88" s="3"/>
      <c r="D88" s="2"/>
      <c r="E88" s="3"/>
      <c r="F88" s="58"/>
      <c r="G88" s="24"/>
      <c r="H88" s="58"/>
      <c r="I88" s="26"/>
      <c r="J88" s="58"/>
      <c r="K88" s="24"/>
      <c r="L88" s="58"/>
    </row>
    <row r="89" spans="1:12" ht="21.75" customHeight="1" x14ac:dyDescent="0.25">
      <c r="A89" s="1"/>
      <c r="B89" s="3"/>
      <c r="C89" s="3"/>
      <c r="D89" s="2"/>
      <c r="E89" s="3"/>
      <c r="F89" s="58"/>
      <c r="G89" s="24"/>
      <c r="H89" s="58"/>
      <c r="I89" s="26"/>
      <c r="J89" s="58"/>
      <c r="K89" s="24"/>
      <c r="L89" s="58"/>
    </row>
    <row r="90" spans="1:12" ht="21.75" customHeight="1" x14ac:dyDescent="0.25">
      <c r="A90" s="1"/>
      <c r="B90" s="3"/>
      <c r="C90" s="3"/>
      <c r="D90" s="2"/>
      <c r="E90" s="3"/>
      <c r="F90" s="58"/>
      <c r="G90" s="24"/>
      <c r="H90" s="58"/>
      <c r="I90" s="26"/>
      <c r="J90" s="58"/>
      <c r="K90" s="24"/>
      <c r="L90" s="58"/>
    </row>
    <row r="91" spans="1:12" ht="19.5" customHeight="1" x14ac:dyDescent="0.25">
      <c r="A91" s="1"/>
      <c r="B91" s="3"/>
      <c r="C91" s="3"/>
      <c r="D91" s="2"/>
      <c r="E91" s="3"/>
      <c r="F91" s="58"/>
      <c r="G91" s="24"/>
      <c r="H91" s="58"/>
      <c r="I91" s="26"/>
      <c r="J91" s="58"/>
      <c r="K91" s="24"/>
      <c r="L91" s="58"/>
    </row>
    <row r="92" spans="1:12" ht="12.95" customHeight="1" x14ac:dyDescent="0.25">
      <c r="A92" s="1"/>
      <c r="B92" s="3"/>
      <c r="C92" s="3"/>
      <c r="D92" s="2"/>
      <c r="E92" s="3"/>
      <c r="F92" s="58"/>
      <c r="G92" s="24"/>
      <c r="H92" s="58"/>
      <c r="I92" s="26"/>
      <c r="J92" s="58"/>
      <c r="K92" s="24"/>
      <c r="L92" s="58"/>
    </row>
    <row r="93" spans="1:12" ht="21.75" customHeight="1" x14ac:dyDescent="0.25">
      <c r="A93" s="110" t="str">
        <f>A48</f>
        <v>หมายเหตุประกอบข้อมูลทางการเงินระหว่างกาลแบบย่อเป็นส่วนหนึ่งของข้อมูลทางการเงินระหว่างกาลนี้</v>
      </c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</row>
  </sheetData>
  <mergeCells count="6">
    <mergeCell ref="A93:L93"/>
    <mergeCell ref="F5:H5"/>
    <mergeCell ref="J5:L5"/>
    <mergeCell ref="A48:L48"/>
    <mergeCell ref="F53:H53"/>
    <mergeCell ref="J53:L53"/>
  </mergeCells>
  <pageMargins left="0.8" right="0.5" top="0.5" bottom="0.6" header="0.49" footer="0.4"/>
  <pageSetup paperSize="9" scale="90" firstPageNumber="5" fitToHeight="0" orientation="portrait" useFirstPageNumber="1" horizontalDpi="1200" verticalDpi="1200" r:id="rId1"/>
  <headerFooter>
    <oddFooter>&amp;R&amp;"Browallia New,Regular"&amp;14&amp;P</oddFooter>
  </headerFooter>
  <rowBreaks count="1" manualBreakCount="1">
    <brk id="4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2EFD9"/>
  </sheetPr>
  <dimension ref="A1:L93"/>
  <sheetViews>
    <sheetView topLeftCell="A75" zoomScale="115" zoomScaleNormal="115" zoomScaleSheetLayoutView="85" workbookViewId="0">
      <selection activeCell="N8" sqref="N8"/>
    </sheetView>
  </sheetViews>
  <sheetFormatPr defaultColWidth="14.42578125" defaultRowHeight="15" customHeight="1" x14ac:dyDescent="0.25"/>
  <cols>
    <col min="1" max="2" width="1.140625" customWidth="1"/>
    <col min="3" max="3" width="37.85546875" customWidth="1"/>
    <col min="4" max="4" width="8" customWidth="1"/>
    <col min="5" max="5" width="0.5703125" customWidth="1"/>
    <col min="6" max="6" width="12.28515625" customWidth="1"/>
    <col min="7" max="7" width="0.5703125" customWidth="1"/>
    <col min="8" max="8" width="12.28515625" customWidth="1"/>
    <col min="9" max="9" width="0.5703125" customWidth="1"/>
    <col min="10" max="10" width="12.28515625" customWidth="1"/>
    <col min="11" max="11" width="0.5703125" customWidth="1"/>
    <col min="12" max="12" width="12.28515625" customWidth="1"/>
  </cols>
  <sheetData>
    <row r="1" spans="1:12" ht="21.75" customHeight="1" x14ac:dyDescent="0.25">
      <c r="A1" s="1" t="s">
        <v>0</v>
      </c>
      <c r="B1" s="1"/>
      <c r="C1" s="1"/>
      <c r="D1" s="2"/>
      <c r="E1" s="3"/>
      <c r="F1" s="4"/>
      <c r="G1" s="24"/>
      <c r="H1" s="4"/>
      <c r="I1" s="26"/>
      <c r="J1" s="4"/>
      <c r="K1" s="24"/>
      <c r="L1" s="16" t="s">
        <v>5</v>
      </c>
    </row>
    <row r="2" spans="1:12" ht="21.75" customHeight="1" x14ac:dyDescent="0.25">
      <c r="A2" s="1" t="s">
        <v>92</v>
      </c>
      <c r="B2" s="1"/>
      <c r="C2" s="1"/>
      <c r="D2" s="2"/>
      <c r="E2" s="3"/>
      <c r="F2" s="4"/>
      <c r="G2" s="24"/>
      <c r="H2" s="4"/>
      <c r="I2" s="26"/>
      <c r="J2" s="4"/>
      <c r="K2" s="24"/>
      <c r="L2" s="4"/>
    </row>
    <row r="3" spans="1:12" ht="21.75" customHeight="1" x14ac:dyDescent="0.25">
      <c r="A3" s="8" t="s">
        <v>137</v>
      </c>
      <c r="B3" s="8"/>
      <c r="C3" s="8"/>
      <c r="D3" s="9"/>
      <c r="E3" s="10"/>
      <c r="F3" s="11"/>
      <c r="G3" s="46"/>
      <c r="H3" s="11"/>
      <c r="I3" s="47"/>
      <c r="J3" s="11"/>
      <c r="K3" s="46"/>
      <c r="L3" s="11"/>
    </row>
    <row r="4" spans="1:12" ht="21" customHeight="1" x14ac:dyDescent="0.25">
      <c r="A4" s="3"/>
      <c r="B4" s="3"/>
      <c r="C4" s="3"/>
      <c r="D4" s="2"/>
      <c r="E4" s="3"/>
      <c r="F4" s="4"/>
      <c r="G4" s="24"/>
      <c r="H4" s="4"/>
      <c r="I4" s="26"/>
      <c r="J4" s="4"/>
      <c r="K4" s="24"/>
      <c r="L4" s="4"/>
    </row>
    <row r="5" spans="1:12" ht="21" customHeight="1" x14ac:dyDescent="0.25">
      <c r="A5" s="7"/>
      <c r="B5" s="3"/>
      <c r="C5" s="3"/>
      <c r="D5" s="13"/>
      <c r="E5" s="1"/>
      <c r="F5" s="112" t="s">
        <v>3</v>
      </c>
      <c r="G5" s="111"/>
      <c r="H5" s="111"/>
      <c r="I5" s="48"/>
      <c r="J5" s="112" t="s">
        <v>4</v>
      </c>
      <c r="K5" s="111"/>
      <c r="L5" s="111"/>
    </row>
    <row r="6" spans="1:12" ht="21" customHeight="1" x14ac:dyDescent="0.25">
      <c r="A6" s="3"/>
      <c r="B6" s="3"/>
      <c r="C6" s="3"/>
      <c r="D6" s="2"/>
      <c r="E6" s="1"/>
      <c r="F6" s="16" t="s">
        <v>9</v>
      </c>
      <c r="G6" s="1"/>
      <c r="H6" s="16" t="s">
        <v>10</v>
      </c>
      <c r="I6" s="49"/>
      <c r="J6" s="16" t="s">
        <v>9</v>
      </c>
      <c r="K6" s="1"/>
      <c r="L6" s="16" t="s">
        <v>10</v>
      </c>
    </row>
    <row r="7" spans="1:12" ht="21" customHeight="1" x14ac:dyDescent="0.25">
      <c r="A7" s="3"/>
      <c r="B7" s="3"/>
      <c r="C7" s="3"/>
      <c r="D7" s="17" t="s">
        <v>11</v>
      </c>
      <c r="E7" s="1"/>
      <c r="F7" s="15" t="s">
        <v>12</v>
      </c>
      <c r="G7" s="1"/>
      <c r="H7" s="15" t="s">
        <v>12</v>
      </c>
      <c r="I7" s="49"/>
      <c r="J7" s="15" t="s">
        <v>12</v>
      </c>
      <c r="K7" s="1"/>
      <c r="L7" s="15" t="s">
        <v>12</v>
      </c>
    </row>
    <row r="8" spans="1:12" ht="7.5" customHeight="1" x14ac:dyDescent="0.25">
      <c r="A8" s="3"/>
      <c r="B8" s="3"/>
      <c r="C8" s="3"/>
      <c r="D8" s="2"/>
      <c r="E8" s="3"/>
      <c r="F8" s="27"/>
      <c r="G8" s="25"/>
      <c r="H8" s="4"/>
      <c r="I8" s="25"/>
      <c r="J8" s="27"/>
      <c r="K8" s="25"/>
      <c r="L8" s="4"/>
    </row>
    <row r="9" spans="1:12" ht="21" customHeight="1" x14ac:dyDescent="0.25">
      <c r="A9" s="3" t="s">
        <v>94</v>
      </c>
      <c r="B9" s="3"/>
      <c r="C9" s="3"/>
      <c r="D9" s="2"/>
      <c r="E9" s="3"/>
      <c r="F9" s="27">
        <v>18784223</v>
      </c>
      <c r="G9" s="25"/>
      <c r="H9" s="4">
        <v>10901925</v>
      </c>
      <c r="I9" s="25"/>
      <c r="J9" s="27">
        <v>2584619</v>
      </c>
      <c r="K9" s="25"/>
      <c r="L9" s="4">
        <v>4010573</v>
      </c>
    </row>
    <row r="10" spans="1:12" ht="21" customHeight="1" x14ac:dyDescent="0.25">
      <c r="A10" s="3" t="s">
        <v>95</v>
      </c>
      <c r="B10" s="3"/>
      <c r="C10" s="3"/>
      <c r="D10" s="2"/>
      <c r="E10" s="3"/>
      <c r="F10" s="51">
        <v>5294794</v>
      </c>
      <c r="G10" s="7"/>
      <c r="H10" s="7">
        <v>4926291</v>
      </c>
      <c r="I10" s="7"/>
      <c r="J10" s="27">
        <v>0</v>
      </c>
      <c r="K10" s="7"/>
      <c r="L10" s="4">
        <v>0</v>
      </c>
    </row>
    <row r="11" spans="1:12" ht="21" customHeight="1" x14ac:dyDescent="0.25">
      <c r="A11" s="3" t="s">
        <v>96</v>
      </c>
      <c r="B11" s="3"/>
      <c r="C11" s="3"/>
      <c r="D11" s="29">
        <v>24.2</v>
      </c>
      <c r="E11" s="3"/>
      <c r="F11" s="27">
        <v>0</v>
      </c>
      <c r="G11" s="25"/>
      <c r="H11" s="4">
        <v>0</v>
      </c>
      <c r="I11" s="25"/>
      <c r="J11" s="27">
        <v>4116130</v>
      </c>
      <c r="K11" s="25"/>
      <c r="L11" s="4">
        <v>2816841</v>
      </c>
    </row>
    <row r="12" spans="1:12" ht="21" customHeight="1" x14ac:dyDescent="0.25">
      <c r="A12" s="3" t="s">
        <v>97</v>
      </c>
      <c r="B12" s="3"/>
      <c r="C12" s="3"/>
      <c r="D12" s="2">
        <v>21</v>
      </c>
      <c r="E12" s="3"/>
      <c r="F12" s="33">
        <v>1346971</v>
      </c>
      <c r="G12" s="25"/>
      <c r="H12" s="11">
        <v>2049207</v>
      </c>
      <c r="I12" s="25"/>
      <c r="J12" s="33">
        <v>790141</v>
      </c>
      <c r="K12" s="25"/>
      <c r="L12" s="11">
        <v>355110</v>
      </c>
    </row>
    <row r="13" spans="1:12" ht="7.5" customHeight="1" x14ac:dyDescent="0.25">
      <c r="A13" s="3"/>
      <c r="B13" s="3"/>
      <c r="C13" s="3"/>
      <c r="D13" s="2"/>
      <c r="E13" s="3"/>
      <c r="F13" s="27"/>
      <c r="G13" s="25"/>
      <c r="H13" s="4"/>
      <c r="I13" s="25"/>
      <c r="J13" s="27"/>
      <c r="K13" s="25"/>
      <c r="L13" s="4"/>
    </row>
    <row r="14" spans="1:12" ht="21" customHeight="1" x14ac:dyDescent="0.25">
      <c r="A14" s="1" t="s">
        <v>98</v>
      </c>
      <c r="B14" s="7"/>
      <c r="C14" s="1"/>
      <c r="D14" s="2"/>
      <c r="E14" s="3"/>
      <c r="F14" s="33">
        <f>SUM(F9:F12)</f>
        <v>25425988</v>
      </c>
      <c r="G14" s="25"/>
      <c r="H14" s="11">
        <f>SUM(H9:H12)</f>
        <v>17877423</v>
      </c>
      <c r="I14" s="25"/>
      <c r="J14" s="33">
        <f>SUM(J9:J12)</f>
        <v>7490890</v>
      </c>
      <c r="K14" s="25"/>
      <c r="L14" s="11">
        <f>SUM(L9:L12)</f>
        <v>7182524</v>
      </c>
    </row>
    <row r="15" spans="1:12" ht="15.95" customHeight="1" x14ac:dyDescent="0.25">
      <c r="A15" s="3"/>
      <c r="B15" s="3"/>
      <c r="C15" s="3"/>
      <c r="D15" s="2"/>
      <c r="E15" s="3"/>
      <c r="F15" s="27"/>
      <c r="G15" s="25"/>
      <c r="H15" s="4"/>
      <c r="I15" s="25"/>
      <c r="J15" s="27"/>
      <c r="K15" s="25"/>
      <c r="L15" s="4"/>
    </row>
    <row r="16" spans="1:12" ht="21" customHeight="1" x14ac:dyDescent="0.25">
      <c r="A16" s="3" t="s">
        <v>99</v>
      </c>
      <c r="B16" s="3"/>
      <c r="C16" s="3"/>
      <c r="D16" s="29"/>
      <c r="E16" s="3"/>
      <c r="F16" s="27">
        <v>-15417563</v>
      </c>
      <c r="G16" s="24"/>
      <c r="H16" s="4">
        <v>-10738054</v>
      </c>
      <c r="I16" s="24"/>
      <c r="J16" s="27">
        <v>-2594563</v>
      </c>
      <c r="K16" s="24"/>
      <c r="L16" s="4">
        <v>-4007373</v>
      </c>
    </row>
    <row r="17" spans="1:12" ht="21" customHeight="1" x14ac:dyDescent="0.25">
      <c r="A17" s="3" t="s">
        <v>100</v>
      </c>
      <c r="B17" s="3"/>
      <c r="C17" s="3"/>
      <c r="D17" s="29"/>
      <c r="E17" s="3"/>
      <c r="F17" s="27">
        <v>-54231</v>
      </c>
      <c r="G17" s="25"/>
      <c r="H17" s="4">
        <v>-46043</v>
      </c>
      <c r="I17" s="25"/>
      <c r="J17" s="27">
        <v>-22692</v>
      </c>
      <c r="K17" s="25"/>
      <c r="L17" s="4">
        <v>-25225</v>
      </c>
    </row>
    <row r="18" spans="1:12" ht="21" customHeight="1" x14ac:dyDescent="0.25">
      <c r="A18" s="3" t="s">
        <v>101</v>
      </c>
      <c r="B18" s="3"/>
      <c r="C18" s="3"/>
      <c r="D18" s="2"/>
      <c r="E18" s="3"/>
      <c r="F18" s="27">
        <v>-1005493</v>
      </c>
      <c r="G18" s="25"/>
      <c r="H18" s="4">
        <v>-1006299</v>
      </c>
      <c r="I18" s="25"/>
      <c r="J18" s="27">
        <v>-467645</v>
      </c>
      <c r="K18" s="25"/>
      <c r="L18" s="4">
        <v>-405511</v>
      </c>
    </row>
    <row r="19" spans="1:12" ht="21" customHeight="1" x14ac:dyDescent="0.25">
      <c r="A19" s="3" t="s">
        <v>102</v>
      </c>
      <c r="B19" s="3"/>
      <c r="C19" s="3"/>
      <c r="D19" s="2"/>
      <c r="E19" s="3"/>
      <c r="F19" s="27"/>
      <c r="G19" s="25"/>
      <c r="H19" s="4"/>
      <c r="I19" s="25"/>
      <c r="J19" s="27"/>
      <c r="K19" s="25"/>
      <c r="L19" s="4"/>
    </row>
    <row r="20" spans="1:12" ht="21" customHeight="1" x14ac:dyDescent="0.25">
      <c r="A20" s="3"/>
      <c r="B20" s="3" t="s">
        <v>103</v>
      </c>
      <c r="C20" s="3"/>
      <c r="D20" s="2">
        <v>15</v>
      </c>
      <c r="E20" s="3"/>
      <c r="F20" s="27">
        <v>-671077</v>
      </c>
      <c r="G20" s="25"/>
      <c r="H20" s="4">
        <v>0</v>
      </c>
      <c r="I20" s="25"/>
      <c r="J20" s="27">
        <v>0</v>
      </c>
      <c r="K20" s="25"/>
      <c r="L20" s="4">
        <v>0</v>
      </c>
    </row>
    <row r="21" spans="1:12" ht="21" customHeight="1" x14ac:dyDescent="0.25">
      <c r="A21" s="7" t="s">
        <v>104</v>
      </c>
      <c r="B21" s="3"/>
      <c r="C21" s="3"/>
      <c r="D21" s="2"/>
      <c r="E21" s="3"/>
      <c r="F21" s="27">
        <v>17470</v>
      </c>
      <c r="G21" s="25"/>
      <c r="H21" s="4">
        <v>474</v>
      </c>
      <c r="I21" s="25"/>
      <c r="J21" s="27">
        <v>17470</v>
      </c>
      <c r="K21" s="25"/>
      <c r="L21" s="4">
        <v>0</v>
      </c>
    </row>
    <row r="22" spans="1:12" ht="21" customHeight="1" x14ac:dyDescent="0.25">
      <c r="A22" s="3" t="s">
        <v>105</v>
      </c>
      <c r="B22" s="3"/>
      <c r="C22" s="3"/>
      <c r="D22" s="2"/>
      <c r="E22" s="25"/>
      <c r="F22" s="27">
        <v>73438</v>
      </c>
      <c r="G22" s="25"/>
      <c r="H22" s="4">
        <v>57788</v>
      </c>
      <c r="I22" s="25"/>
      <c r="J22" s="27">
        <v>30963</v>
      </c>
      <c r="K22" s="25"/>
      <c r="L22" s="4">
        <v>104514</v>
      </c>
    </row>
    <row r="23" spans="1:12" ht="21" customHeight="1" x14ac:dyDescent="0.25">
      <c r="A23" s="3" t="s">
        <v>106</v>
      </c>
      <c r="B23" s="3"/>
      <c r="C23" s="3"/>
      <c r="D23" s="2"/>
      <c r="E23" s="25"/>
      <c r="F23" s="33">
        <v>-1635303</v>
      </c>
      <c r="G23" s="25"/>
      <c r="H23" s="11">
        <v>-1014037</v>
      </c>
      <c r="I23" s="25"/>
      <c r="J23" s="33">
        <v>-1001747</v>
      </c>
      <c r="K23" s="25"/>
      <c r="L23" s="11">
        <v>-546116</v>
      </c>
    </row>
    <row r="24" spans="1:12" ht="7.5" customHeight="1" x14ac:dyDescent="0.25">
      <c r="A24" s="3"/>
      <c r="B24" s="3"/>
      <c r="C24" s="3"/>
      <c r="D24" s="2"/>
      <c r="E24" s="3"/>
      <c r="F24" s="27"/>
      <c r="G24" s="25"/>
      <c r="H24" s="4"/>
      <c r="I24" s="25"/>
      <c r="J24" s="27"/>
      <c r="K24" s="25"/>
      <c r="L24" s="4"/>
    </row>
    <row r="25" spans="1:12" ht="21" customHeight="1" x14ac:dyDescent="0.25">
      <c r="A25" s="1" t="s">
        <v>107</v>
      </c>
      <c r="B25" s="7"/>
      <c r="C25" s="3"/>
      <c r="D25" s="2"/>
      <c r="E25" s="3"/>
      <c r="F25" s="33">
        <f>SUM(F16:F24)</f>
        <v>-18692759</v>
      </c>
      <c r="G25" s="4"/>
      <c r="H25" s="11">
        <f>SUM(H16:H24)</f>
        <v>-12746171</v>
      </c>
      <c r="I25" s="4"/>
      <c r="J25" s="33">
        <f>SUM(J16:J24)</f>
        <v>-4038214</v>
      </c>
      <c r="K25" s="4"/>
      <c r="L25" s="11">
        <f>SUM(L16:L24)</f>
        <v>-4879711</v>
      </c>
    </row>
    <row r="26" spans="1:12" ht="7.5" customHeight="1" x14ac:dyDescent="0.25">
      <c r="A26" s="3"/>
      <c r="B26" s="3"/>
      <c r="C26" s="3"/>
      <c r="D26" s="2"/>
      <c r="E26" s="3"/>
      <c r="F26" s="27"/>
      <c r="G26" s="4"/>
      <c r="H26" s="4"/>
      <c r="I26" s="4"/>
      <c r="J26" s="27"/>
      <c r="K26" s="4"/>
      <c r="L26" s="4"/>
    </row>
    <row r="27" spans="1:12" ht="21" customHeight="1" x14ac:dyDescent="0.25">
      <c r="A27" s="3" t="s">
        <v>138</v>
      </c>
      <c r="B27" s="3"/>
      <c r="C27" s="3"/>
      <c r="D27" s="2"/>
      <c r="E27" s="3"/>
      <c r="F27" s="54"/>
      <c r="G27" s="25"/>
      <c r="H27" s="55"/>
      <c r="I27" s="25"/>
      <c r="J27" s="54"/>
      <c r="K27" s="25"/>
      <c r="L27" s="55"/>
    </row>
    <row r="28" spans="1:12" ht="21" customHeight="1" x14ac:dyDescent="0.25">
      <c r="A28" s="3"/>
      <c r="B28" s="3" t="s">
        <v>109</v>
      </c>
      <c r="C28" s="3"/>
      <c r="D28" s="2">
        <v>15</v>
      </c>
      <c r="E28" s="3"/>
      <c r="F28" s="33">
        <v>142402</v>
      </c>
      <c r="G28" s="25"/>
      <c r="H28" s="11">
        <v>78434</v>
      </c>
      <c r="I28" s="25"/>
      <c r="J28" s="33">
        <v>0</v>
      </c>
      <c r="K28" s="25"/>
      <c r="L28" s="11">
        <v>0</v>
      </c>
    </row>
    <row r="29" spans="1:12" ht="7.5" customHeight="1" x14ac:dyDescent="0.25">
      <c r="A29" s="3"/>
      <c r="B29" s="3"/>
      <c r="C29" s="3"/>
      <c r="D29" s="2"/>
      <c r="E29" s="3"/>
      <c r="F29" s="27"/>
      <c r="G29" s="4"/>
      <c r="H29" s="4"/>
      <c r="I29" s="4"/>
      <c r="J29" s="27"/>
      <c r="K29" s="4"/>
      <c r="L29" s="4"/>
    </row>
    <row r="30" spans="1:12" ht="21" customHeight="1" x14ac:dyDescent="0.25">
      <c r="A30" s="1" t="s">
        <v>139</v>
      </c>
      <c r="B30" s="3"/>
      <c r="C30" s="3"/>
      <c r="D30" s="2"/>
      <c r="E30" s="3"/>
      <c r="F30" s="27">
        <f>SUM(F14,F25,F28)</f>
        <v>6875631</v>
      </c>
      <c r="G30" s="4"/>
      <c r="H30" s="4">
        <f>SUM(H14,H25,H28)</f>
        <v>5209686</v>
      </c>
      <c r="I30" s="4"/>
      <c r="J30" s="27">
        <f>SUM(J14,J25,J28)</f>
        <v>3452676</v>
      </c>
      <c r="K30" s="4"/>
      <c r="L30" s="4">
        <f>SUM(L14,L25,L28)</f>
        <v>2302813</v>
      </c>
    </row>
    <row r="31" spans="1:12" ht="21" customHeight="1" x14ac:dyDescent="0.25">
      <c r="A31" s="3" t="s">
        <v>111</v>
      </c>
      <c r="B31" s="3"/>
      <c r="C31" s="3"/>
      <c r="D31" s="2">
        <v>22</v>
      </c>
      <c r="E31" s="3"/>
      <c r="F31" s="33">
        <v>-359481</v>
      </c>
      <c r="G31" s="25"/>
      <c r="H31" s="11">
        <v>-104825</v>
      </c>
      <c r="I31" s="25"/>
      <c r="J31" s="33">
        <v>3641</v>
      </c>
      <c r="K31" s="25"/>
      <c r="L31" s="11">
        <v>3143</v>
      </c>
    </row>
    <row r="32" spans="1:12" ht="7.5" customHeight="1" x14ac:dyDescent="0.25">
      <c r="A32" s="3"/>
      <c r="B32" s="3"/>
      <c r="C32" s="3"/>
      <c r="D32" s="2"/>
      <c r="E32" s="3"/>
      <c r="F32" s="27"/>
      <c r="G32" s="25"/>
      <c r="H32" s="4"/>
      <c r="I32" s="25"/>
      <c r="J32" s="27"/>
      <c r="K32" s="25"/>
      <c r="L32" s="4"/>
    </row>
    <row r="33" spans="1:12" ht="21" customHeight="1" x14ac:dyDescent="0.25">
      <c r="A33" s="1" t="s">
        <v>140</v>
      </c>
      <c r="B33" s="3"/>
      <c r="C33" s="3"/>
      <c r="D33" s="2"/>
      <c r="E33" s="3"/>
      <c r="F33" s="33">
        <f>SUM(F30:F31)</f>
        <v>6516150</v>
      </c>
      <c r="G33" s="4"/>
      <c r="H33" s="11">
        <f>SUM(H30:H31)</f>
        <v>5104861</v>
      </c>
      <c r="I33" s="4"/>
      <c r="J33" s="33">
        <f>SUM(J30:J31)</f>
        <v>3456317</v>
      </c>
      <c r="K33" s="4"/>
      <c r="L33" s="11">
        <f>SUM(L30:L31)</f>
        <v>2305956</v>
      </c>
    </row>
    <row r="34" spans="1:12" ht="7.5" customHeight="1" x14ac:dyDescent="0.25">
      <c r="A34" s="3"/>
      <c r="B34" s="3"/>
      <c r="C34" s="3"/>
      <c r="D34" s="2"/>
      <c r="E34" s="3"/>
      <c r="F34" s="108"/>
      <c r="G34" s="25"/>
      <c r="H34" s="4"/>
      <c r="I34" s="25"/>
      <c r="J34" s="108"/>
      <c r="K34" s="25"/>
      <c r="L34" s="4"/>
    </row>
    <row r="35" spans="1:12" ht="21" customHeight="1" x14ac:dyDescent="0.25">
      <c r="A35" s="1" t="s">
        <v>114</v>
      </c>
      <c r="B35" s="3"/>
      <c r="C35" s="3"/>
      <c r="D35" s="2"/>
      <c r="E35" s="3"/>
      <c r="F35" s="27"/>
      <c r="G35" s="25"/>
      <c r="H35" s="4"/>
      <c r="I35" s="25"/>
      <c r="J35" s="27"/>
      <c r="K35" s="25"/>
      <c r="L35" s="4"/>
    </row>
    <row r="36" spans="1:12" ht="6" customHeight="1" x14ac:dyDescent="0.25">
      <c r="A36" s="1"/>
      <c r="B36" s="3"/>
      <c r="C36" s="3"/>
      <c r="D36" s="2"/>
      <c r="E36" s="3"/>
      <c r="F36" s="27"/>
      <c r="G36" s="4"/>
      <c r="H36" s="4"/>
      <c r="I36" s="4"/>
      <c r="J36" s="27"/>
      <c r="K36" s="4"/>
      <c r="L36" s="4"/>
    </row>
    <row r="37" spans="1:12" ht="21" customHeight="1" x14ac:dyDescent="0.25">
      <c r="A37" s="3" t="s">
        <v>115</v>
      </c>
      <c r="B37" s="3"/>
      <c r="C37" s="3"/>
      <c r="D37" s="2"/>
      <c r="E37" s="3"/>
      <c r="F37" s="27"/>
      <c r="G37" s="4"/>
      <c r="H37" s="4"/>
      <c r="I37" s="4"/>
      <c r="J37" s="27"/>
      <c r="K37" s="4"/>
      <c r="L37" s="4"/>
    </row>
    <row r="38" spans="1:12" ht="21" customHeight="1" x14ac:dyDescent="0.25">
      <c r="A38" s="3"/>
      <c r="B38" s="3" t="s">
        <v>116</v>
      </c>
      <c r="C38" s="3"/>
      <c r="D38" s="2"/>
      <c r="E38" s="3"/>
      <c r="F38" s="27"/>
      <c r="G38" s="4"/>
      <c r="H38" s="4"/>
      <c r="I38" s="4"/>
      <c r="J38" s="27"/>
      <c r="K38" s="4"/>
      <c r="L38" s="4"/>
    </row>
    <row r="39" spans="1:12" ht="21" customHeight="1" x14ac:dyDescent="0.25">
      <c r="A39" s="1"/>
      <c r="B39" s="3"/>
      <c r="C39" s="3" t="s">
        <v>300</v>
      </c>
      <c r="D39" s="2"/>
      <c r="E39" s="3"/>
      <c r="F39" s="27"/>
      <c r="G39" s="4"/>
      <c r="H39" s="4"/>
      <c r="I39" s="4"/>
      <c r="J39" s="27"/>
      <c r="K39" s="4"/>
      <c r="L39" s="4"/>
    </row>
    <row r="40" spans="1:12" ht="21" customHeight="1" x14ac:dyDescent="0.25">
      <c r="A40" s="1"/>
      <c r="B40" s="3"/>
      <c r="C40" s="3" t="s">
        <v>301</v>
      </c>
      <c r="D40" s="2"/>
      <c r="E40" s="3"/>
      <c r="F40" s="108"/>
      <c r="G40" s="4"/>
      <c r="H40" s="4"/>
      <c r="I40" s="4"/>
      <c r="J40" s="108"/>
      <c r="K40" s="4"/>
      <c r="L40" s="4"/>
    </row>
    <row r="41" spans="1:12" ht="21" customHeight="1" x14ac:dyDescent="0.25">
      <c r="A41" s="1"/>
      <c r="B41" s="3"/>
      <c r="C41" s="56" t="s">
        <v>302</v>
      </c>
      <c r="D41" s="2">
        <v>14</v>
      </c>
      <c r="E41" s="3"/>
      <c r="F41" s="27">
        <v>-648199</v>
      </c>
      <c r="G41" s="4"/>
      <c r="H41" s="4">
        <v>-178694</v>
      </c>
      <c r="I41" s="4"/>
      <c r="J41" s="27">
        <v>143313</v>
      </c>
      <c r="K41" s="4"/>
      <c r="L41" s="4">
        <v>-168522</v>
      </c>
    </row>
    <row r="42" spans="1:12" ht="21" customHeight="1" x14ac:dyDescent="0.25">
      <c r="A42" s="1"/>
      <c r="B42" s="3"/>
      <c r="C42" s="3" t="s">
        <v>119</v>
      </c>
      <c r="D42" s="2"/>
      <c r="E42" s="3"/>
      <c r="F42" s="27"/>
      <c r="G42" s="4"/>
      <c r="H42" s="4"/>
      <c r="I42" s="4"/>
      <c r="J42" s="27"/>
      <c r="K42" s="4"/>
      <c r="L42" s="4"/>
    </row>
    <row r="43" spans="1:12" ht="21" customHeight="1" x14ac:dyDescent="0.25">
      <c r="A43" s="1"/>
      <c r="B43" s="3"/>
      <c r="C43" s="3" t="s">
        <v>120</v>
      </c>
      <c r="D43" s="2"/>
      <c r="E43" s="3"/>
      <c r="F43" s="33">
        <v>129640</v>
      </c>
      <c r="G43" s="4"/>
      <c r="H43" s="11">
        <v>35739</v>
      </c>
      <c r="I43" s="25"/>
      <c r="J43" s="33">
        <v>-28663</v>
      </c>
      <c r="K43" s="25"/>
      <c r="L43" s="11">
        <v>33704</v>
      </c>
    </row>
    <row r="44" spans="1:12" ht="6" customHeight="1" x14ac:dyDescent="0.25">
      <c r="A44" s="1"/>
      <c r="B44" s="3"/>
      <c r="C44" s="3"/>
      <c r="D44" s="2"/>
      <c r="E44" s="3"/>
      <c r="F44" s="27"/>
      <c r="G44" s="4"/>
      <c r="H44" s="4"/>
      <c r="I44" s="4"/>
      <c r="J44" s="27"/>
      <c r="K44" s="4"/>
      <c r="L44" s="4"/>
    </row>
    <row r="45" spans="1:12" ht="21" customHeight="1" x14ac:dyDescent="0.25">
      <c r="A45" s="1" t="s">
        <v>121</v>
      </c>
      <c r="B45" s="3"/>
      <c r="C45" s="3"/>
      <c r="D45" s="2"/>
      <c r="E45" s="3"/>
      <c r="F45" s="27"/>
      <c r="G45" s="4"/>
      <c r="H45" s="4"/>
      <c r="I45" s="4"/>
      <c r="J45" s="27"/>
      <c r="K45" s="4"/>
      <c r="L45" s="4"/>
    </row>
    <row r="46" spans="1:12" ht="21" customHeight="1" x14ac:dyDescent="0.25">
      <c r="A46" s="1"/>
      <c r="B46" s="1" t="s">
        <v>116</v>
      </c>
      <c r="C46" s="3"/>
      <c r="D46" s="2"/>
      <c r="E46" s="3"/>
      <c r="F46" s="33">
        <f>SUM(F41:F43)</f>
        <v>-518559</v>
      </c>
      <c r="G46" s="4"/>
      <c r="H46" s="11">
        <f>SUM(H41:H43)</f>
        <v>-142955</v>
      </c>
      <c r="I46" s="4"/>
      <c r="J46" s="33">
        <f>SUM(J41:J43)</f>
        <v>114650</v>
      </c>
      <c r="K46" s="4"/>
      <c r="L46" s="11">
        <f>SUM(L41:L43)</f>
        <v>-134818</v>
      </c>
    </row>
    <row r="47" spans="1:12" ht="19.5" customHeight="1" x14ac:dyDescent="0.25">
      <c r="A47" s="3"/>
      <c r="B47" s="3"/>
      <c r="C47" s="3"/>
      <c r="D47" s="2"/>
      <c r="E47" s="3"/>
      <c r="F47" s="4"/>
      <c r="G47" s="4"/>
      <c r="H47" s="4"/>
      <c r="I47" s="4"/>
      <c r="J47" s="4"/>
      <c r="K47" s="4"/>
      <c r="L47" s="4"/>
    </row>
    <row r="48" spans="1:12" ht="21.75" customHeight="1" x14ac:dyDescent="0.25">
      <c r="A48" s="110" t="s">
        <v>48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</row>
    <row r="49" spans="1:12" ht="21.75" customHeight="1" x14ac:dyDescent="0.25">
      <c r="A49" s="1" t="s">
        <v>0</v>
      </c>
      <c r="B49" s="1"/>
      <c r="C49" s="1"/>
      <c r="D49" s="2"/>
      <c r="E49" s="3"/>
      <c r="F49" s="4"/>
      <c r="G49" s="24"/>
      <c r="H49" s="4"/>
      <c r="I49" s="26"/>
      <c r="J49" s="4"/>
      <c r="K49" s="24"/>
      <c r="L49" s="16" t="s">
        <v>5</v>
      </c>
    </row>
    <row r="50" spans="1:12" ht="21.75" customHeight="1" x14ac:dyDescent="0.25">
      <c r="A50" s="1" t="s">
        <v>92</v>
      </c>
      <c r="B50" s="1"/>
      <c r="C50" s="1"/>
      <c r="D50" s="2"/>
      <c r="E50" s="3"/>
      <c r="F50" s="4"/>
      <c r="G50" s="24"/>
      <c r="H50" s="4"/>
      <c r="I50" s="26"/>
      <c r="J50" s="4"/>
      <c r="K50" s="24"/>
      <c r="L50" s="4"/>
    </row>
    <row r="51" spans="1:12" ht="21.75" customHeight="1" x14ac:dyDescent="0.25">
      <c r="A51" s="8" t="str">
        <f>A3</f>
        <v>สำหรับงวดเก้าเดือนสิ้นสุดวันที่ 30 กันยายน พ.ศ. 2566</v>
      </c>
      <c r="B51" s="8"/>
      <c r="C51" s="8"/>
      <c r="D51" s="9"/>
      <c r="E51" s="10"/>
      <c r="F51" s="11"/>
      <c r="G51" s="46"/>
      <c r="H51" s="11"/>
      <c r="I51" s="47"/>
      <c r="J51" s="11"/>
      <c r="K51" s="46"/>
      <c r="L51" s="11"/>
    </row>
    <row r="52" spans="1:12" ht="21.75" customHeight="1" x14ac:dyDescent="0.25">
      <c r="A52" s="3"/>
      <c r="B52" s="3"/>
      <c r="C52" s="3"/>
      <c r="D52" s="2"/>
      <c r="E52" s="3"/>
      <c r="F52" s="4"/>
      <c r="G52" s="24"/>
      <c r="H52" s="4"/>
      <c r="I52" s="26"/>
      <c r="J52" s="4"/>
      <c r="K52" s="24"/>
      <c r="L52" s="4"/>
    </row>
    <row r="53" spans="1:12" ht="21.75" customHeight="1" x14ac:dyDescent="0.25">
      <c r="A53" s="7"/>
      <c r="B53" s="3"/>
      <c r="C53" s="3"/>
      <c r="D53" s="13"/>
      <c r="E53" s="1"/>
      <c r="F53" s="112" t="s">
        <v>3</v>
      </c>
      <c r="G53" s="111"/>
      <c r="H53" s="111"/>
      <c r="I53" s="48"/>
      <c r="J53" s="112" t="s">
        <v>4</v>
      </c>
      <c r="K53" s="111"/>
      <c r="L53" s="111"/>
    </row>
    <row r="54" spans="1:12" ht="21.75" customHeight="1" x14ac:dyDescent="0.25">
      <c r="A54" s="3"/>
      <c r="B54" s="3"/>
      <c r="C54" s="3"/>
      <c r="D54" s="2"/>
      <c r="E54" s="1"/>
      <c r="F54" s="16" t="s">
        <v>9</v>
      </c>
      <c r="G54" s="1"/>
      <c r="H54" s="16" t="s">
        <v>10</v>
      </c>
      <c r="I54" s="49"/>
      <c r="J54" s="16" t="s">
        <v>9</v>
      </c>
      <c r="K54" s="1"/>
      <c r="L54" s="16" t="s">
        <v>10</v>
      </c>
    </row>
    <row r="55" spans="1:12" ht="21.75" customHeight="1" x14ac:dyDescent="0.25">
      <c r="A55" s="3"/>
      <c r="B55" s="3"/>
      <c r="C55" s="3"/>
      <c r="D55" s="17" t="s">
        <v>11</v>
      </c>
      <c r="E55" s="1"/>
      <c r="F55" s="15" t="s">
        <v>12</v>
      </c>
      <c r="G55" s="1"/>
      <c r="H55" s="15" t="s">
        <v>12</v>
      </c>
      <c r="I55" s="49"/>
      <c r="J55" s="15" t="s">
        <v>12</v>
      </c>
      <c r="K55" s="1"/>
      <c r="L55" s="15" t="s">
        <v>12</v>
      </c>
    </row>
    <row r="56" spans="1:12" ht="6" customHeight="1" x14ac:dyDescent="0.25">
      <c r="A56" s="1"/>
      <c r="B56" s="3"/>
      <c r="C56" s="3"/>
      <c r="D56" s="2"/>
      <c r="E56" s="3"/>
      <c r="F56" s="27"/>
      <c r="G56" s="4"/>
      <c r="H56" s="4"/>
      <c r="I56" s="4"/>
      <c r="J56" s="27"/>
      <c r="K56" s="4"/>
      <c r="L56" s="4"/>
    </row>
    <row r="57" spans="1:12" ht="21.75" customHeight="1" x14ac:dyDescent="0.25">
      <c r="A57" s="3" t="s">
        <v>122</v>
      </c>
      <c r="B57" s="3"/>
      <c r="C57" s="3"/>
      <c r="D57" s="2"/>
      <c r="E57" s="3"/>
      <c r="F57" s="27"/>
      <c r="G57" s="25"/>
      <c r="H57" s="4"/>
      <c r="I57" s="25"/>
      <c r="J57" s="27"/>
      <c r="K57" s="25"/>
      <c r="L57" s="4"/>
    </row>
    <row r="58" spans="1:12" ht="21.75" customHeight="1" x14ac:dyDescent="0.25">
      <c r="A58" s="3"/>
      <c r="B58" s="3" t="s">
        <v>116</v>
      </c>
      <c r="C58" s="3"/>
      <c r="D58" s="2"/>
      <c r="E58" s="3"/>
      <c r="F58" s="27"/>
      <c r="G58" s="25"/>
      <c r="H58" s="4"/>
      <c r="I58" s="25"/>
      <c r="J58" s="27"/>
      <c r="K58" s="25"/>
      <c r="L58" s="4"/>
    </row>
    <row r="59" spans="1:12" ht="21.75" customHeight="1" x14ac:dyDescent="0.25">
      <c r="A59" s="3"/>
      <c r="B59" s="7"/>
      <c r="C59" s="43" t="s">
        <v>123</v>
      </c>
      <c r="D59" s="2"/>
      <c r="E59" s="3"/>
      <c r="F59" s="27"/>
      <c r="G59" s="25"/>
      <c r="H59" s="4"/>
      <c r="I59" s="25"/>
      <c r="J59" s="27"/>
      <c r="K59" s="25"/>
      <c r="L59" s="4"/>
    </row>
    <row r="60" spans="1:12" ht="21.75" customHeight="1" x14ac:dyDescent="0.25">
      <c r="A60" s="3"/>
      <c r="B60" s="3"/>
      <c r="C60" s="3" t="s">
        <v>124</v>
      </c>
      <c r="D60" s="2">
        <v>15</v>
      </c>
      <c r="E60" s="3"/>
      <c r="F60" s="27">
        <v>10429</v>
      </c>
      <c r="G60" s="25"/>
      <c r="H60" s="4">
        <v>6203</v>
      </c>
      <c r="I60" s="25"/>
      <c r="J60" s="27">
        <v>0</v>
      </c>
      <c r="K60" s="25"/>
      <c r="L60" s="4">
        <v>0</v>
      </c>
    </row>
    <row r="61" spans="1:12" ht="21.75" customHeight="1" x14ac:dyDescent="0.25">
      <c r="A61" s="1"/>
      <c r="B61" s="7"/>
      <c r="C61" s="57" t="s">
        <v>125</v>
      </c>
      <c r="D61" s="2"/>
      <c r="E61" s="3"/>
      <c r="F61" s="27"/>
      <c r="G61" s="25"/>
      <c r="H61" s="4"/>
      <c r="I61" s="25"/>
      <c r="J61" s="27"/>
      <c r="K61" s="25"/>
      <c r="L61" s="4"/>
    </row>
    <row r="62" spans="1:12" ht="21.75" customHeight="1" x14ac:dyDescent="0.25">
      <c r="A62" s="1"/>
      <c r="B62" s="7"/>
      <c r="C62" s="3" t="s">
        <v>126</v>
      </c>
      <c r="D62" s="2"/>
      <c r="E62" s="3"/>
      <c r="F62" s="27">
        <v>-27838</v>
      </c>
      <c r="G62" s="25"/>
      <c r="H62" s="4">
        <v>-109545</v>
      </c>
      <c r="I62" s="25"/>
      <c r="J62" s="27">
        <v>0</v>
      </c>
      <c r="K62" s="25"/>
      <c r="L62" s="4">
        <v>0</v>
      </c>
    </row>
    <row r="63" spans="1:12" ht="21.75" customHeight="1" x14ac:dyDescent="0.25">
      <c r="A63" s="1"/>
      <c r="B63" s="7"/>
      <c r="C63" s="43" t="s">
        <v>127</v>
      </c>
      <c r="D63" s="2"/>
      <c r="E63" s="3"/>
      <c r="F63" s="27"/>
      <c r="G63" s="25"/>
      <c r="H63" s="4"/>
      <c r="I63" s="25"/>
      <c r="J63" s="27"/>
      <c r="K63" s="25"/>
      <c r="L63" s="4"/>
    </row>
    <row r="64" spans="1:12" ht="21.75" customHeight="1" x14ac:dyDescent="0.25">
      <c r="A64" s="1"/>
      <c r="B64" s="7"/>
      <c r="C64" s="3" t="s">
        <v>120</v>
      </c>
      <c r="D64" s="2"/>
      <c r="E64" s="3"/>
      <c r="F64" s="33">
        <v>0</v>
      </c>
      <c r="G64" s="25"/>
      <c r="H64" s="11">
        <v>0</v>
      </c>
      <c r="I64" s="25"/>
      <c r="J64" s="33">
        <v>0</v>
      </c>
      <c r="K64" s="25"/>
      <c r="L64" s="11">
        <v>0</v>
      </c>
    </row>
    <row r="65" spans="1:12" ht="7.5" customHeight="1" x14ac:dyDescent="0.25">
      <c r="A65" s="1"/>
      <c r="B65" s="3"/>
      <c r="C65" s="3"/>
      <c r="D65" s="2"/>
      <c r="E65" s="3"/>
      <c r="F65" s="27"/>
      <c r="G65" s="4"/>
      <c r="H65" s="4"/>
      <c r="I65" s="4"/>
      <c r="J65" s="27"/>
      <c r="K65" s="4"/>
      <c r="L65" s="4"/>
    </row>
    <row r="66" spans="1:12" ht="21.75" customHeight="1" x14ac:dyDescent="0.25">
      <c r="A66" s="1" t="s">
        <v>128</v>
      </c>
      <c r="B66" s="3"/>
      <c r="C66" s="3"/>
      <c r="D66" s="2"/>
      <c r="E66" s="3"/>
      <c r="F66" s="27"/>
      <c r="G66" s="4"/>
      <c r="H66" s="4"/>
      <c r="I66" s="4"/>
      <c r="J66" s="27"/>
      <c r="K66" s="4"/>
      <c r="L66" s="4"/>
    </row>
    <row r="67" spans="1:12" ht="21.75" customHeight="1" x14ac:dyDescent="0.25">
      <c r="A67" s="1"/>
      <c r="B67" s="1" t="s">
        <v>116</v>
      </c>
      <c r="C67" s="3"/>
      <c r="D67" s="2"/>
      <c r="E67" s="3"/>
      <c r="F67" s="33">
        <f>SUM(F58:F64)</f>
        <v>-17409</v>
      </c>
      <c r="G67" s="25"/>
      <c r="H67" s="11">
        <f>SUM(H58:H64)</f>
        <v>-103342</v>
      </c>
      <c r="I67" s="25"/>
      <c r="J67" s="33">
        <f>SUM(J58:J64)</f>
        <v>0</v>
      </c>
      <c r="K67" s="25"/>
      <c r="L67" s="11">
        <f>SUM(L58:L64)</f>
        <v>0</v>
      </c>
    </row>
    <row r="68" spans="1:12" ht="6" customHeight="1" x14ac:dyDescent="0.25">
      <c r="A68" s="1"/>
      <c r="B68" s="3"/>
      <c r="C68" s="3"/>
      <c r="D68" s="2"/>
      <c r="E68" s="3"/>
      <c r="F68" s="27"/>
      <c r="G68" s="4"/>
      <c r="H68" s="4"/>
      <c r="I68" s="4"/>
      <c r="J68" s="27"/>
      <c r="K68" s="4"/>
      <c r="L68" s="4"/>
    </row>
    <row r="69" spans="1:12" ht="21.75" customHeight="1" x14ac:dyDescent="0.25">
      <c r="A69" s="1" t="s">
        <v>129</v>
      </c>
      <c r="B69" s="3"/>
      <c r="C69" s="3"/>
      <c r="D69" s="2"/>
      <c r="E69" s="3"/>
      <c r="F69" s="33">
        <f>SUM(F46,F67)</f>
        <v>-535968</v>
      </c>
      <c r="G69" s="4"/>
      <c r="H69" s="11">
        <f>SUM(H46,H67)</f>
        <v>-246297</v>
      </c>
      <c r="I69" s="4"/>
      <c r="J69" s="33">
        <f>SUM(J46,J67)</f>
        <v>114650</v>
      </c>
      <c r="K69" s="4"/>
      <c r="L69" s="11">
        <f>SUM(L46,L67)</f>
        <v>-134818</v>
      </c>
    </row>
    <row r="70" spans="1:12" ht="6" customHeight="1" x14ac:dyDescent="0.25">
      <c r="A70" s="1"/>
      <c r="B70" s="3"/>
      <c r="C70" s="3"/>
      <c r="D70" s="2"/>
      <c r="E70" s="3"/>
      <c r="F70" s="27"/>
      <c r="G70" s="4"/>
      <c r="H70" s="4"/>
      <c r="I70" s="4"/>
      <c r="J70" s="27"/>
      <c r="K70" s="4"/>
      <c r="L70" s="4"/>
    </row>
    <row r="71" spans="1:12" ht="21.75" customHeight="1" thickBot="1" x14ac:dyDescent="0.3">
      <c r="A71" s="1" t="s">
        <v>141</v>
      </c>
      <c r="B71" s="3"/>
      <c r="C71" s="3"/>
      <c r="D71" s="2"/>
      <c r="E71" s="3"/>
      <c r="F71" s="35">
        <f>SUM(F33+F69)</f>
        <v>5980182</v>
      </c>
      <c r="G71" s="4"/>
      <c r="H71" s="36">
        <f>SUM(H33+H69)</f>
        <v>4858564</v>
      </c>
      <c r="I71" s="4"/>
      <c r="J71" s="35">
        <f>SUM(J33+J69)</f>
        <v>3570967</v>
      </c>
      <c r="K71" s="4"/>
      <c r="L71" s="36">
        <f>SUM(L33+L69)</f>
        <v>2171138</v>
      </c>
    </row>
    <row r="72" spans="1:12" ht="21.75" customHeight="1" thickTop="1" x14ac:dyDescent="0.25">
      <c r="A72" s="1"/>
      <c r="B72" s="3"/>
      <c r="C72" s="3"/>
      <c r="D72" s="2"/>
      <c r="E72" s="3"/>
      <c r="F72" s="108"/>
      <c r="G72" s="24"/>
      <c r="H72" s="4"/>
      <c r="I72" s="26"/>
      <c r="J72" s="108"/>
      <c r="K72" s="24"/>
      <c r="L72" s="4"/>
    </row>
    <row r="73" spans="1:12" ht="21.75" customHeight="1" x14ac:dyDescent="0.25">
      <c r="A73" s="1" t="s">
        <v>131</v>
      </c>
      <c r="B73" s="3"/>
      <c r="C73" s="3"/>
      <c r="D73" s="2"/>
      <c r="E73" s="3"/>
      <c r="F73" s="27"/>
      <c r="G73" s="24"/>
      <c r="H73" s="4"/>
      <c r="I73" s="26"/>
      <c r="J73" s="27"/>
      <c r="K73" s="24"/>
      <c r="L73" s="4"/>
    </row>
    <row r="74" spans="1:12" ht="21.75" customHeight="1" x14ac:dyDescent="0.25">
      <c r="A74" s="7"/>
      <c r="B74" s="43" t="s">
        <v>132</v>
      </c>
      <c r="C74" s="3"/>
      <c r="D74" s="2"/>
      <c r="E74" s="3"/>
      <c r="F74" s="27">
        <v>6442973</v>
      </c>
      <c r="G74" s="58"/>
      <c r="H74" s="4">
        <v>5432036</v>
      </c>
      <c r="I74" s="58"/>
      <c r="J74" s="27">
        <v>3456317</v>
      </c>
      <c r="K74" s="58"/>
      <c r="L74" s="4">
        <v>2305956</v>
      </c>
    </row>
    <row r="75" spans="1:12" ht="21.75" customHeight="1" x14ac:dyDescent="0.25">
      <c r="A75" s="7"/>
      <c r="B75" s="43" t="s">
        <v>133</v>
      </c>
      <c r="C75" s="3"/>
      <c r="D75" s="2"/>
      <c r="E75" s="3"/>
      <c r="F75" s="33">
        <v>73177</v>
      </c>
      <c r="G75" s="58"/>
      <c r="H75" s="11">
        <v>-327175</v>
      </c>
      <c r="I75" s="58"/>
      <c r="J75" s="33">
        <v>0</v>
      </c>
      <c r="K75" s="58"/>
      <c r="L75" s="11">
        <v>0</v>
      </c>
    </row>
    <row r="76" spans="1:12" ht="6" customHeight="1" x14ac:dyDescent="0.25">
      <c r="A76" s="3"/>
      <c r="B76" s="3"/>
      <c r="C76" s="3"/>
      <c r="D76" s="2"/>
      <c r="E76" s="3"/>
      <c r="F76" s="59"/>
      <c r="G76" s="58"/>
      <c r="H76" s="58"/>
      <c r="I76" s="58"/>
      <c r="J76" s="59"/>
      <c r="K76" s="58"/>
      <c r="L76" s="58"/>
    </row>
    <row r="77" spans="1:12" ht="21.75" customHeight="1" thickBot="1" x14ac:dyDescent="0.3">
      <c r="A77" s="3"/>
      <c r="B77" s="3"/>
      <c r="C77" s="3"/>
      <c r="D77" s="2"/>
      <c r="E77" s="3"/>
      <c r="F77" s="35">
        <f>F33</f>
        <v>6516150</v>
      </c>
      <c r="G77" s="58"/>
      <c r="H77" s="36">
        <f>H33</f>
        <v>5104861</v>
      </c>
      <c r="I77" s="58"/>
      <c r="J77" s="35">
        <f>J33</f>
        <v>3456317</v>
      </c>
      <c r="K77" s="58"/>
      <c r="L77" s="36">
        <f>L33</f>
        <v>2305956</v>
      </c>
    </row>
    <row r="78" spans="1:12" ht="21.75" customHeight="1" thickTop="1" x14ac:dyDescent="0.25">
      <c r="A78" s="3"/>
      <c r="B78" s="3"/>
      <c r="C78" s="3"/>
      <c r="D78" s="2"/>
      <c r="E78" s="3"/>
      <c r="F78" s="27"/>
      <c r="G78" s="58"/>
      <c r="H78" s="4"/>
      <c r="I78" s="58"/>
      <c r="J78" s="27"/>
      <c r="K78" s="58"/>
      <c r="L78" s="4"/>
    </row>
    <row r="79" spans="1:12" ht="21.75" customHeight="1" x14ac:dyDescent="0.25">
      <c r="A79" s="1" t="s">
        <v>134</v>
      </c>
      <c r="B79" s="3"/>
      <c r="C79" s="3"/>
      <c r="D79" s="2"/>
      <c r="E79" s="3"/>
      <c r="F79" s="59"/>
      <c r="G79" s="58"/>
      <c r="H79" s="58"/>
      <c r="I79" s="58"/>
      <c r="J79" s="59"/>
      <c r="K79" s="58"/>
      <c r="L79" s="58"/>
    </row>
    <row r="80" spans="1:12" ht="21.75" customHeight="1" x14ac:dyDescent="0.25">
      <c r="A80" s="7"/>
      <c r="B80" s="43" t="s">
        <v>132</v>
      </c>
      <c r="C80" s="3"/>
      <c r="D80" s="2"/>
      <c r="E80" s="3"/>
      <c r="F80" s="27">
        <v>5907079</v>
      </c>
      <c r="G80" s="58"/>
      <c r="H80" s="4">
        <v>5193217</v>
      </c>
      <c r="I80" s="58"/>
      <c r="J80" s="27">
        <v>3570967</v>
      </c>
      <c r="K80" s="58"/>
      <c r="L80" s="4">
        <v>2171138</v>
      </c>
    </row>
    <row r="81" spans="1:12" ht="21.75" customHeight="1" x14ac:dyDescent="0.25">
      <c r="A81" s="7"/>
      <c r="B81" s="43" t="s">
        <v>133</v>
      </c>
      <c r="C81" s="3"/>
      <c r="D81" s="2"/>
      <c r="E81" s="3"/>
      <c r="F81" s="33">
        <v>73103</v>
      </c>
      <c r="G81" s="58"/>
      <c r="H81" s="11">
        <v>-334653</v>
      </c>
      <c r="I81" s="58"/>
      <c r="J81" s="33">
        <v>0</v>
      </c>
      <c r="K81" s="58"/>
      <c r="L81" s="11">
        <v>0</v>
      </c>
    </row>
    <row r="82" spans="1:12" ht="6" customHeight="1" x14ac:dyDescent="0.25">
      <c r="A82" s="3"/>
      <c r="B82" s="3"/>
      <c r="C82" s="3"/>
      <c r="D82" s="2"/>
      <c r="E82" s="3"/>
      <c r="F82" s="27"/>
      <c r="G82" s="58"/>
      <c r="H82" s="4"/>
      <c r="I82" s="58"/>
      <c r="J82" s="59"/>
      <c r="K82" s="58"/>
      <c r="L82" s="58"/>
    </row>
    <row r="83" spans="1:12" ht="21.75" customHeight="1" thickBot="1" x14ac:dyDescent="0.3">
      <c r="A83" s="3"/>
      <c r="B83" s="3"/>
      <c r="C83" s="3"/>
      <c r="D83" s="2"/>
      <c r="E83" s="3"/>
      <c r="F83" s="35">
        <f>F71</f>
        <v>5980182</v>
      </c>
      <c r="G83" s="58"/>
      <c r="H83" s="36">
        <f>H71</f>
        <v>4858564</v>
      </c>
      <c r="I83" s="58"/>
      <c r="J83" s="35">
        <f>J71</f>
        <v>3570967</v>
      </c>
      <c r="K83" s="58"/>
      <c r="L83" s="36">
        <f>L71</f>
        <v>2171138</v>
      </c>
    </row>
    <row r="84" spans="1:12" ht="21.75" customHeight="1" thickTop="1" x14ac:dyDescent="0.25">
      <c r="A84" s="3"/>
      <c r="B84" s="3"/>
      <c r="C84" s="3"/>
      <c r="D84" s="49"/>
      <c r="E84" s="1"/>
      <c r="F84" s="60"/>
      <c r="G84" s="1"/>
      <c r="H84" s="16"/>
      <c r="I84" s="49"/>
      <c r="J84" s="60"/>
      <c r="K84" s="1"/>
      <c r="L84" s="16"/>
    </row>
    <row r="85" spans="1:12" ht="21.75" customHeight="1" x14ac:dyDescent="0.25">
      <c r="A85" s="1" t="s">
        <v>142</v>
      </c>
      <c r="B85" s="3"/>
      <c r="C85" s="3"/>
      <c r="D85" s="2"/>
      <c r="E85" s="4"/>
      <c r="F85" s="27"/>
      <c r="G85" s="4"/>
      <c r="H85" s="4"/>
      <c r="I85" s="4"/>
      <c r="J85" s="27"/>
      <c r="K85" s="4"/>
      <c r="L85" s="4"/>
    </row>
    <row r="86" spans="1:12" ht="21.75" customHeight="1" x14ac:dyDescent="0.25">
      <c r="A86" s="1"/>
      <c r="B86" s="3" t="s">
        <v>143</v>
      </c>
      <c r="C86" s="3"/>
      <c r="D86" s="2"/>
      <c r="E86" s="3"/>
      <c r="F86" s="59">
        <f>F74/3730000</f>
        <v>1.7273386058981233</v>
      </c>
      <c r="G86" s="24"/>
      <c r="H86" s="58">
        <f>H74/3730000</f>
        <v>1.4563099195710456</v>
      </c>
      <c r="I86" s="24"/>
      <c r="J86" s="59">
        <f>J74/3730000</f>
        <v>0.92662654155495983</v>
      </c>
      <c r="K86" s="24"/>
      <c r="L86" s="58">
        <f>L74/3730000</f>
        <v>0.61821876675603216</v>
      </c>
    </row>
    <row r="87" spans="1:12" ht="21.75" customHeight="1" x14ac:dyDescent="0.25">
      <c r="A87" s="1"/>
      <c r="B87" s="3"/>
      <c r="C87" s="3"/>
      <c r="D87" s="2"/>
      <c r="E87" s="3"/>
      <c r="F87" s="4"/>
      <c r="G87" s="4"/>
      <c r="H87" s="4"/>
      <c r="I87" s="4"/>
      <c r="J87" s="4"/>
      <c r="K87" s="4"/>
      <c r="L87" s="4"/>
    </row>
    <row r="88" spans="1:12" ht="21.75" customHeight="1" x14ac:dyDescent="0.25">
      <c r="A88" s="1"/>
      <c r="B88" s="3"/>
      <c r="C88" s="3"/>
      <c r="D88" s="2"/>
      <c r="E88" s="3"/>
      <c r="F88" s="4"/>
      <c r="G88" s="4"/>
      <c r="H88" s="4"/>
      <c r="I88" s="4"/>
      <c r="J88" s="4"/>
      <c r="K88" s="4"/>
      <c r="L88" s="4"/>
    </row>
    <row r="89" spans="1:12" ht="21.75" customHeight="1" x14ac:dyDescent="0.25">
      <c r="A89" s="1"/>
      <c r="B89" s="3"/>
      <c r="C89" s="3"/>
      <c r="D89" s="2"/>
      <c r="E89" s="3"/>
      <c r="F89" s="4"/>
      <c r="G89" s="4"/>
      <c r="H89" s="4"/>
      <c r="I89" s="4"/>
      <c r="J89" s="4"/>
      <c r="K89" s="4"/>
      <c r="L89" s="4"/>
    </row>
    <row r="90" spans="1:12" ht="21.75" customHeight="1" x14ac:dyDescent="0.25">
      <c r="A90" s="1"/>
      <c r="B90" s="3"/>
      <c r="C90" s="3"/>
      <c r="D90" s="2"/>
      <c r="E90" s="3"/>
      <c r="F90" s="4"/>
      <c r="G90" s="4"/>
      <c r="H90" s="4"/>
      <c r="I90" s="4"/>
      <c r="J90" s="4"/>
      <c r="K90" s="4"/>
      <c r="L90" s="4"/>
    </row>
    <row r="91" spans="1:12" ht="21.75" customHeight="1" x14ac:dyDescent="0.25">
      <c r="A91" s="1"/>
      <c r="B91" s="3"/>
      <c r="C91" s="3"/>
      <c r="D91" s="2"/>
      <c r="E91" s="3"/>
      <c r="F91" s="4"/>
      <c r="G91" s="4"/>
      <c r="H91" s="4"/>
      <c r="I91" s="4"/>
      <c r="J91" s="4"/>
      <c r="K91" s="4"/>
      <c r="L91" s="4"/>
    </row>
    <row r="92" spans="1:12" ht="18" customHeight="1" x14ac:dyDescent="0.25">
      <c r="A92" s="1"/>
      <c r="B92" s="3"/>
      <c r="C92" s="3"/>
      <c r="D92" s="2"/>
      <c r="E92" s="3"/>
      <c r="F92" s="4"/>
      <c r="G92" s="4"/>
      <c r="H92" s="4"/>
      <c r="I92" s="4"/>
      <c r="J92" s="4"/>
      <c r="K92" s="4"/>
      <c r="L92" s="4"/>
    </row>
    <row r="93" spans="1:12" ht="21.75" customHeight="1" x14ac:dyDescent="0.25">
      <c r="A93" s="110" t="s">
        <v>48</v>
      </c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</row>
  </sheetData>
  <mergeCells count="6">
    <mergeCell ref="A93:L93"/>
    <mergeCell ref="F5:H5"/>
    <mergeCell ref="J5:L5"/>
    <mergeCell ref="A48:L48"/>
    <mergeCell ref="F53:H53"/>
    <mergeCell ref="J53:L53"/>
  </mergeCells>
  <pageMargins left="0.8" right="0.5" top="0.5" bottom="0.6" header="0.49" footer="0.4"/>
  <pageSetup paperSize="9" scale="90" firstPageNumber="7" fitToHeight="0" orientation="portrait" useFirstPageNumber="1" horizontalDpi="1200" verticalDpi="1200" r:id="rId1"/>
  <headerFooter>
    <oddFooter>&amp;R&amp;"Browallia New,Regular"&amp;14&amp;P</oddFooter>
  </headerFooter>
  <rowBreaks count="1" manualBreakCount="1">
    <brk id="4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E2EFD9"/>
  </sheetPr>
  <dimension ref="A1:AD38"/>
  <sheetViews>
    <sheetView topLeftCell="C1" zoomScaleNormal="100" zoomScaleSheetLayoutView="130" workbookViewId="0">
      <selection activeCell="AE7" sqref="AE7"/>
    </sheetView>
  </sheetViews>
  <sheetFormatPr defaultColWidth="14.42578125" defaultRowHeight="21.75" customHeight="1" x14ac:dyDescent="0.25"/>
  <cols>
    <col min="1" max="1" width="1.140625" customWidth="1"/>
    <col min="2" max="2" width="1.42578125" customWidth="1"/>
    <col min="3" max="3" width="37" customWidth="1"/>
    <col min="4" max="4" width="7.42578125" customWidth="1"/>
    <col min="5" max="5" width="0.5703125" customWidth="1"/>
    <col min="6" max="6" width="10" customWidth="1"/>
    <col min="7" max="7" width="0.5703125" customWidth="1"/>
    <col min="8" max="8" width="8.140625" customWidth="1"/>
    <col min="9" max="9" width="0.5703125" customWidth="1"/>
    <col min="10" max="10" width="8.42578125" customWidth="1"/>
    <col min="11" max="11" width="0.5703125" customWidth="1"/>
    <col min="12" max="12" width="9.140625" customWidth="1"/>
    <col min="13" max="13" width="0.5703125" customWidth="1"/>
    <col min="14" max="14" width="13.140625" customWidth="1"/>
    <col min="15" max="15" width="0.5703125" customWidth="1"/>
    <col min="16" max="16" width="11" customWidth="1"/>
    <col min="17" max="17" width="0.5703125" customWidth="1"/>
    <col min="18" max="18" width="12.140625" customWidth="1"/>
    <col min="19" max="19" width="0.5703125" customWidth="1"/>
    <col min="20" max="20" width="13.140625" customWidth="1"/>
    <col min="21" max="21" width="0.5703125" customWidth="1"/>
    <col min="22" max="22" width="12.140625" customWidth="1"/>
    <col min="23" max="23" width="0.5703125" customWidth="1"/>
    <col min="24" max="24" width="12.140625" customWidth="1"/>
    <col min="25" max="25" width="0.5703125" customWidth="1"/>
    <col min="26" max="26" width="11.140625" customWidth="1"/>
    <col min="27" max="27" width="0.5703125" customWidth="1"/>
    <col min="28" max="28" width="9.140625" customWidth="1"/>
    <col min="29" max="29" width="0.5703125" customWidth="1"/>
    <col min="30" max="30" width="9" customWidth="1"/>
  </cols>
  <sheetData>
    <row r="1" spans="1:30" ht="21.75" customHeight="1" x14ac:dyDescent="0.25">
      <c r="A1" s="61" t="s">
        <v>0</v>
      </c>
      <c r="B1" s="62"/>
      <c r="C1" s="62"/>
      <c r="D1" s="63"/>
      <c r="E1" s="64"/>
      <c r="F1" s="63"/>
      <c r="G1" s="64"/>
      <c r="H1" s="63"/>
      <c r="I1" s="64"/>
      <c r="J1" s="63"/>
      <c r="K1" s="64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4"/>
      <c r="Z1" s="63"/>
      <c r="AA1" s="64"/>
      <c r="AB1" s="64"/>
      <c r="AC1" s="64"/>
      <c r="AD1" s="65" t="s">
        <v>5</v>
      </c>
    </row>
    <row r="2" spans="1:30" ht="21.75" customHeight="1" x14ac:dyDescent="0.25">
      <c r="A2" s="61" t="s">
        <v>144</v>
      </c>
      <c r="B2" s="62"/>
      <c r="C2" s="62"/>
      <c r="D2" s="63"/>
      <c r="E2" s="64"/>
      <c r="F2" s="63"/>
      <c r="G2" s="64"/>
      <c r="H2" s="63"/>
      <c r="I2" s="64"/>
      <c r="J2" s="63"/>
      <c r="K2" s="64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4"/>
      <c r="Z2" s="63"/>
      <c r="AA2" s="64"/>
      <c r="AB2" s="64"/>
      <c r="AC2" s="64"/>
      <c r="AD2" s="63"/>
    </row>
    <row r="3" spans="1:30" ht="21.75" customHeight="1" x14ac:dyDescent="0.25">
      <c r="A3" s="66" t="str">
        <f>'7-8 (9m)'!A3</f>
        <v>สำหรับงวดเก้าเดือนสิ้นสุดวันที่ 30 กันยายน พ.ศ. 2566</v>
      </c>
      <c r="B3" s="67"/>
      <c r="C3" s="67"/>
      <c r="D3" s="68"/>
      <c r="E3" s="69"/>
      <c r="F3" s="68"/>
      <c r="G3" s="69"/>
      <c r="H3" s="68"/>
      <c r="I3" s="69"/>
      <c r="J3" s="68"/>
      <c r="K3" s="69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9"/>
      <c r="Z3" s="68"/>
      <c r="AA3" s="69"/>
      <c r="AB3" s="69"/>
      <c r="AC3" s="69"/>
      <c r="AD3" s="68"/>
    </row>
    <row r="4" spans="1:30" ht="21.75" customHeight="1" x14ac:dyDescent="0.25">
      <c r="A4" s="70"/>
      <c r="B4" s="70"/>
      <c r="C4" s="70"/>
      <c r="D4" s="63"/>
      <c r="E4" s="64"/>
      <c r="F4" s="63"/>
      <c r="G4" s="64"/>
      <c r="H4" s="63"/>
      <c r="I4" s="64"/>
      <c r="J4" s="63"/>
      <c r="K4" s="64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4"/>
      <c r="Z4" s="63"/>
      <c r="AA4" s="64"/>
      <c r="AB4" s="64"/>
      <c r="AC4" s="64"/>
      <c r="AD4" s="63"/>
    </row>
    <row r="5" spans="1:30" ht="21.75" customHeight="1" x14ac:dyDescent="0.25">
      <c r="A5" s="70"/>
      <c r="B5" s="71"/>
      <c r="C5" s="71"/>
      <c r="D5" s="72"/>
      <c r="E5" s="71"/>
      <c r="F5" s="73"/>
      <c r="G5" s="74"/>
      <c r="H5" s="73"/>
      <c r="I5" s="74"/>
      <c r="J5" s="73"/>
      <c r="K5" s="74"/>
      <c r="L5" s="73"/>
      <c r="M5" s="73"/>
      <c r="N5" s="73"/>
      <c r="O5" s="73"/>
      <c r="P5" s="73"/>
      <c r="Q5" s="73"/>
      <c r="R5" s="73"/>
      <c r="S5" s="73"/>
      <c r="T5" s="73"/>
      <c r="U5" s="74"/>
      <c r="V5" s="73"/>
      <c r="W5" s="74"/>
      <c r="X5" s="73"/>
      <c r="Y5" s="74"/>
      <c r="Z5" s="74"/>
      <c r="AA5" s="74"/>
      <c r="AB5" s="73"/>
      <c r="AC5" s="74"/>
      <c r="AD5" s="74" t="s">
        <v>145</v>
      </c>
    </row>
    <row r="6" spans="1:30" ht="21.75" customHeight="1" x14ac:dyDescent="0.25">
      <c r="A6" s="70"/>
      <c r="B6" s="71"/>
      <c r="C6" s="71"/>
      <c r="D6" s="72"/>
      <c r="E6" s="71"/>
      <c r="F6" s="113" t="s">
        <v>146</v>
      </c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75"/>
      <c r="AB6" s="75"/>
      <c r="AC6" s="71"/>
      <c r="AD6" s="76"/>
    </row>
    <row r="7" spans="1:30" ht="21.75" customHeight="1" x14ac:dyDescent="0.25">
      <c r="A7" s="70"/>
      <c r="B7" s="70"/>
      <c r="C7" s="70"/>
      <c r="D7" s="70"/>
      <c r="E7" s="77"/>
      <c r="F7" s="70"/>
      <c r="G7" s="77"/>
      <c r="H7" s="76"/>
      <c r="I7" s="77"/>
      <c r="J7" s="70"/>
      <c r="K7" s="70"/>
      <c r="L7" s="70"/>
      <c r="M7" s="70"/>
      <c r="N7" s="115" t="s">
        <v>87</v>
      </c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62"/>
      <c r="Z7" s="62"/>
      <c r="AA7" s="77"/>
      <c r="AB7" s="76"/>
      <c r="AC7" s="77"/>
      <c r="AD7" s="76"/>
    </row>
    <row r="8" spans="1:30" ht="21.75" customHeight="1" x14ac:dyDescent="0.25">
      <c r="A8" s="70"/>
      <c r="B8" s="70"/>
      <c r="C8" s="70"/>
      <c r="D8" s="70"/>
      <c r="E8" s="77"/>
      <c r="F8" s="70"/>
      <c r="G8" s="77"/>
      <c r="H8" s="76"/>
      <c r="I8" s="77"/>
      <c r="J8" s="70"/>
      <c r="K8" s="70"/>
      <c r="L8" s="70"/>
      <c r="M8" s="70"/>
      <c r="N8" s="63"/>
      <c r="O8" s="72"/>
      <c r="P8" s="115" t="s">
        <v>114</v>
      </c>
      <c r="Q8" s="114"/>
      <c r="R8" s="114"/>
      <c r="S8" s="114"/>
      <c r="T8" s="114"/>
      <c r="U8" s="114"/>
      <c r="V8" s="114"/>
      <c r="W8" s="62"/>
      <c r="X8" s="62"/>
      <c r="Y8" s="76"/>
      <c r="Z8" s="76"/>
      <c r="AA8" s="76"/>
      <c r="AB8" s="76"/>
      <c r="AC8" s="77"/>
      <c r="AD8" s="76"/>
    </row>
    <row r="9" spans="1:30" ht="21.75" customHeight="1" x14ac:dyDescent="0.25">
      <c r="A9" s="70"/>
      <c r="B9" s="70"/>
      <c r="C9" s="70"/>
      <c r="D9" s="70"/>
      <c r="E9" s="77"/>
      <c r="F9" s="70"/>
      <c r="G9" s="70"/>
      <c r="H9" s="70"/>
      <c r="I9" s="70"/>
      <c r="J9" s="70"/>
      <c r="K9" s="70"/>
      <c r="L9" s="70"/>
      <c r="M9" s="70"/>
      <c r="N9" s="70"/>
      <c r="O9" s="70"/>
      <c r="P9" s="71" t="s">
        <v>147</v>
      </c>
      <c r="Q9" s="72"/>
      <c r="R9" s="70"/>
      <c r="S9" s="72"/>
      <c r="T9" s="70"/>
      <c r="U9" s="72"/>
      <c r="V9" s="71" t="s">
        <v>148</v>
      </c>
      <c r="W9" s="62"/>
      <c r="X9" s="62"/>
      <c r="Y9" s="76"/>
      <c r="Z9" s="76"/>
      <c r="AA9" s="76"/>
      <c r="AB9" s="76"/>
      <c r="AC9" s="77"/>
      <c r="AD9" s="76"/>
    </row>
    <row r="10" spans="1:30" ht="21.75" customHeight="1" x14ac:dyDescent="0.25">
      <c r="A10" s="70"/>
      <c r="B10" s="70"/>
      <c r="C10" s="70"/>
      <c r="D10" s="76"/>
      <c r="E10" s="77"/>
      <c r="F10" s="70"/>
      <c r="G10" s="77"/>
      <c r="H10" s="76"/>
      <c r="I10" s="77"/>
      <c r="J10" s="78"/>
      <c r="K10" s="78"/>
      <c r="L10" s="78"/>
      <c r="M10" s="70"/>
      <c r="N10" s="71" t="s">
        <v>149</v>
      </c>
      <c r="O10" s="72"/>
      <c r="P10" s="71" t="s">
        <v>150</v>
      </c>
      <c r="Q10" s="70"/>
      <c r="R10" s="71" t="s">
        <v>151</v>
      </c>
      <c r="S10" s="70"/>
      <c r="T10" s="71" t="s">
        <v>152</v>
      </c>
      <c r="U10" s="72"/>
      <c r="V10" s="71" t="s">
        <v>153</v>
      </c>
      <c r="W10" s="72"/>
      <c r="X10" s="71" t="s">
        <v>154</v>
      </c>
      <c r="Y10" s="76"/>
      <c r="Z10" s="76"/>
      <c r="AA10" s="76"/>
      <c r="AB10" s="76"/>
      <c r="AC10" s="77"/>
      <c r="AD10" s="76"/>
    </row>
    <row r="11" spans="1:30" ht="21.75" customHeight="1" x14ac:dyDescent="0.25">
      <c r="A11" s="70"/>
      <c r="B11" s="70"/>
      <c r="C11" s="70"/>
      <c r="D11" s="76"/>
      <c r="E11" s="77"/>
      <c r="F11" s="76"/>
      <c r="G11" s="77"/>
      <c r="H11" s="76"/>
      <c r="I11" s="77"/>
      <c r="J11" s="116" t="s">
        <v>83</v>
      </c>
      <c r="K11" s="111"/>
      <c r="L11" s="111"/>
      <c r="M11" s="70"/>
      <c r="N11" s="76" t="s">
        <v>151</v>
      </c>
      <c r="O11" s="70"/>
      <c r="P11" s="71" t="s">
        <v>155</v>
      </c>
      <c r="Q11" s="70"/>
      <c r="R11" s="71" t="s">
        <v>156</v>
      </c>
      <c r="S11" s="70"/>
      <c r="T11" s="71" t="s">
        <v>157</v>
      </c>
      <c r="U11" s="77"/>
      <c r="V11" s="71" t="s">
        <v>158</v>
      </c>
      <c r="W11" s="77"/>
      <c r="X11" s="71" t="s">
        <v>159</v>
      </c>
      <c r="Y11" s="77"/>
      <c r="Z11" s="76" t="s">
        <v>160</v>
      </c>
      <c r="AA11" s="77"/>
      <c r="AB11" s="76" t="s">
        <v>161</v>
      </c>
      <c r="AC11" s="77"/>
      <c r="AD11" s="76" t="s">
        <v>154</v>
      </c>
    </row>
    <row r="12" spans="1:30" ht="21.75" customHeight="1" x14ac:dyDescent="0.25">
      <c r="A12" s="70"/>
      <c r="B12" s="70"/>
      <c r="C12" s="70"/>
      <c r="D12" s="76"/>
      <c r="E12" s="77"/>
      <c r="F12" s="76" t="s">
        <v>162</v>
      </c>
      <c r="G12" s="77"/>
      <c r="H12" s="76" t="s">
        <v>163</v>
      </c>
      <c r="I12" s="77"/>
      <c r="J12" s="76" t="s">
        <v>164</v>
      </c>
      <c r="K12" s="77"/>
      <c r="L12" s="76" t="s">
        <v>165</v>
      </c>
      <c r="M12" s="76"/>
      <c r="N12" s="76" t="s">
        <v>166</v>
      </c>
      <c r="O12" s="70"/>
      <c r="P12" s="71" t="s">
        <v>167</v>
      </c>
      <c r="Q12" s="70"/>
      <c r="R12" s="71" t="s">
        <v>168</v>
      </c>
      <c r="S12" s="70"/>
      <c r="T12" s="76" t="s">
        <v>169</v>
      </c>
      <c r="U12" s="77"/>
      <c r="V12" s="76" t="s">
        <v>170</v>
      </c>
      <c r="W12" s="77"/>
      <c r="X12" s="76" t="s">
        <v>171</v>
      </c>
      <c r="Y12" s="77"/>
      <c r="Z12" s="76" t="s">
        <v>172</v>
      </c>
      <c r="AA12" s="77"/>
      <c r="AB12" s="76" t="s">
        <v>173</v>
      </c>
      <c r="AC12" s="77"/>
      <c r="AD12" s="76" t="s">
        <v>174</v>
      </c>
    </row>
    <row r="13" spans="1:30" ht="21.75" customHeight="1" x14ac:dyDescent="0.25">
      <c r="A13" s="70"/>
      <c r="B13" s="70"/>
      <c r="C13" s="70"/>
      <c r="D13" s="76"/>
      <c r="E13" s="77"/>
      <c r="F13" s="76" t="s">
        <v>175</v>
      </c>
      <c r="G13" s="77"/>
      <c r="H13" s="76" t="s">
        <v>176</v>
      </c>
      <c r="I13" s="77"/>
      <c r="J13" s="76" t="s">
        <v>177</v>
      </c>
      <c r="K13" s="77"/>
      <c r="L13" s="76" t="s">
        <v>178</v>
      </c>
      <c r="M13" s="76"/>
      <c r="N13" s="76" t="s">
        <v>179</v>
      </c>
      <c r="O13" s="70"/>
      <c r="P13" s="71" t="s">
        <v>180</v>
      </c>
      <c r="Q13" s="70"/>
      <c r="R13" s="71" t="s">
        <v>181</v>
      </c>
      <c r="S13" s="70"/>
      <c r="T13" s="76" t="s">
        <v>182</v>
      </c>
      <c r="U13" s="77"/>
      <c r="V13" s="76" t="s">
        <v>183</v>
      </c>
      <c r="W13" s="77"/>
      <c r="X13" s="76" t="s">
        <v>184</v>
      </c>
      <c r="Y13" s="77"/>
      <c r="Z13" s="76" t="s">
        <v>185</v>
      </c>
      <c r="AA13" s="77"/>
      <c r="AB13" s="76" t="s">
        <v>186</v>
      </c>
      <c r="AC13" s="77"/>
      <c r="AD13" s="76" t="s">
        <v>184</v>
      </c>
    </row>
    <row r="14" spans="1:30" ht="21.75" customHeight="1" x14ac:dyDescent="0.25">
      <c r="A14" s="70"/>
      <c r="B14" s="70"/>
      <c r="C14" s="70"/>
      <c r="D14" s="79" t="s">
        <v>11</v>
      </c>
      <c r="E14" s="77"/>
      <c r="F14" s="80" t="s">
        <v>12</v>
      </c>
      <c r="G14" s="81"/>
      <c r="H14" s="80" t="s">
        <v>12</v>
      </c>
      <c r="I14" s="77"/>
      <c r="J14" s="80" t="s">
        <v>12</v>
      </c>
      <c r="K14" s="81"/>
      <c r="L14" s="80" t="s">
        <v>12</v>
      </c>
      <c r="M14" s="82"/>
      <c r="N14" s="80" t="s">
        <v>12</v>
      </c>
      <c r="O14" s="70"/>
      <c r="P14" s="80" t="s">
        <v>12</v>
      </c>
      <c r="Q14" s="70"/>
      <c r="R14" s="80" t="s">
        <v>12</v>
      </c>
      <c r="S14" s="70"/>
      <c r="T14" s="80" t="s">
        <v>12</v>
      </c>
      <c r="U14" s="77"/>
      <c r="V14" s="80" t="s">
        <v>12</v>
      </c>
      <c r="W14" s="77"/>
      <c r="X14" s="80" t="s">
        <v>12</v>
      </c>
      <c r="Y14" s="77"/>
      <c r="Z14" s="80" t="s">
        <v>12</v>
      </c>
      <c r="AA14" s="77"/>
      <c r="AB14" s="80" t="s">
        <v>12</v>
      </c>
      <c r="AC14" s="77"/>
      <c r="AD14" s="80" t="s">
        <v>12</v>
      </c>
    </row>
    <row r="15" spans="1:30" ht="21.75" customHeight="1" x14ac:dyDescent="0.25">
      <c r="A15" s="70"/>
      <c r="B15" s="70"/>
      <c r="C15" s="70"/>
      <c r="D15" s="82"/>
      <c r="E15" s="77"/>
      <c r="F15" s="82"/>
      <c r="G15" s="81"/>
      <c r="H15" s="82"/>
      <c r="I15" s="77"/>
      <c r="J15" s="82"/>
      <c r="K15" s="81"/>
      <c r="L15" s="82"/>
      <c r="M15" s="82"/>
      <c r="N15" s="82"/>
      <c r="O15" s="70"/>
      <c r="P15" s="70"/>
      <c r="Q15" s="70"/>
      <c r="R15" s="70"/>
      <c r="S15" s="70"/>
      <c r="T15" s="82"/>
      <c r="U15" s="77"/>
      <c r="V15" s="82"/>
      <c r="W15" s="77"/>
      <c r="X15" s="82"/>
      <c r="Y15" s="77"/>
      <c r="Z15" s="77"/>
      <c r="AA15" s="77"/>
      <c r="AB15" s="82"/>
      <c r="AC15" s="77"/>
      <c r="AD15" s="82"/>
    </row>
    <row r="16" spans="1:30" ht="21.75" customHeight="1" x14ac:dyDescent="0.25">
      <c r="A16" s="61" t="s">
        <v>187</v>
      </c>
      <c r="B16" s="61"/>
      <c r="C16" s="70"/>
      <c r="D16" s="63"/>
      <c r="E16" s="63"/>
      <c r="F16" s="63">
        <v>373000</v>
      </c>
      <c r="G16" s="63"/>
      <c r="H16" s="63">
        <v>3680616</v>
      </c>
      <c r="I16" s="63"/>
      <c r="J16" s="63">
        <v>37300</v>
      </c>
      <c r="K16" s="63"/>
      <c r="L16" s="63">
        <v>29130158</v>
      </c>
      <c r="M16" s="63"/>
      <c r="N16" s="63">
        <v>-765013</v>
      </c>
      <c r="O16" s="70"/>
      <c r="P16" s="63">
        <v>-12757</v>
      </c>
      <c r="Q16" s="70"/>
      <c r="R16" s="63">
        <v>-112786</v>
      </c>
      <c r="S16" s="70"/>
      <c r="T16" s="63">
        <v>167854</v>
      </c>
      <c r="U16" s="63"/>
      <c r="V16" s="63">
        <v>2649</v>
      </c>
      <c r="W16" s="63"/>
      <c r="X16" s="83">
        <f>SUM(N16:V16)</f>
        <v>-720053</v>
      </c>
      <c r="Y16" s="63"/>
      <c r="Z16" s="83">
        <f>SUM(F16,H16,J16,L16,X16)</f>
        <v>32501021</v>
      </c>
      <c r="AA16" s="63"/>
      <c r="AB16" s="63">
        <v>2600699</v>
      </c>
      <c r="AC16" s="63"/>
      <c r="AD16" s="83">
        <f>SUM(Z16:AB16)</f>
        <v>35101720</v>
      </c>
    </row>
    <row r="17" spans="1:30" ht="6" customHeight="1" x14ac:dyDescent="0.25">
      <c r="A17" s="61"/>
      <c r="B17" s="84"/>
      <c r="C17" s="70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70"/>
      <c r="P17" s="63"/>
      <c r="Q17" s="70"/>
      <c r="R17" s="63"/>
      <c r="S17" s="70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</row>
    <row r="18" spans="1:30" ht="21.75" customHeight="1" x14ac:dyDescent="0.25">
      <c r="A18" s="61" t="s">
        <v>188</v>
      </c>
      <c r="B18" s="84"/>
      <c r="C18" s="70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70"/>
      <c r="P18" s="63"/>
      <c r="Q18" s="70"/>
      <c r="R18" s="63"/>
      <c r="S18" s="70"/>
      <c r="T18" s="63"/>
      <c r="U18" s="63"/>
      <c r="V18" s="63"/>
      <c r="W18" s="63"/>
      <c r="X18" s="63"/>
      <c r="Y18" s="63"/>
      <c r="Z18" s="83"/>
      <c r="AA18" s="63"/>
      <c r="AB18" s="63"/>
      <c r="AC18" s="63"/>
      <c r="AD18" s="63"/>
    </row>
    <row r="19" spans="1:30" ht="21.75" customHeight="1" x14ac:dyDescent="0.25">
      <c r="A19" s="84" t="s">
        <v>189</v>
      </c>
      <c r="B19" s="84"/>
      <c r="C19" s="70"/>
      <c r="D19" s="85"/>
      <c r="E19" s="63"/>
      <c r="F19" s="63">
        <v>0</v>
      </c>
      <c r="G19" s="63"/>
      <c r="H19" s="63">
        <v>0</v>
      </c>
      <c r="I19" s="63"/>
      <c r="J19" s="63">
        <v>0</v>
      </c>
      <c r="K19" s="63"/>
      <c r="L19" s="63">
        <v>0</v>
      </c>
      <c r="M19" s="63"/>
      <c r="N19" s="63">
        <v>0</v>
      </c>
      <c r="O19" s="70"/>
      <c r="P19" s="63">
        <v>0</v>
      </c>
      <c r="Q19" s="70"/>
      <c r="R19" s="63">
        <v>0</v>
      </c>
      <c r="S19" s="70"/>
      <c r="T19" s="63">
        <v>0</v>
      </c>
      <c r="U19" s="63"/>
      <c r="V19" s="63">
        <v>0</v>
      </c>
      <c r="W19" s="63"/>
      <c r="X19" s="63">
        <f t="shared" ref="X19:X21" si="0">SUM(N19:V19)</f>
        <v>0</v>
      </c>
      <c r="Y19" s="63"/>
      <c r="Z19" s="83">
        <f t="shared" ref="Z19:Z23" si="1">SUM(F19,H19,J19,L19,X19)</f>
        <v>0</v>
      </c>
      <c r="AA19" s="63"/>
      <c r="AB19" s="63">
        <v>1</v>
      </c>
      <c r="AC19" s="63"/>
      <c r="AD19" s="83">
        <f t="shared" ref="AD19:AD23" si="2">SUM(Z19:AB19)</f>
        <v>1</v>
      </c>
    </row>
    <row r="20" spans="1:30" ht="21.75" customHeight="1" x14ac:dyDescent="0.25">
      <c r="A20" s="84" t="s">
        <v>190</v>
      </c>
      <c r="B20" s="84"/>
      <c r="C20" s="70"/>
      <c r="D20" s="85"/>
      <c r="E20" s="63"/>
      <c r="F20" s="63">
        <v>0</v>
      </c>
      <c r="G20" s="63"/>
      <c r="H20" s="63">
        <v>0</v>
      </c>
      <c r="I20" s="63"/>
      <c r="J20" s="63">
        <v>0</v>
      </c>
      <c r="K20" s="63"/>
      <c r="L20" s="63">
        <v>0</v>
      </c>
      <c r="M20" s="63"/>
      <c r="N20" s="63">
        <v>0</v>
      </c>
      <c r="O20" s="70"/>
      <c r="P20" s="63">
        <v>0</v>
      </c>
      <c r="Q20" s="70"/>
      <c r="R20" s="63">
        <v>0</v>
      </c>
      <c r="S20" s="70"/>
      <c r="T20" s="63">
        <v>0</v>
      </c>
      <c r="U20" s="63"/>
      <c r="V20" s="63">
        <v>0</v>
      </c>
      <c r="W20" s="63"/>
      <c r="X20" s="63">
        <f t="shared" si="0"/>
        <v>0</v>
      </c>
      <c r="Y20" s="63"/>
      <c r="Z20" s="83">
        <f t="shared" si="1"/>
        <v>0</v>
      </c>
      <c r="AA20" s="63"/>
      <c r="AB20" s="63">
        <v>12500</v>
      </c>
      <c r="AC20" s="63"/>
      <c r="AD20" s="83">
        <f t="shared" si="2"/>
        <v>12500</v>
      </c>
    </row>
    <row r="21" spans="1:30" ht="21.75" customHeight="1" x14ac:dyDescent="0.25">
      <c r="A21" s="84" t="s">
        <v>191</v>
      </c>
      <c r="B21" s="84"/>
      <c r="C21" s="70"/>
      <c r="D21" s="85"/>
      <c r="E21" s="63"/>
      <c r="F21" s="63">
        <v>0</v>
      </c>
      <c r="G21" s="63"/>
      <c r="H21" s="63">
        <v>0</v>
      </c>
      <c r="I21" s="63"/>
      <c r="J21" s="63">
        <v>0</v>
      </c>
      <c r="K21" s="63"/>
      <c r="L21" s="63">
        <v>0</v>
      </c>
      <c r="M21" s="63"/>
      <c r="N21" s="63">
        <v>0</v>
      </c>
      <c r="O21" s="70"/>
      <c r="P21" s="63">
        <v>0</v>
      </c>
      <c r="Q21" s="70"/>
      <c r="R21" s="63">
        <v>0</v>
      </c>
      <c r="S21" s="70"/>
      <c r="T21" s="63">
        <v>0</v>
      </c>
      <c r="U21" s="63"/>
      <c r="V21" s="63">
        <v>0</v>
      </c>
      <c r="W21" s="63"/>
      <c r="X21" s="63">
        <f t="shared" si="0"/>
        <v>0</v>
      </c>
      <c r="Y21" s="63"/>
      <c r="Z21" s="83">
        <f t="shared" si="1"/>
        <v>0</v>
      </c>
      <c r="AA21" s="63"/>
      <c r="AB21" s="63">
        <v>-8541</v>
      </c>
      <c r="AC21" s="63"/>
      <c r="AD21" s="83">
        <f t="shared" si="2"/>
        <v>-8541</v>
      </c>
    </row>
    <row r="22" spans="1:30" ht="21.75" customHeight="1" x14ac:dyDescent="0.25">
      <c r="A22" s="70" t="s">
        <v>192</v>
      </c>
      <c r="B22" s="84"/>
      <c r="C22" s="70"/>
      <c r="D22" s="86"/>
      <c r="E22" s="63"/>
      <c r="F22" s="63">
        <v>0</v>
      </c>
      <c r="G22" s="63"/>
      <c r="H22" s="63">
        <v>0</v>
      </c>
      <c r="I22" s="63"/>
      <c r="J22" s="63">
        <v>0</v>
      </c>
      <c r="K22" s="63"/>
      <c r="L22" s="63">
        <v>-1119000</v>
      </c>
      <c r="M22" s="63"/>
      <c r="N22" s="63">
        <v>0</v>
      </c>
      <c r="O22" s="70"/>
      <c r="P22" s="63">
        <v>0</v>
      </c>
      <c r="Q22" s="70"/>
      <c r="R22" s="63">
        <v>0</v>
      </c>
      <c r="S22" s="70"/>
      <c r="T22" s="63">
        <v>0</v>
      </c>
      <c r="U22" s="63"/>
      <c r="V22" s="63">
        <v>0</v>
      </c>
      <c r="W22" s="63"/>
      <c r="X22" s="83">
        <f t="shared" ref="X22:X23" si="3">SUM(N22:V22)</f>
        <v>0</v>
      </c>
      <c r="Y22" s="63"/>
      <c r="Z22" s="83">
        <f t="shared" si="1"/>
        <v>-1119000</v>
      </c>
      <c r="AA22" s="63"/>
      <c r="AB22" s="63">
        <v>0</v>
      </c>
      <c r="AC22" s="63"/>
      <c r="AD22" s="83">
        <f t="shared" si="2"/>
        <v>-1119000</v>
      </c>
    </row>
    <row r="23" spans="1:30" ht="21.75" customHeight="1" x14ac:dyDescent="0.25">
      <c r="A23" s="70" t="s">
        <v>130</v>
      </c>
      <c r="B23" s="84"/>
      <c r="C23" s="70"/>
      <c r="D23" s="85"/>
      <c r="E23" s="63"/>
      <c r="F23" s="68">
        <v>0</v>
      </c>
      <c r="G23" s="63"/>
      <c r="H23" s="68">
        <v>0</v>
      </c>
      <c r="I23" s="63"/>
      <c r="J23" s="68">
        <v>0</v>
      </c>
      <c r="K23" s="63"/>
      <c r="L23" s="68">
        <v>5432036</v>
      </c>
      <c r="M23" s="63"/>
      <c r="N23" s="68">
        <v>0</v>
      </c>
      <c r="O23" s="70"/>
      <c r="P23" s="68">
        <v>0</v>
      </c>
      <c r="Q23" s="70"/>
      <c r="R23" s="68">
        <v>-140612</v>
      </c>
      <c r="S23" s="70"/>
      <c r="T23" s="68">
        <v>-104410</v>
      </c>
      <c r="U23" s="63"/>
      <c r="V23" s="87">
        <v>6203</v>
      </c>
      <c r="W23" s="63"/>
      <c r="X23" s="87">
        <f t="shared" si="3"/>
        <v>-238819</v>
      </c>
      <c r="Y23" s="63"/>
      <c r="Z23" s="87">
        <f t="shared" si="1"/>
        <v>5193217</v>
      </c>
      <c r="AA23" s="63"/>
      <c r="AB23" s="68">
        <v>-334653</v>
      </c>
      <c r="AC23" s="63"/>
      <c r="AD23" s="87">
        <f t="shared" si="2"/>
        <v>4858564</v>
      </c>
    </row>
    <row r="24" spans="1:30" ht="6" customHeight="1" x14ac:dyDescent="0.25">
      <c r="A24" s="88"/>
      <c r="B24" s="70"/>
      <c r="C24" s="70"/>
      <c r="D24" s="63"/>
      <c r="E24" s="89"/>
      <c r="F24" s="63"/>
      <c r="G24" s="63"/>
      <c r="H24" s="63"/>
      <c r="I24" s="63"/>
      <c r="J24" s="63"/>
      <c r="K24" s="63"/>
      <c r="L24" s="63"/>
      <c r="M24" s="63"/>
      <c r="N24" s="63"/>
      <c r="O24" s="70"/>
      <c r="P24" s="63"/>
      <c r="Q24" s="70"/>
      <c r="R24" s="63"/>
      <c r="S24" s="70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</row>
    <row r="25" spans="1:30" ht="21.75" customHeight="1" x14ac:dyDescent="0.25">
      <c r="A25" s="61" t="s">
        <v>193</v>
      </c>
      <c r="B25" s="70"/>
      <c r="C25" s="70"/>
      <c r="D25" s="63"/>
      <c r="E25" s="89"/>
      <c r="F25" s="90">
        <f>SUM(F16:F23)</f>
        <v>373000</v>
      </c>
      <c r="G25" s="63"/>
      <c r="H25" s="90">
        <f>SUM(H16:H23)</f>
        <v>3680616</v>
      </c>
      <c r="I25" s="63"/>
      <c r="J25" s="90">
        <f>SUM(J16:J23)</f>
        <v>37300</v>
      </c>
      <c r="K25" s="63"/>
      <c r="L25" s="90">
        <f>SUM(L16:L23)</f>
        <v>33443194</v>
      </c>
      <c r="M25" s="63"/>
      <c r="N25" s="90">
        <f>SUM(N16:N23)</f>
        <v>-765013</v>
      </c>
      <c r="O25" s="70"/>
      <c r="P25" s="90">
        <f>SUM(P16:P23)</f>
        <v>-12757</v>
      </c>
      <c r="Q25" s="70"/>
      <c r="R25" s="90">
        <f>SUM(R16:R23)</f>
        <v>-253398</v>
      </c>
      <c r="S25" s="70"/>
      <c r="T25" s="90">
        <f>SUM(T16:T23)</f>
        <v>63444</v>
      </c>
      <c r="U25" s="63"/>
      <c r="V25" s="90">
        <f>SUM(V16:V23)</f>
        <v>8852</v>
      </c>
      <c r="W25" s="63"/>
      <c r="X25" s="90">
        <f>SUM(X16:X23)</f>
        <v>-958872</v>
      </c>
      <c r="Y25" s="63"/>
      <c r="Z25" s="90">
        <f>SUM(Z16:Z23)</f>
        <v>36575238</v>
      </c>
      <c r="AA25" s="63"/>
      <c r="AB25" s="90">
        <f>SUM(AB16:AB23)</f>
        <v>2270006</v>
      </c>
      <c r="AC25" s="63"/>
      <c r="AD25" s="90">
        <f>SUM(AD16:AD23)</f>
        <v>38845244</v>
      </c>
    </row>
    <row r="26" spans="1:30" ht="20.25" customHeight="1" x14ac:dyDescent="0.25">
      <c r="A26" s="61"/>
      <c r="B26" s="70"/>
      <c r="C26" s="70"/>
      <c r="D26" s="63"/>
      <c r="E26" s="89"/>
      <c r="F26" s="63"/>
      <c r="G26" s="63"/>
      <c r="H26" s="63"/>
      <c r="I26" s="63"/>
      <c r="J26" s="63"/>
      <c r="K26" s="63"/>
      <c r="L26" s="63"/>
      <c r="M26" s="63"/>
      <c r="N26" s="63"/>
      <c r="O26" s="70"/>
      <c r="P26" s="70"/>
      <c r="Q26" s="70"/>
      <c r="R26" s="70"/>
      <c r="S26" s="70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</row>
    <row r="27" spans="1:30" ht="21.75" customHeight="1" x14ac:dyDescent="0.25">
      <c r="A27" s="61" t="s">
        <v>194</v>
      </c>
      <c r="B27" s="61"/>
      <c r="C27" s="70"/>
      <c r="D27" s="63"/>
      <c r="E27" s="63"/>
      <c r="F27" s="91">
        <v>373000</v>
      </c>
      <c r="G27" s="63"/>
      <c r="H27" s="91">
        <v>3680616</v>
      </c>
      <c r="I27" s="63"/>
      <c r="J27" s="91">
        <v>40200</v>
      </c>
      <c r="K27" s="63"/>
      <c r="L27" s="91">
        <v>35612545</v>
      </c>
      <c r="M27" s="63"/>
      <c r="N27" s="91">
        <v>-765013</v>
      </c>
      <c r="O27" s="70"/>
      <c r="P27" s="91">
        <v>-12757</v>
      </c>
      <c r="Q27" s="70"/>
      <c r="R27" s="91">
        <v>2475</v>
      </c>
      <c r="S27" s="70"/>
      <c r="T27" s="91">
        <v>5675</v>
      </c>
      <c r="U27" s="63"/>
      <c r="V27" s="91">
        <v>-7774</v>
      </c>
      <c r="W27" s="63"/>
      <c r="X27" s="92">
        <f>SUM(N27:V27)</f>
        <v>-777394</v>
      </c>
      <c r="Y27" s="63"/>
      <c r="Z27" s="92">
        <f>SUM(F27,H27,J27,L27,X27)</f>
        <v>38928967</v>
      </c>
      <c r="AA27" s="63"/>
      <c r="AB27" s="91">
        <v>2375390</v>
      </c>
      <c r="AC27" s="63"/>
      <c r="AD27" s="92">
        <f>SUM(Z27:AB27)</f>
        <v>41304357</v>
      </c>
    </row>
    <row r="28" spans="1:30" ht="6" customHeight="1" x14ac:dyDescent="0.25">
      <c r="A28" s="61"/>
      <c r="B28" s="84"/>
      <c r="C28" s="70"/>
      <c r="D28" s="63"/>
      <c r="E28" s="63"/>
      <c r="F28" s="91"/>
      <c r="G28" s="63"/>
      <c r="H28" s="91"/>
      <c r="I28" s="63"/>
      <c r="J28" s="91"/>
      <c r="K28" s="63"/>
      <c r="L28" s="91"/>
      <c r="M28" s="63"/>
      <c r="N28" s="91"/>
      <c r="O28" s="70"/>
      <c r="P28" s="91"/>
      <c r="Q28" s="70"/>
      <c r="R28" s="91"/>
      <c r="S28" s="70"/>
      <c r="T28" s="91"/>
      <c r="U28" s="63"/>
      <c r="V28" s="91"/>
      <c r="W28" s="63"/>
      <c r="X28" s="91"/>
      <c r="Y28" s="63"/>
      <c r="Z28" s="91"/>
      <c r="AA28" s="63"/>
      <c r="AB28" s="91"/>
      <c r="AC28" s="63"/>
      <c r="AD28" s="91"/>
    </row>
    <row r="29" spans="1:30" ht="21.75" customHeight="1" x14ac:dyDescent="0.25">
      <c r="A29" s="61" t="s">
        <v>188</v>
      </c>
      <c r="B29" s="84"/>
      <c r="C29" s="70"/>
      <c r="D29" s="63"/>
      <c r="E29" s="63"/>
      <c r="F29" s="91"/>
      <c r="G29" s="63"/>
      <c r="H29" s="91"/>
      <c r="I29" s="63"/>
      <c r="J29" s="91"/>
      <c r="K29" s="63"/>
      <c r="L29" s="91"/>
      <c r="M29" s="63"/>
      <c r="N29" s="91"/>
      <c r="O29" s="70"/>
      <c r="P29" s="91"/>
      <c r="Q29" s="70"/>
      <c r="R29" s="91"/>
      <c r="S29" s="70"/>
      <c r="T29" s="91"/>
      <c r="U29" s="63"/>
      <c r="V29" s="91"/>
      <c r="W29" s="63"/>
      <c r="X29" s="91"/>
      <c r="Y29" s="63"/>
      <c r="Z29" s="92"/>
      <c r="AA29" s="63"/>
      <c r="AB29" s="91"/>
      <c r="AC29" s="63"/>
      <c r="AD29" s="91"/>
    </row>
    <row r="30" spans="1:30" ht="21.75" customHeight="1" x14ac:dyDescent="0.25">
      <c r="A30" s="84" t="s">
        <v>195</v>
      </c>
      <c r="B30" s="84"/>
      <c r="C30" s="70"/>
      <c r="D30" s="86">
        <v>15</v>
      </c>
      <c r="E30" s="63"/>
      <c r="F30" s="91">
        <v>0</v>
      </c>
      <c r="G30" s="63"/>
      <c r="H30" s="91">
        <v>0</v>
      </c>
      <c r="I30" s="63"/>
      <c r="J30" s="91">
        <v>0</v>
      </c>
      <c r="K30" s="63"/>
      <c r="L30" s="91">
        <v>0</v>
      </c>
      <c r="M30" s="63"/>
      <c r="N30" s="91">
        <v>0</v>
      </c>
      <c r="O30" s="70"/>
      <c r="P30" s="91">
        <v>0</v>
      </c>
      <c r="Q30" s="70"/>
      <c r="R30" s="91">
        <v>0</v>
      </c>
      <c r="S30" s="70"/>
      <c r="T30" s="91">
        <v>0</v>
      </c>
      <c r="U30" s="63"/>
      <c r="V30" s="91">
        <v>0</v>
      </c>
      <c r="W30" s="63"/>
      <c r="X30" s="91">
        <f t="shared" ref="X30:X32" si="4">SUM(N30:V30)</f>
        <v>0</v>
      </c>
      <c r="Y30" s="63"/>
      <c r="Z30" s="92">
        <f t="shared" ref="Z30:Z33" si="5">SUM(F30,H30,J30,L30,X30)</f>
        <v>0</v>
      </c>
      <c r="AA30" s="63"/>
      <c r="AB30" s="91">
        <v>3000</v>
      </c>
      <c r="AC30" s="63"/>
      <c r="AD30" s="92">
        <f t="shared" ref="AD30:AD33" si="6">SUM(Z30:AB30)</f>
        <v>3000</v>
      </c>
    </row>
    <row r="31" spans="1:30" ht="21.75" customHeight="1" x14ac:dyDescent="0.25">
      <c r="A31" s="70" t="s">
        <v>192</v>
      </c>
      <c r="B31" s="84"/>
      <c r="C31" s="70"/>
      <c r="D31" s="86">
        <v>23</v>
      </c>
      <c r="E31" s="63"/>
      <c r="F31" s="91">
        <v>0</v>
      </c>
      <c r="G31" s="63"/>
      <c r="H31" s="91">
        <v>0</v>
      </c>
      <c r="I31" s="63"/>
      <c r="J31" s="91">
        <v>0</v>
      </c>
      <c r="K31" s="63"/>
      <c r="L31" s="91">
        <v>-1119000</v>
      </c>
      <c r="M31" s="63"/>
      <c r="N31" s="91">
        <v>0</v>
      </c>
      <c r="O31" s="70"/>
      <c r="P31" s="91">
        <v>0</v>
      </c>
      <c r="Q31" s="70"/>
      <c r="R31" s="91">
        <v>0</v>
      </c>
      <c r="S31" s="70"/>
      <c r="T31" s="91">
        <v>0</v>
      </c>
      <c r="U31" s="63"/>
      <c r="V31" s="91">
        <v>0</v>
      </c>
      <c r="W31" s="63"/>
      <c r="X31" s="91">
        <f t="shared" si="4"/>
        <v>0</v>
      </c>
      <c r="Y31" s="63"/>
      <c r="Z31" s="92">
        <f t="shared" si="5"/>
        <v>-1119000</v>
      </c>
      <c r="AA31" s="63"/>
      <c r="AB31" s="91">
        <v>0</v>
      </c>
      <c r="AC31" s="63"/>
      <c r="AD31" s="92">
        <f t="shared" si="6"/>
        <v>-1119000</v>
      </c>
    </row>
    <row r="32" spans="1:30" ht="21.75" customHeight="1" x14ac:dyDescent="0.25">
      <c r="A32" s="70" t="s">
        <v>196</v>
      </c>
      <c r="B32" s="84"/>
      <c r="C32" s="70"/>
      <c r="D32" s="86"/>
      <c r="E32" s="63"/>
      <c r="F32" s="91">
        <v>0</v>
      </c>
      <c r="G32" s="63"/>
      <c r="H32" s="91">
        <v>0</v>
      </c>
      <c r="I32" s="63"/>
      <c r="J32" s="91">
        <v>0</v>
      </c>
      <c r="K32" s="63"/>
      <c r="L32" s="91">
        <v>0</v>
      </c>
      <c r="M32" s="63"/>
      <c r="N32" s="91">
        <v>0</v>
      </c>
      <c r="O32" s="70"/>
      <c r="P32" s="91">
        <v>0</v>
      </c>
      <c r="Q32" s="70"/>
      <c r="R32" s="91">
        <v>0</v>
      </c>
      <c r="S32" s="70"/>
      <c r="T32" s="91">
        <v>0</v>
      </c>
      <c r="U32" s="63"/>
      <c r="V32" s="91">
        <v>0</v>
      </c>
      <c r="W32" s="63"/>
      <c r="X32" s="91">
        <f t="shared" si="4"/>
        <v>0</v>
      </c>
      <c r="Y32" s="63"/>
      <c r="Z32" s="92">
        <f t="shared" si="5"/>
        <v>0</v>
      </c>
      <c r="AA32" s="63"/>
      <c r="AB32" s="91">
        <v>-166</v>
      </c>
      <c r="AC32" s="63"/>
      <c r="AD32" s="92">
        <f t="shared" si="6"/>
        <v>-166</v>
      </c>
    </row>
    <row r="33" spans="1:30" ht="21.75" customHeight="1" x14ac:dyDescent="0.25">
      <c r="A33" s="70" t="s">
        <v>130</v>
      </c>
      <c r="B33" s="84"/>
      <c r="C33" s="70"/>
      <c r="D33" s="85"/>
      <c r="E33" s="63"/>
      <c r="F33" s="93">
        <v>0</v>
      </c>
      <c r="G33" s="63"/>
      <c r="H33" s="93">
        <v>0</v>
      </c>
      <c r="I33" s="63"/>
      <c r="J33" s="93">
        <v>0</v>
      </c>
      <c r="K33" s="63"/>
      <c r="L33" s="93">
        <v>6442973</v>
      </c>
      <c r="M33" s="63"/>
      <c r="N33" s="93">
        <v>0</v>
      </c>
      <c r="O33" s="70"/>
      <c r="P33" s="93">
        <v>0</v>
      </c>
      <c r="Q33" s="70"/>
      <c r="R33" s="93">
        <v>-518819</v>
      </c>
      <c r="S33" s="70"/>
      <c r="T33" s="93">
        <v>-27504</v>
      </c>
      <c r="U33" s="63"/>
      <c r="V33" s="94">
        <v>10429</v>
      </c>
      <c r="W33" s="63"/>
      <c r="X33" s="94">
        <f>SUM(N33:V33)</f>
        <v>-535894</v>
      </c>
      <c r="Y33" s="63"/>
      <c r="Z33" s="94">
        <f t="shared" si="5"/>
        <v>5907079</v>
      </c>
      <c r="AA33" s="63"/>
      <c r="AB33" s="93">
        <v>73103</v>
      </c>
      <c r="AC33" s="63"/>
      <c r="AD33" s="94">
        <f t="shared" si="6"/>
        <v>5980182</v>
      </c>
    </row>
    <row r="34" spans="1:30" ht="6" customHeight="1" x14ac:dyDescent="0.25">
      <c r="A34" s="88"/>
      <c r="B34" s="70"/>
      <c r="C34" s="70"/>
      <c r="D34" s="63"/>
      <c r="E34" s="89"/>
      <c r="F34" s="91"/>
      <c r="G34" s="63"/>
      <c r="H34" s="91"/>
      <c r="I34" s="63"/>
      <c r="J34" s="91"/>
      <c r="K34" s="63"/>
      <c r="L34" s="91"/>
      <c r="M34" s="63"/>
      <c r="N34" s="91"/>
      <c r="O34" s="70"/>
      <c r="P34" s="91"/>
      <c r="Q34" s="70"/>
      <c r="R34" s="91"/>
      <c r="S34" s="70"/>
      <c r="T34" s="91"/>
      <c r="U34" s="63"/>
      <c r="V34" s="91"/>
      <c r="W34" s="63"/>
      <c r="X34" s="91"/>
      <c r="Y34" s="63"/>
      <c r="Z34" s="91"/>
      <c r="AA34" s="63"/>
      <c r="AB34" s="91"/>
      <c r="AC34" s="63"/>
      <c r="AD34" s="91"/>
    </row>
    <row r="35" spans="1:30" ht="21.75" customHeight="1" x14ac:dyDescent="0.25">
      <c r="A35" s="61" t="s">
        <v>197</v>
      </c>
      <c r="B35" s="70"/>
      <c r="C35" s="70"/>
      <c r="D35" s="63"/>
      <c r="E35" s="89"/>
      <c r="F35" s="95">
        <f>SUM(F27:F33)</f>
        <v>373000</v>
      </c>
      <c r="G35" s="63"/>
      <c r="H35" s="95">
        <f>SUM(H27:H33)</f>
        <v>3680616</v>
      </c>
      <c r="I35" s="63"/>
      <c r="J35" s="95">
        <f>SUM(J27:J33)</f>
        <v>40200</v>
      </c>
      <c r="K35" s="63"/>
      <c r="L35" s="95">
        <f>SUM(L27:L33)</f>
        <v>40936518</v>
      </c>
      <c r="M35" s="63"/>
      <c r="N35" s="95">
        <f>SUM(N27:N33)</f>
        <v>-765013</v>
      </c>
      <c r="O35" s="70"/>
      <c r="P35" s="95">
        <f>SUM(P27:P33)</f>
        <v>-12757</v>
      </c>
      <c r="Q35" s="70"/>
      <c r="R35" s="95">
        <f>SUM(R27:R33)</f>
        <v>-516344</v>
      </c>
      <c r="S35" s="70"/>
      <c r="T35" s="95">
        <f>SUM(T27:T33)</f>
        <v>-21829</v>
      </c>
      <c r="U35" s="63"/>
      <c r="V35" s="95">
        <f>SUM(V27:V33)</f>
        <v>2655</v>
      </c>
      <c r="W35" s="63"/>
      <c r="X35" s="95">
        <f>SUM(X27:X33)</f>
        <v>-1313288</v>
      </c>
      <c r="Y35" s="63"/>
      <c r="Z35" s="95">
        <f>SUM(Z27:Z33)</f>
        <v>43717046</v>
      </c>
      <c r="AA35" s="63"/>
      <c r="AB35" s="95">
        <f>SUM(AB27:AB33)</f>
        <v>2451327</v>
      </c>
      <c r="AC35" s="63"/>
      <c r="AD35" s="95">
        <f>SUM(AD27:AD33)</f>
        <v>46168373</v>
      </c>
    </row>
    <row r="36" spans="1:30" ht="21.75" customHeight="1" x14ac:dyDescent="0.25">
      <c r="A36" s="61"/>
      <c r="B36" s="70"/>
      <c r="C36" s="70"/>
      <c r="D36" s="63"/>
      <c r="E36" s="89"/>
      <c r="F36" s="63"/>
      <c r="G36" s="63"/>
      <c r="H36" s="63"/>
      <c r="I36" s="63"/>
      <c r="J36" s="63"/>
      <c r="K36" s="63"/>
      <c r="L36" s="63"/>
      <c r="M36" s="63"/>
      <c r="N36" s="63"/>
      <c r="O36" s="70"/>
      <c r="P36" s="70"/>
      <c r="Q36" s="70"/>
      <c r="R36" s="70"/>
      <c r="S36" s="70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ht="3.95" customHeight="1" x14ac:dyDescent="0.25">
      <c r="A37" s="61"/>
      <c r="B37" s="70"/>
      <c r="C37" s="70"/>
      <c r="D37" s="63"/>
      <c r="E37" s="89"/>
      <c r="F37" s="63"/>
      <c r="G37" s="63"/>
      <c r="H37" s="63"/>
      <c r="I37" s="63"/>
      <c r="J37" s="63"/>
      <c r="K37" s="63"/>
      <c r="L37" s="63"/>
      <c r="M37" s="63"/>
      <c r="N37" s="63"/>
      <c r="O37" s="70"/>
      <c r="P37" s="70"/>
      <c r="Q37" s="70"/>
      <c r="R37" s="70"/>
      <c r="S37" s="70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ht="21.75" customHeight="1" x14ac:dyDescent="0.25">
      <c r="A38" s="96" t="str">
        <f>+'5-6 (3m)'!A48:L48</f>
        <v>หมายเหตุประกอบข้อมูลทางการเงินระหว่างกาลแบบย่อเป็นส่วนหนึ่งของข้อมูลทางการเงินระหว่างกาลนี้</v>
      </c>
      <c r="B38" s="97"/>
      <c r="C38" s="98"/>
      <c r="D38" s="68"/>
      <c r="E38" s="69"/>
      <c r="F38" s="68"/>
      <c r="G38" s="69"/>
      <c r="H38" s="68"/>
      <c r="I38" s="69"/>
      <c r="J38" s="68"/>
      <c r="K38" s="69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9"/>
      <c r="Z38" s="68"/>
      <c r="AA38" s="69"/>
      <c r="AB38" s="69"/>
      <c r="AC38" s="69"/>
      <c r="AD38" s="68"/>
    </row>
  </sheetData>
  <mergeCells count="4">
    <mergeCell ref="F6:Z6"/>
    <mergeCell ref="N7:X7"/>
    <mergeCell ref="P8:V8"/>
    <mergeCell ref="J11:L11"/>
  </mergeCells>
  <pageMargins left="0.45" right="0.45" top="0.5" bottom="0.6" header="0.49" footer="0.4"/>
  <pageSetup paperSize="9" scale="72" firstPageNumber="9" fitToHeight="0" orientation="landscape" useFirstPageNumber="1" horizontalDpi="1200" verticalDpi="1200" r:id="rId1"/>
  <headerFooter>
    <oddFooter>&amp;R&amp;"Browallia New,Regular"&amp;14&amp;P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2EFD9"/>
  </sheetPr>
  <dimension ref="A1:T32"/>
  <sheetViews>
    <sheetView zoomScaleNormal="100" zoomScaleSheetLayoutView="115" workbookViewId="0">
      <selection activeCell="L12" sqref="L12"/>
    </sheetView>
  </sheetViews>
  <sheetFormatPr defaultColWidth="14.42578125" defaultRowHeight="21.75" customHeight="1" x14ac:dyDescent="0.25"/>
  <cols>
    <col min="1" max="2" width="1.5703125" customWidth="1"/>
    <col min="3" max="3" width="38.28515625" customWidth="1"/>
    <col min="4" max="4" width="8.140625" customWidth="1"/>
    <col min="5" max="5" width="0.85546875" customWidth="1"/>
    <col min="6" max="6" width="11.85546875" customWidth="1"/>
    <col min="7" max="7" width="0.85546875" customWidth="1"/>
    <col min="8" max="8" width="14.7109375" customWidth="1"/>
    <col min="9" max="9" width="0.85546875" customWidth="1"/>
    <col min="10" max="10" width="11.42578125" customWidth="1"/>
    <col min="11" max="11" width="0.85546875" customWidth="1"/>
    <col min="12" max="12" width="12.85546875" customWidth="1"/>
    <col min="13" max="13" width="0.85546875" customWidth="1"/>
    <col min="14" max="14" width="13.85546875" customWidth="1"/>
    <col min="15" max="15" width="0.85546875" customWidth="1"/>
    <col min="16" max="16" width="13.7109375" customWidth="1"/>
    <col min="17" max="17" width="0.85546875" customWidth="1"/>
    <col min="18" max="18" width="14.42578125" customWidth="1"/>
    <col min="19" max="19" width="0.85546875" customWidth="1"/>
    <col min="20" max="20" width="14.28515625" customWidth="1"/>
  </cols>
  <sheetData>
    <row r="1" spans="1:20" ht="21.75" customHeight="1" x14ac:dyDescent="0.25">
      <c r="A1" s="1" t="s">
        <v>0</v>
      </c>
      <c r="B1" s="1"/>
      <c r="C1" s="1"/>
      <c r="D1" s="5"/>
      <c r="E1" s="2"/>
      <c r="F1" s="34"/>
      <c r="G1" s="4"/>
      <c r="H1" s="99"/>
      <c r="I1" s="99"/>
      <c r="J1" s="99"/>
      <c r="K1" s="99"/>
      <c r="L1" s="28"/>
      <c r="M1" s="28"/>
      <c r="N1" s="28"/>
      <c r="O1" s="28"/>
      <c r="P1" s="28"/>
      <c r="Q1" s="28"/>
      <c r="R1" s="28"/>
      <c r="S1" s="28"/>
      <c r="T1" s="16" t="s">
        <v>5</v>
      </c>
    </row>
    <row r="2" spans="1:20" ht="21.75" customHeight="1" x14ac:dyDescent="0.25">
      <c r="A2" s="1" t="s">
        <v>144</v>
      </c>
      <c r="B2" s="1"/>
      <c r="C2" s="1"/>
      <c r="D2" s="5"/>
      <c r="E2" s="2"/>
      <c r="F2" s="34"/>
      <c r="G2" s="4"/>
      <c r="H2" s="99"/>
      <c r="I2" s="99"/>
      <c r="J2" s="99"/>
      <c r="K2" s="99"/>
      <c r="L2" s="28"/>
      <c r="M2" s="28"/>
      <c r="N2" s="28"/>
      <c r="O2" s="28"/>
      <c r="P2" s="28"/>
      <c r="Q2" s="28"/>
      <c r="R2" s="28"/>
      <c r="S2" s="28"/>
      <c r="T2" s="28"/>
    </row>
    <row r="3" spans="1:20" ht="21.75" customHeight="1" x14ac:dyDescent="0.25">
      <c r="A3" s="8" t="s">
        <v>137</v>
      </c>
      <c r="B3" s="8"/>
      <c r="C3" s="8"/>
      <c r="D3" s="12"/>
      <c r="E3" s="9"/>
      <c r="F3" s="100"/>
      <c r="G3" s="11"/>
      <c r="H3" s="101"/>
      <c r="I3" s="101"/>
      <c r="J3" s="101"/>
      <c r="K3" s="101"/>
      <c r="L3" s="102"/>
      <c r="M3" s="102"/>
      <c r="N3" s="102"/>
      <c r="O3" s="102"/>
      <c r="P3" s="102"/>
      <c r="Q3" s="102"/>
      <c r="R3" s="102"/>
      <c r="S3" s="102"/>
      <c r="T3" s="102"/>
    </row>
    <row r="4" spans="1:20" ht="21.75" customHeight="1" x14ac:dyDescent="0.25">
      <c r="A4" s="1"/>
      <c r="B4" s="1"/>
      <c r="C4" s="1"/>
      <c r="D4" s="5"/>
      <c r="E4" s="2"/>
      <c r="F4" s="34"/>
      <c r="G4" s="4"/>
      <c r="H4" s="99"/>
      <c r="I4" s="99"/>
      <c r="J4" s="99"/>
      <c r="K4" s="99"/>
      <c r="L4" s="28"/>
      <c r="M4" s="28"/>
      <c r="N4" s="28"/>
      <c r="O4" s="28"/>
      <c r="P4" s="28"/>
      <c r="Q4" s="28"/>
      <c r="R4" s="28"/>
      <c r="S4" s="28"/>
      <c r="T4" s="28"/>
    </row>
    <row r="5" spans="1:20" ht="21.75" customHeight="1" x14ac:dyDescent="0.25">
      <c r="A5" s="3"/>
      <c r="B5" s="3"/>
      <c r="C5" s="3"/>
      <c r="D5" s="2"/>
      <c r="E5" s="5"/>
      <c r="F5" s="100"/>
      <c r="G5" s="11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1"/>
      <c r="T5" s="15" t="s">
        <v>4</v>
      </c>
    </row>
    <row r="6" spans="1:20" ht="21.75" customHeight="1" x14ac:dyDescent="0.25">
      <c r="A6" s="3"/>
      <c r="B6" s="3"/>
      <c r="C6" s="3"/>
      <c r="D6" s="2"/>
      <c r="E6" s="5"/>
      <c r="F6" s="34"/>
      <c r="G6" s="4"/>
      <c r="H6" s="28"/>
      <c r="I6" s="28"/>
      <c r="J6" s="32"/>
      <c r="K6" s="32"/>
      <c r="L6" s="32"/>
      <c r="M6" s="103"/>
      <c r="N6" s="117" t="s">
        <v>87</v>
      </c>
      <c r="O6" s="111"/>
      <c r="P6" s="111"/>
      <c r="Q6" s="111"/>
      <c r="R6" s="111"/>
      <c r="S6" s="4"/>
      <c r="T6" s="16"/>
    </row>
    <row r="7" spans="1:20" ht="21.75" customHeight="1" x14ac:dyDescent="0.25">
      <c r="A7" s="3"/>
      <c r="B7" s="3"/>
      <c r="C7" s="3"/>
      <c r="D7" s="2"/>
      <c r="E7" s="5"/>
      <c r="F7" s="34"/>
      <c r="G7" s="4"/>
      <c r="H7" s="28"/>
      <c r="I7" s="28"/>
      <c r="J7" s="32"/>
      <c r="K7" s="32"/>
      <c r="L7" s="32"/>
      <c r="M7" s="103"/>
      <c r="N7" s="118" t="s">
        <v>114</v>
      </c>
      <c r="O7" s="114"/>
      <c r="P7" s="114"/>
      <c r="Q7" s="103"/>
      <c r="R7" s="103"/>
      <c r="S7" s="4"/>
      <c r="T7" s="16"/>
    </row>
    <row r="8" spans="1:20" ht="21.75" customHeight="1" x14ac:dyDescent="0.25">
      <c r="A8" s="3"/>
      <c r="B8" s="3"/>
      <c r="C8" s="3"/>
      <c r="D8" s="2"/>
      <c r="E8" s="5"/>
      <c r="F8" s="34"/>
      <c r="G8" s="4"/>
      <c r="H8" s="28"/>
      <c r="I8" s="28"/>
      <c r="J8" s="103"/>
      <c r="K8" s="103"/>
      <c r="L8" s="103"/>
      <c r="M8" s="103"/>
      <c r="N8" s="16" t="s">
        <v>198</v>
      </c>
      <c r="O8" s="103"/>
      <c r="P8" s="16" t="s">
        <v>151</v>
      </c>
      <c r="Q8" s="103"/>
      <c r="R8" s="103"/>
      <c r="S8" s="4"/>
      <c r="T8" s="16"/>
    </row>
    <row r="9" spans="1:20" ht="21.75" customHeight="1" x14ac:dyDescent="0.25">
      <c r="A9" s="3"/>
      <c r="B9" s="3"/>
      <c r="C9" s="3"/>
      <c r="D9" s="2"/>
      <c r="E9" s="5"/>
      <c r="F9" s="34"/>
      <c r="G9" s="4"/>
      <c r="H9" s="28"/>
      <c r="I9" s="28"/>
      <c r="J9" s="117" t="s">
        <v>83</v>
      </c>
      <c r="K9" s="111"/>
      <c r="L9" s="111"/>
      <c r="M9" s="103"/>
      <c r="N9" s="16" t="s">
        <v>199</v>
      </c>
      <c r="O9" s="103"/>
      <c r="P9" s="16" t="s">
        <v>156</v>
      </c>
      <c r="Q9" s="103"/>
      <c r="R9" s="16" t="s">
        <v>200</v>
      </c>
      <c r="S9" s="4"/>
      <c r="T9" s="16"/>
    </row>
    <row r="10" spans="1:20" ht="21.75" customHeight="1" x14ac:dyDescent="0.25">
      <c r="A10" s="1"/>
      <c r="B10" s="3"/>
      <c r="C10" s="3"/>
      <c r="D10" s="2"/>
      <c r="E10" s="5"/>
      <c r="F10" s="16" t="s">
        <v>201</v>
      </c>
      <c r="G10" s="16"/>
      <c r="H10" s="16"/>
      <c r="I10" s="16"/>
      <c r="J10" s="16" t="s">
        <v>202</v>
      </c>
      <c r="K10" s="16"/>
      <c r="L10" s="16"/>
      <c r="M10" s="16"/>
      <c r="N10" s="16" t="s">
        <v>167</v>
      </c>
      <c r="O10" s="16"/>
      <c r="P10" s="16" t="s">
        <v>168</v>
      </c>
      <c r="Q10" s="16"/>
      <c r="R10" s="16" t="s">
        <v>203</v>
      </c>
      <c r="S10" s="16"/>
      <c r="T10" s="16" t="s">
        <v>154</v>
      </c>
    </row>
    <row r="11" spans="1:20" ht="21.75" customHeight="1" x14ac:dyDescent="0.25">
      <c r="A11" s="1"/>
      <c r="B11" s="3"/>
      <c r="C11" s="3"/>
      <c r="D11" s="2"/>
      <c r="E11" s="5"/>
      <c r="F11" s="16" t="s">
        <v>175</v>
      </c>
      <c r="G11" s="16"/>
      <c r="H11" s="16" t="s">
        <v>204</v>
      </c>
      <c r="I11" s="16"/>
      <c r="J11" s="16" t="s">
        <v>205</v>
      </c>
      <c r="K11" s="16"/>
      <c r="L11" s="16" t="s">
        <v>86</v>
      </c>
      <c r="M11" s="16"/>
      <c r="N11" s="16" t="s">
        <v>180</v>
      </c>
      <c r="O11" s="16"/>
      <c r="P11" s="16" t="s">
        <v>181</v>
      </c>
      <c r="Q11" s="16"/>
      <c r="R11" s="16" t="s">
        <v>184</v>
      </c>
      <c r="S11" s="16"/>
      <c r="T11" s="16" t="s">
        <v>76</v>
      </c>
    </row>
    <row r="12" spans="1:20" ht="21.75" customHeight="1" x14ac:dyDescent="0.25">
      <c r="A12" s="1"/>
      <c r="B12" s="3"/>
      <c r="C12" s="3"/>
      <c r="D12" s="17" t="s">
        <v>11</v>
      </c>
      <c r="E12" s="5"/>
      <c r="F12" s="105" t="s">
        <v>12</v>
      </c>
      <c r="G12" s="16"/>
      <c r="H12" s="105" t="s">
        <v>12</v>
      </c>
      <c r="I12" s="16"/>
      <c r="J12" s="105" t="s">
        <v>12</v>
      </c>
      <c r="K12" s="16"/>
      <c r="L12" s="105" t="s">
        <v>12</v>
      </c>
      <c r="M12" s="106"/>
      <c r="N12" s="105" t="s">
        <v>12</v>
      </c>
      <c r="O12" s="106"/>
      <c r="P12" s="105" t="s">
        <v>12</v>
      </c>
      <c r="Q12" s="106"/>
      <c r="R12" s="105" t="s">
        <v>12</v>
      </c>
      <c r="S12" s="16"/>
      <c r="T12" s="105" t="s">
        <v>12</v>
      </c>
    </row>
    <row r="13" spans="1:20" ht="21.75" customHeight="1" x14ac:dyDescent="0.25">
      <c r="A13" s="1"/>
      <c r="B13" s="3"/>
      <c r="C13" s="3"/>
      <c r="D13" s="2"/>
      <c r="E13" s="5"/>
      <c r="F13" s="28"/>
      <c r="G13" s="4"/>
      <c r="H13" s="34"/>
      <c r="I13" s="34"/>
      <c r="J13" s="28"/>
      <c r="K13" s="4"/>
      <c r="L13" s="4"/>
      <c r="M13" s="4"/>
      <c r="N13" s="4"/>
      <c r="O13" s="4"/>
      <c r="P13" s="4"/>
      <c r="Q13" s="4"/>
      <c r="R13" s="4"/>
      <c r="S13" s="4"/>
      <c r="T13" s="32"/>
    </row>
    <row r="14" spans="1:20" ht="21.75" customHeight="1" x14ac:dyDescent="0.25">
      <c r="A14" s="1" t="s">
        <v>187</v>
      </c>
      <c r="B14" s="107"/>
      <c r="C14" s="3"/>
      <c r="D14" s="2"/>
      <c r="E14" s="5"/>
      <c r="F14" s="32">
        <v>373000</v>
      </c>
      <c r="G14" s="32"/>
      <c r="H14" s="32">
        <v>3680616</v>
      </c>
      <c r="I14" s="28"/>
      <c r="J14" s="32">
        <v>37300</v>
      </c>
      <c r="K14" s="32"/>
      <c r="L14" s="32">
        <v>18389412</v>
      </c>
      <c r="M14" s="32"/>
      <c r="N14" s="32">
        <v>-16197</v>
      </c>
      <c r="O14" s="32"/>
      <c r="P14" s="4">
        <v>-132755</v>
      </c>
      <c r="Q14" s="32"/>
      <c r="R14" s="32">
        <f>SUM(N14:P14)</f>
        <v>-148952</v>
      </c>
      <c r="S14" s="32"/>
      <c r="T14" s="32">
        <f>SUM(F14,H14,J14,L14,R14)</f>
        <v>22331376</v>
      </c>
    </row>
    <row r="15" spans="1:20" ht="6" customHeight="1" x14ac:dyDescent="0.25">
      <c r="A15" s="1"/>
      <c r="B15" s="107"/>
      <c r="C15" s="3"/>
      <c r="D15" s="2"/>
      <c r="E15" s="5"/>
      <c r="F15" s="32"/>
      <c r="G15" s="32"/>
      <c r="H15" s="32"/>
      <c r="I15" s="28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1.75" customHeight="1" x14ac:dyDescent="0.25">
      <c r="A16" s="1" t="s">
        <v>188</v>
      </c>
      <c r="B16" s="107"/>
      <c r="C16" s="3"/>
      <c r="D16" s="34"/>
      <c r="E16" s="5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1.75" customHeight="1" x14ac:dyDescent="0.25">
      <c r="A17" s="3" t="s">
        <v>192</v>
      </c>
      <c r="B17" s="107"/>
      <c r="C17" s="3"/>
      <c r="D17" s="34"/>
      <c r="E17" s="5"/>
      <c r="F17" s="32">
        <v>0</v>
      </c>
      <c r="G17" s="32"/>
      <c r="H17" s="32">
        <v>0</v>
      </c>
      <c r="I17" s="32"/>
      <c r="J17" s="32">
        <v>0</v>
      </c>
      <c r="K17" s="32"/>
      <c r="L17" s="32">
        <v>-1119000</v>
      </c>
      <c r="M17" s="32"/>
      <c r="N17" s="32">
        <v>0</v>
      </c>
      <c r="O17" s="32"/>
      <c r="P17" s="32">
        <v>0</v>
      </c>
      <c r="Q17" s="32"/>
      <c r="R17" s="32">
        <f>SUM(N17:P17)</f>
        <v>0</v>
      </c>
      <c r="S17" s="32"/>
      <c r="T17" s="32">
        <f>SUM(F17,H17,J17,L17,R17)</f>
        <v>-1119000</v>
      </c>
    </row>
    <row r="18" spans="1:20" ht="21.75" customHeight="1" x14ac:dyDescent="0.25">
      <c r="A18" s="3" t="s">
        <v>130</v>
      </c>
      <c r="B18" s="7"/>
      <c r="C18" s="3"/>
      <c r="D18" s="2"/>
      <c r="E18" s="5"/>
      <c r="F18" s="11">
        <v>0</v>
      </c>
      <c r="G18" s="4"/>
      <c r="H18" s="11">
        <v>0</v>
      </c>
      <c r="I18" s="4"/>
      <c r="J18" s="11">
        <v>0</v>
      </c>
      <c r="K18" s="4"/>
      <c r="L18" s="11">
        <v>2305956</v>
      </c>
      <c r="M18" s="4"/>
      <c r="N18" s="11">
        <v>0</v>
      </c>
      <c r="O18" s="4"/>
      <c r="P18" s="11">
        <v>-134818</v>
      </c>
      <c r="Q18" s="4"/>
      <c r="R18" s="11">
        <f>SUM(N18:Q18)</f>
        <v>-134818</v>
      </c>
      <c r="S18" s="4"/>
      <c r="T18" s="45">
        <f>SUM(F18:L18,R18)</f>
        <v>2171138</v>
      </c>
    </row>
    <row r="19" spans="1:20" ht="6" customHeight="1" x14ac:dyDescent="0.25">
      <c r="A19" s="3"/>
      <c r="B19" s="3"/>
      <c r="C19" s="3"/>
      <c r="D19" s="2"/>
      <c r="E19" s="5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21.75" customHeight="1" x14ac:dyDescent="0.25">
      <c r="A20" s="1" t="s">
        <v>193</v>
      </c>
      <c r="B20" s="3"/>
      <c r="C20" s="3"/>
      <c r="D20" s="2"/>
      <c r="E20" s="5"/>
      <c r="F20" s="36">
        <f>SUM(F14:F18)</f>
        <v>373000</v>
      </c>
      <c r="G20" s="4"/>
      <c r="H20" s="36">
        <f>SUM(H14:H18)</f>
        <v>3680616</v>
      </c>
      <c r="I20" s="4"/>
      <c r="J20" s="36">
        <f>SUM(J14:J18)</f>
        <v>37300</v>
      </c>
      <c r="K20" s="4"/>
      <c r="L20" s="36">
        <f>SUM(L14:L18)</f>
        <v>19576368</v>
      </c>
      <c r="M20" s="4"/>
      <c r="N20" s="36">
        <f>SUM(N14:N18)</f>
        <v>-16197</v>
      </c>
      <c r="O20" s="4"/>
      <c r="P20" s="36">
        <f>SUM(P14:P19)</f>
        <v>-267573</v>
      </c>
      <c r="Q20" s="4"/>
      <c r="R20" s="36">
        <f>SUM(N20:Q20)</f>
        <v>-283770</v>
      </c>
      <c r="S20" s="4"/>
      <c r="T20" s="36">
        <f>SUM(T14:T18)</f>
        <v>23383514</v>
      </c>
    </row>
    <row r="21" spans="1:20" ht="21.75" customHeight="1" x14ac:dyDescent="0.25">
      <c r="A21" s="1"/>
      <c r="B21" s="3"/>
      <c r="C21" s="3"/>
      <c r="D21" s="5"/>
      <c r="E21" s="2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21.75" customHeight="1" x14ac:dyDescent="0.25">
      <c r="A22" s="1" t="s">
        <v>194</v>
      </c>
      <c r="B22" s="107"/>
      <c r="C22" s="3"/>
      <c r="D22" s="2"/>
      <c r="E22" s="5"/>
      <c r="F22" s="31">
        <v>373000</v>
      </c>
      <c r="G22" s="32"/>
      <c r="H22" s="31">
        <v>3680616</v>
      </c>
      <c r="I22" s="28"/>
      <c r="J22" s="31">
        <v>40200</v>
      </c>
      <c r="K22" s="32"/>
      <c r="L22" s="31">
        <v>19338746</v>
      </c>
      <c r="M22" s="32"/>
      <c r="N22" s="31">
        <v>-16197</v>
      </c>
      <c r="O22" s="32"/>
      <c r="P22" s="31">
        <v>-11729</v>
      </c>
      <c r="Q22" s="32"/>
      <c r="R22" s="31">
        <f>SUM(N22:P22)</f>
        <v>-27926</v>
      </c>
      <c r="S22" s="32"/>
      <c r="T22" s="31">
        <f>SUM(F22,H22,J22,L22,R22)</f>
        <v>23404636</v>
      </c>
    </row>
    <row r="23" spans="1:20" ht="6" customHeight="1" x14ac:dyDescent="0.25">
      <c r="A23" s="1"/>
      <c r="B23" s="107"/>
      <c r="C23" s="3"/>
      <c r="D23" s="2"/>
      <c r="E23" s="5"/>
      <c r="F23" s="31"/>
      <c r="G23" s="32"/>
      <c r="H23" s="31"/>
      <c r="I23" s="28"/>
      <c r="J23" s="31"/>
      <c r="K23" s="32"/>
      <c r="L23" s="31"/>
      <c r="M23" s="32"/>
      <c r="N23" s="31"/>
      <c r="O23" s="32"/>
      <c r="P23" s="31"/>
      <c r="Q23" s="32"/>
      <c r="R23" s="31"/>
      <c r="S23" s="32"/>
      <c r="T23" s="31"/>
    </row>
    <row r="24" spans="1:20" ht="21.75" customHeight="1" x14ac:dyDescent="0.25">
      <c r="A24" s="1" t="s">
        <v>188</v>
      </c>
      <c r="B24" s="107"/>
      <c r="C24" s="3"/>
      <c r="D24" s="34"/>
      <c r="E24" s="5"/>
      <c r="F24" s="31"/>
      <c r="G24" s="32"/>
      <c r="H24" s="31"/>
      <c r="I24" s="32"/>
      <c r="J24" s="31"/>
      <c r="K24" s="32"/>
      <c r="L24" s="31"/>
      <c r="M24" s="32"/>
      <c r="N24" s="31"/>
      <c r="O24" s="32"/>
      <c r="P24" s="31"/>
      <c r="Q24" s="32"/>
      <c r="R24" s="31"/>
      <c r="S24" s="32"/>
      <c r="T24" s="31"/>
    </row>
    <row r="25" spans="1:20" ht="21.75" customHeight="1" x14ac:dyDescent="0.25">
      <c r="A25" s="3" t="s">
        <v>192</v>
      </c>
      <c r="B25" s="107"/>
      <c r="C25" s="3"/>
      <c r="D25" s="34">
        <v>23</v>
      </c>
      <c r="E25" s="5"/>
      <c r="F25" s="31">
        <v>0</v>
      </c>
      <c r="G25" s="32"/>
      <c r="H25" s="31">
        <v>0</v>
      </c>
      <c r="I25" s="32"/>
      <c r="J25" s="31">
        <v>0</v>
      </c>
      <c r="K25" s="32"/>
      <c r="L25" s="31">
        <v>-1119000</v>
      </c>
      <c r="M25" s="32"/>
      <c r="N25" s="31">
        <v>0</v>
      </c>
      <c r="O25" s="32"/>
      <c r="P25" s="31">
        <v>0</v>
      </c>
      <c r="Q25" s="32"/>
      <c r="R25" s="31">
        <f t="shared" ref="R25:R26" si="0">SUM(N25:P25)</f>
        <v>0</v>
      </c>
      <c r="S25" s="32"/>
      <c r="T25" s="31">
        <f>SUM(F25,H25,J25,L25,R25)</f>
        <v>-1119000</v>
      </c>
    </row>
    <row r="26" spans="1:20" ht="21.75" customHeight="1" x14ac:dyDescent="0.25">
      <c r="A26" s="3" t="s">
        <v>141</v>
      </c>
      <c r="B26" s="7"/>
      <c r="C26" s="3"/>
      <c r="D26" s="2"/>
      <c r="E26" s="5"/>
      <c r="F26" s="33">
        <v>0</v>
      </c>
      <c r="G26" s="4"/>
      <c r="H26" s="33">
        <v>0</v>
      </c>
      <c r="I26" s="4"/>
      <c r="J26" s="33">
        <v>0</v>
      </c>
      <c r="K26" s="4"/>
      <c r="L26" s="33">
        <v>3456317</v>
      </c>
      <c r="M26" s="4"/>
      <c r="N26" s="33">
        <v>0</v>
      </c>
      <c r="O26" s="4"/>
      <c r="P26" s="33">
        <v>114650</v>
      </c>
      <c r="Q26" s="4"/>
      <c r="R26" s="33">
        <f t="shared" si="0"/>
        <v>114650</v>
      </c>
      <c r="S26" s="4"/>
      <c r="T26" s="44">
        <f>SUM(F26:L26,R26)</f>
        <v>3570967</v>
      </c>
    </row>
    <row r="27" spans="1:20" ht="6" customHeight="1" x14ac:dyDescent="0.25">
      <c r="A27" s="3"/>
      <c r="B27" s="3"/>
      <c r="C27" s="3"/>
      <c r="D27" s="2"/>
      <c r="E27" s="5"/>
      <c r="F27" s="27"/>
      <c r="G27" s="4"/>
      <c r="H27" s="27"/>
      <c r="I27" s="4"/>
      <c r="J27" s="27"/>
      <c r="K27" s="4"/>
      <c r="L27" s="27"/>
      <c r="M27" s="4"/>
      <c r="N27" s="27"/>
      <c r="O27" s="4"/>
      <c r="P27" s="27"/>
      <c r="Q27" s="4"/>
      <c r="R27" s="27"/>
      <c r="S27" s="4"/>
      <c r="T27" s="27"/>
    </row>
    <row r="28" spans="1:20" ht="21.75" customHeight="1" x14ac:dyDescent="0.25">
      <c r="A28" s="1" t="s">
        <v>197</v>
      </c>
      <c r="B28" s="3"/>
      <c r="C28" s="3"/>
      <c r="D28" s="2"/>
      <c r="E28" s="5"/>
      <c r="F28" s="35">
        <f>SUM(F22:F26)</f>
        <v>373000</v>
      </c>
      <c r="G28" s="4"/>
      <c r="H28" s="35">
        <f>SUM(H22:H26)</f>
        <v>3680616</v>
      </c>
      <c r="I28" s="4"/>
      <c r="J28" s="35">
        <f>SUM(J22:J26)</f>
        <v>40200</v>
      </c>
      <c r="K28" s="4"/>
      <c r="L28" s="35">
        <f>SUM(L22:L26)</f>
        <v>21676063</v>
      </c>
      <c r="M28" s="4"/>
      <c r="N28" s="35">
        <f>SUM(N22:N26)</f>
        <v>-16197</v>
      </c>
      <c r="O28" s="4"/>
      <c r="P28" s="35">
        <f>SUM(P22:P27)</f>
        <v>102921</v>
      </c>
      <c r="Q28" s="4"/>
      <c r="R28" s="35">
        <f>SUM(N28:Q28)</f>
        <v>86724</v>
      </c>
      <c r="S28" s="4"/>
      <c r="T28" s="35">
        <f>SUM(T22:T26)</f>
        <v>25856603</v>
      </c>
    </row>
    <row r="29" spans="1:20" ht="21.75" customHeight="1" x14ac:dyDescent="0.25">
      <c r="A29" s="1"/>
      <c r="B29" s="3"/>
      <c r="C29" s="3"/>
      <c r="D29" s="5"/>
      <c r="E29" s="2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21.75" customHeight="1" x14ac:dyDescent="0.25">
      <c r="A30" s="1"/>
      <c r="B30" s="3"/>
      <c r="C30" s="3"/>
      <c r="D30" s="5"/>
      <c r="E30" s="2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8" customHeight="1" x14ac:dyDescent="0.25">
      <c r="A31" s="1"/>
      <c r="B31" s="3"/>
      <c r="C31" s="3"/>
      <c r="D31" s="5"/>
      <c r="E31" s="2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ht="21.75" customHeight="1" x14ac:dyDescent="0.25">
      <c r="A32" s="10" t="s">
        <v>48</v>
      </c>
      <c r="B32" s="10"/>
      <c r="C32" s="10"/>
      <c r="D32" s="12"/>
      <c r="E32" s="9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</row>
  </sheetData>
  <mergeCells count="3">
    <mergeCell ref="N6:R6"/>
    <mergeCell ref="N7:P7"/>
    <mergeCell ref="J9:L9"/>
  </mergeCells>
  <pageMargins left="0.45" right="0.45" top="0.5" bottom="0.6" header="0.49" footer="0.4"/>
  <pageSetup paperSize="9" scale="85" firstPageNumber="10" fitToWidth="0" fitToHeight="0" orientation="landscape" useFirstPageNumber="1" horizontalDpi="1200" verticalDpi="1200" r:id="rId1"/>
  <headerFooter>
    <oddFooter>&amp;R&amp;"Browallia New,Regular"&amp;14&amp;P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2EFD9"/>
  </sheetPr>
  <dimension ref="A1:L159"/>
  <sheetViews>
    <sheetView tabSelected="1" zoomScale="110" zoomScaleNormal="110" zoomScaleSheetLayoutView="115" workbookViewId="0">
      <selection activeCell="L12" sqref="L12"/>
    </sheetView>
  </sheetViews>
  <sheetFormatPr defaultColWidth="14.42578125" defaultRowHeight="15" customHeight="1" x14ac:dyDescent="0.25"/>
  <cols>
    <col min="1" max="2" width="1.140625" customWidth="1"/>
    <col min="3" max="3" width="50.28515625" customWidth="1"/>
    <col min="4" max="4" width="8.140625" customWidth="1"/>
    <col min="5" max="5" width="0.5703125" customWidth="1"/>
    <col min="6" max="6" width="12.28515625" customWidth="1"/>
    <col min="7" max="7" width="0.5703125" customWidth="1"/>
    <col min="8" max="8" width="12.28515625" customWidth="1"/>
    <col min="9" max="9" width="0.5703125" customWidth="1"/>
    <col min="10" max="10" width="12.28515625" customWidth="1"/>
    <col min="11" max="11" width="0.5703125" customWidth="1"/>
    <col min="12" max="12" width="12.28515625" customWidth="1"/>
  </cols>
  <sheetData>
    <row r="1" spans="1:12" ht="21.75" customHeight="1" x14ac:dyDescent="0.25">
      <c r="A1" s="1" t="s">
        <v>0</v>
      </c>
      <c r="B1" s="1"/>
      <c r="C1" s="1"/>
      <c r="D1" s="2"/>
      <c r="E1" s="3"/>
      <c r="F1" s="4"/>
      <c r="G1" s="24"/>
      <c r="H1" s="4"/>
      <c r="I1" s="26"/>
      <c r="J1" s="7"/>
      <c r="K1" s="24"/>
      <c r="L1" s="16" t="s">
        <v>5</v>
      </c>
    </row>
    <row r="2" spans="1:12" ht="21.75" customHeight="1" x14ac:dyDescent="0.25">
      <c r="A2" s="1" t="s">
        <v>206</v>
      </c>
      <c r="B2" s="1"/>
      <c r="C2" s="1"/>
      <c r="D2" s="2"/>
      <c r="E2" s="3"/>
      <c r="F2" s="4"/>
      <c r="G2" s="24"/>
      <c r="H2" s="4"/>
      <c r="I2" s="26"/>
      <c r="J2" s="4"/>
      <c r="K2" s="24"/>
      <c r="L2" s="4"/>
    </row>
    <row r="3" spans="1:12" ht="21.75" customHeight="1" x14ac:dyDescent="0.25">
      <c r="A3" s="8" t="str">
        <f>'7-8 (9m)'!A3</f>
        <v>สำหรับงวดเก้าเดือนสิ้นสุดวันที่ 30 กันยายน พ.ศ. 2566</v>
      </c>
      <c r="B3" s="8"/>
      <c r="C3" s="8"/>
      <c r="D3" s="9"/>
      <c r="E3" s="10"/>
      <c r="F3" s="11"/>
      <c r="G3" s="46"/>
      <c r="H3" s="11"/>
      <c r="I3" s="47"/>
      <c r="J3" s="11"/>
      <c r="K3" s="46"/>
      <c r="L3" s="11"/>
    </row>
    <row r="4" spans="1:12" ht="19.5" customHeight="1" x14ac:dyDescent="0.25">
      <c r="A4" s="3"/>
      <c r="B4" s="3"/>
      <c r="C4" s="3"/>
      <c r="D4" s="2"/>
      <c r="E4" s="3"/>
      <c r="F4" s="4"/>
      <c r="G4" s="24"/>
      <c r="H4" s="4"/>
      <c r="I4" s="26"/>
      <c r="J4" s="4"/>
      <c r="K4" s="24"/>
      <c r="L4" s="4"/>
    </row>
    <row r="5" spans="1:12" ht="19.5" customHeight="1" x14ac:dyDescent="0.25">
      <c r="A5" s="7"/>
      <c r="B5" s="3"/>
      <c r="C5" s="3"/>
      <c r="D5" s="49"/>
      <c r="E5" s="1"/>
      <c r="F5" s="112" t="s">
        <v>3</v>
      </c>
      <c r="G5" s="111"/>
      <c r="H5" s="111"/>
      <c r="I5" s="48"/>
      <c r="J5" s="112" t="s">
        <v>4</v>
      </c>
      <c r="K5" s="111"/>
      <c r="L5" s="111"/>
    </row>
    <row r="6" spans="1:12" ht="19.5" customHeight="1" x14ac:dyDescent="0.25">
      <c r="A6" s="3"/>
      <c r="B6" s="3"/>
      <c r="C6" s="3"/>
      <c r="D6" s="49"/>
      <c r="E6" s="1"/>
      <c r="F6" s="16" t="s">
        <v>9</v>
      </c>
      <c r="G6" s="1"/>
      <c r="H6" s="16" t="s">
        <v>10</v>
      </c>
      <c r="I6" s="49"/>
      <c r="J6" s="16" t="s">
        <v>9</v>
      </c>
      <c r="K6" s="1"/>
      <c r="L6" s="16" t="s">
        <v>10</v>
      </c>
    </row>
    <row r="7" spans="1:12" ht="19.5" customHeight="1" x14ac:dyDescent="0.25">
      <c r="A7" s="3"/>
      <c r="B7" s="3"/>
      <c r="C7" s="3"/>
      <c r="D7" s="104" t="s">
        <v>11</v>
      </c>
      <c r="E7" s="1"/>
      <c r="F7" s="15" t="s">
        <v>12</v>
      </c>
      <c r="G7" s="1"/>
      <c r="H7" s="15" t="s">
        <v>12</v>
      </c>
      <c r="I7" s="49"/>
      <c r="J7" s="15" t="s">
        <v>12</v>
      </c>
      <c r="K7" s="1"/>
      <c r="L7" s="15" t="s">
        <v>12</v>
      </c>
    </row>
    <row r="8" spans="1:12" ht="19.5" customHeight="1" x14ac:dyDescent="0.25">
      <c r="A8" s="1" t="s">
        <v>207</v>
      </c>
      <c r="B8" s="3"/>
      <c r="C8" s="3"/>
      <c r="D8" s="2"/>
      <c r="E8" s="3"/>
      <c r="F8" s="27"/>
      <c r="G8" s="24"/>
      <c r="H8" s="4"/>
      <c r="I8" s="26"/>
      <c r="J8" s="27"/>
      <c r="K8" s="24"/>
      <c r="L8" s="4"/>
    </row>
    <row r="9" spans="1:12" ht="19.5" customHeight="1" x14ac:dyDescent="0.25">
      <c r="A9" s="3" t="s">
        <v>208</v>
      </c>
      <c r="B9" s="3"/>
      <c r="C9" s="3"/>
      <c r="D9" s="2"/>
      <c r="E9" s="3"/>
      <c r="F9" s="27">
        <v>6875631</v>
      </c>
      <c r="G9" s="25"/>
      <c r="H9" s="4">
        <f>'7-8 (9m)'!H30</f>
        <v>5209686</v>
      </c>
      <c r="I9" s="25"/>
      <c r="J9" s="27">
        <v>3452676</v>
      </c>
      <c r="K9" s="25"/>
      <c r="L9" s="4">
        <f>'7-8 (9m)'!L30</f>
        <v>2302813</v>
      </c>
    </row>
    <row r="10" spans="1:12" ht="19.5" customHeight="1" x14ac:dyDescent="0.25">
      <c r="A10" s="3" t="s">
        <v>209</v>
      </c>
      <c r="B10" s="3"/>
      <c r="C10" s="3"/>
      <c r="D10" s="2"/>
      <c r="E10" s="3"/>
      <c r="F10" s="27"/>
      <c r="G10" s="25"/>
      <c r="H10" s="4"/>
      <c r="I10" s="25"/>
      <c r="J10" s="27"/>
      <c r="K10" s="25"/>
      <c r="L10" s="4"/>
    </row>
    <row r="11" spans="1:12" ht="19.5" customHeight="1" x14ac:dyDescent="0.25">
      <c r="A11" s="3" t="s">
        <v>210</v>
      </c>
      <c r="B11" s="3"/>
      <c r="C11" s="3"/>
      <c r="D11" s="2"/>
      <c r="E11" s="3"/>
      <c r="F11" s="27"/>
      <c r="G11" s="25"/>
      <c r="H11" s="4"/>
      <c r="I11" s="25"/>
      <c r="J11" s="27"/>
      <c r="K11" s="25"/>
      <c r="L11" s="4"/>
    </row>
    <row r="12" spans="1:12" ht="19.5" customHeight="1" x14ac:dyDescent="0.25">
      <c r="A12" s="3" t="s">
        <v>211</v>
      </c>
      <c r="B12" s="43" t="s">
        <v>212</v>
      </c>
      <c r="C12" s="3"/>
      <c r="D12" s="2"/>
      <c r="E12" s="3"/>
      <c r="F12" s="27">
        <v>2714785</v>
      </c>
      <c r="G12" s="25"/>
      <c r="H12" s="4">
        <v>2885748</v>
      </c>
      <c r="I12" s="25"/>
      <c r="J12" s="27">
        <v>49992</v>
      </c>
      <c r="K12" s="25"/>
      <c r="L12" s="4">
        <v>71820</v>
      </c>
    </row>
    <row r="13" spans="1:12" ht="19.5" customHeight="1" x14ac:dyDescent="0.25">
      <c r="A13" s="3"/>
      <c r="B13" s="43" t="s">
        <v>213</v>
      </c>
      <c r="C13" s="3"/>
      <c r="D13" s="2"/>
      <c r="E13" s="3"/>
      <c r="F13" s="27">
        <v>-3160</v>
      </c>
      <c r="G13" s="25"/>
      <c r="H13" s="4">
        <v>4684</v>
      </c>
      <c r="I13" s="25"/>
      <c r="J13" s="27">
        <v>-585</v>
      </c>
      <c r="K13" s="25"/>
      <c r="L13" s="4">
        <v>0</v>
      </c>
    </row>
    <row r="14" spans="1:12" ht="19.5" customHeight="1" x14ac:dyDescent="0.25">
      <c r="A14" s="3"/>
      <c r="B14" s="43" t="s">
        <v>214</v>
      </c>
      <c r="C14" s="3"/>
      <c r="D14" s="2"/>
      <c r="E14" s="3"/>
      <c r="F14" s="27">
        <v>-17470</v>
      </c>
      <c r="G14" s="25"/>
      <c r="H14" s="4">
        <v>-474</v>
      </c>
      <c r="I14" s="25"/>
      <c r="J14" s="27">
        <v>-17470</v>
      </c>
      <c r="K14" s="25"/>
      <c r="L14" s="4">
        <v>0</v>
      </c>
    </row>
    <row r="15" spans="1:12" ht="19.5" customHeight="1" x14ac:dyDescent="0.25">
      <c r="A15" s="3"/>
      <c r="B15" s="43" t="s">
        <v>215</v>
      </c>
      <c r="C15" s="3"/>
      <c r="D15" s="2"/>
      <c r="E15" s="3"/>
      <c r="F15" s="27">
        <v>-447770</v>
      </c>
      <c r="G15" s="25"/>
      <c r="H15" s="4">
        <v>-25653</v>
      </c>
      <c r="I15" s="25"/>
      <c r="J15" s="27">
        <v>-720412</v>
      </c>
      <c r="K15" s="25"/>
      <c r="L15" s="4">
        <v>-291558</v>
      </c>
    </row>
    <row r="16" spans="1:12" ht="19.5" customHeight="1" x14ac:dyDescent="0.25">
      <c r="A16" s="3"/>
      <c r="B16" s="43" t="s">
        <v>216</v>
      </c>
      <c r="C16" s="3"/>
      <c r="D16" s="29">
        <v>24.2</v>
      </c>
      <c r="E16" s="3"/>
      <c r="F16" s="27">
        <v>0</v>
      </c>
      <c r="G16" s="25"/>
      <c r="H16" s="4">
        <v>0</v>
      </c>
      <c r="I16" s="25"/>
      <c r="J16" s="27">
        <v>-4116130</v>
      </c>
      <c r="K16" s="25"/>
      <c r="L16" s="4">
        <v>-2816841</v>
      </c>
    </row>
    <row r="17" spans="1:12" ht="19.5" customHeight="1" x14ac:dyDescent="0.25">
      <c r="A17" s="3"/>
      <c r="B17" s="43" t="s">
        <v>217</v>
      </c>
      <c r="C17" s="3"/>
      <c r="D17" s="2"/>
      <c r="E17" s="3"/>
      <c r="F17" s="27">
        <v>1635303</v>
      </c>
      <c r="G17" s="25"/>
      <c r="H17" s="4">
        <v>1014037</v>
      </c>
      <c r="I17" s="25"/>
      <c r="J17" s="27">
        <v>1001747</v>
      </c>
      <c r="K17" s="25"/>
      <c r="L17" s="4">
        <v>546116</v>
      </c>
    </row>
    <row r="18" spans="1:12" ht="19.5" customHeight="1" x14ac:dyDescent="0.25">
      <c r="A18" s="3"/>
      <c r="B18" s="43" t="s">
        <v>218</v>
      </c>
      <c r="C18" s="3"/>
      <c r="D18" s="2"/>
      <c r="E18" s="3"/>
      <c r="F18" s="27">
        <v>12566</v>
      </c>
      <c r="G18" s="25"/>
      <c r="H18" s="4">
        <v>13296</v>
      </c>
      <c r="I18" s="25"/>
      <c r="J18" s="27">
        <v>7277</v>
      </c>
      <c r="K18" s="25"/>
      <c r="L18" s="4">
        <v>6999</v>
      </c>
    </row>
    <row r="19" spans="1:12" ht="19.5" customHeight="1" x14ac:dyDescent="0.25">
      <c r="A19" s="3"/>
      <c r="B19" s="43" t="s">
        <v>219</v>
      </c>
      <c r="C19" s="3"/>
      <c r="D19" s="2">
        <v>15</v>
      </c>
      <c r="E19" s="3"/>
      <c r="F19" s="27">
        <v>-142402</v>
      </c>
      <c r="G19" s="25"/>
      <c r="H19" s="4">
        <v>-78434</v>
      </c>
      <c r="I19" s="25"/>
      <c r="J19" s="27">
        <v>0</v>
      </c>
      <c r="K19" s="25"/>
      <c r="L19" s="4">
        <v>0</v>
      </c>
    </row>
    <row r="20" spans="1:12" ht="18.75" customHeight="1" x14ac:dyDescent="0.25">
      <c r="A20" s="3"/>
      <c r="B20" s="43" t="s">
        <v>220</v>
      </c>
      <c r="C20" s="3"/>
      <c r="D20" s="2">
        <v>15</v>
      </c>
      <c r="E20" s="3"/>
      <c r="F20" s="27">
        <v>671077</v>
      </c>
      <c r="G20" s="25"/>
      <c r="H20" s="4">
        <v>0</v>
      </c>
      <c r="I20" s="25"/>
      <c r="J20" s="27">
        <v>0</v>
      </c>
      <c r="K20" s="25"/>
      <c r="L20" s="4">
        <v>0</v>
      </c>
    </row>
    <row r="21" spans="1:12" ht="19.5" customHeight="1" x14ac:dyDescent="0.25">
      <c r="A21" s="3"/>
      <c r="B21" s="43" t="s">
        <v>221</v>
      </c>
      <c r="C21" s="3"/>
      <c r="D21" s="29"/>
      <c r="E21" s="3"/>
      <c r="F21" s="27">
        <v>0</v>
      </c>
      <c r="G21" s="25"/>
      <c r="H21" s="4">
        <v>-1829016</v>
      </c>
      <c r="I21" s="25"/>
      <c r="J21" s="27">
        <v>0</v>
      </c>
      <c r="K21" s="25"/>
      <c r="L21" s="4">
        <v>0</v>
      </c>
    </row>
    <row r="22" spans="1:12" ht="19.5" customHeight="1" x14ac:dyDescent="0.25">
      <c r="A22" s="3"/>
      <c r="B22" s="43" t="s">
        <v>308</v>
      </c>
      <c r="C22" s="3"/>
      <c r="D22" s="2">
        <v>15</v>
      </c>
      <c r="E22" s="3"/>
      <c r="F22" s="108">
        <v>-1189773</v>
      </c>
      <c r="G22" s="25"/>
      <c r="H22" s="4">
        <v>0</v>
      </c>
      <c r="I22" s="25"/>
      <c r="J22" s="108">
        <v>0</v>
      </c>
      <c r="K22" s="25"/>
      <c r="L22" s="4">
        <v>0</v>
      </c>
    </row>
    <row r="23" spans="1:12" ht="20.25" x14ac:dyDescent="0.25">
      <c r="A23" s="3"/>
      <c r="B23" s="43" t="s">
        <v>303</v>
      </c>
      <c r="C23" s="3"/>
      <c r="D23" s="29"/>
      <c r="E23" s="3"/>
      <c r="F23" s="27">
        <v>53252</v>
      </c>
      <c r="G23" s="25"/>
      <c r="H23" s="4">
        <v>-158979</v>
      </c>
      <c r="I23" s="25"/>
      <c r="J23" s="27">
        <v>-1291</v>
      </c>
      <c r="K23" s="25"/>
      <c r="L23" s="4">
        <v>0</v>
      </c>
    </row>
    <row r="24" spans="1:12" ht="19.5" customHeight="1" x14ac:dyDescent="0.25">
      <c r="A24" s="3"/>
      <c r="B24" s="43" t="s">
        <v>222</v>
      </c>
      <c r="C24" s="3"/>
      <c r="D24" s="2">
        <v>16</v>
      </c>
      <c r="E24" s="3"/>
      <c r="F24" s="27">
        <v>12090</v>
      </c>
      <c r="G24" s="25"/>
      <c r="H24" s="4">
        <v>123</v>
      </c>
      <c r="I24" s="25"/>
      <c r="J24" s="27">
        <v>0</v>
      </c>
      <c r="K24" s="25"/>
      <c r="L24" s="4">
        <v>0</v>
      </c>
    </row>
    <row r="25" spans="1:12" ht="19.5" customHeight="1" x14ac:dyDescent="0.25">
      <c r="A25" s="3"/>
      <c r="B25" s="43" t="s">
        <v>223</v>
      </c>
      <c r="C25" s="3"/>
      <c r="D25" s="2"/>
      <c r="E25" s="3"/>
      <c r="F25" s="27">
        <v>-3680</v>
      </c>
      <c r="G25" s="25"/>
      <c r="H25" s="4">
        <v>3143</v>
      </c>
      <c r="I25" s="25"/>
      <c r="J25" s="27">
        <v>0</v>
      </c>
      <c r="K25" s="25"/>
      <c r="L25" s="4">
        <v>-7034</v>
      </c>
    </row>
    <row r="26" spans="1:12" ht="19.5" customHeight="1" x14ac:dyDescent="0.25">
      <c r="A26" s="3"/>
      <c r="B26" s="43" t="s">
        <v>304</v>
      </c>
      <c r="C26" s="3"/>
      <c r="D26" s="2"/>
      <c r="E26" s="3"/>
      <c r="F26" s="27">
        <v>-20017</v>
      </c>
      <c r="G26" s="25"/>
      <c r="H26" s="4">
        <v>-91754</v>
      </c>
      <c r="I26" s="25"/>
      <c r="J26" s="27">
        <v>-1137</v>
      </c>
      <c r="K26" s="25"/>
      <c r="L26" s="4">
        <v>-108009</v>
      </c>
    </row>
    <row r="27" spans="1:12" ht="19.5" customHeight="1" x14ac:dyDescent="0.25">
      <c r="A27" s="3"/>
      <c r="B27" s="43" t="s">
        <v>305</v>
      </c>
      <c r="C27" s="3"/>
      <c r="D27" s="2"/>
      <c r="E27" s="3"/>
      <c r="F27" s="27">
        <v>314</v>
      </c>
      <c r="G27" s="25"/>
      <c r="H27" s="4">
        <v>927</v>
      </c>
      <c r="I27" s="25"/>
      <c r="J27" s="27">
        <v>0</v>
      </c>
      <c r="K27" s="25"/>
      <c r="L27" s="4">
        <v>0</v>
      </c>
    </row>
    <row r="28" spans="1:12" ht="19.5" customHeight="1" x14ac:dyDescent="0.25">
      <c r="A28" s="3"/>
      <c r="B28" s="43" t="s">
        <v>224</v>
      </c>
      <c r="C28" s="3"/>
      <c r="D28" s="2"/>
      <c r="E28" s="3"/>
      <c r="F28" s="27">
        <v>0</v>
      </c>
      <c r="G28" s="25"/>
      <c r="H28" s="4">
        <v>-11</v>
      </c>
      <c r="I28" s="25"/>
      <c r="J28" s="27">
        <v>0</v>
      </c>
      <c r="K28" s="25"/>
      <c r="L28" s="4">
        <v>0</v>
      </c>
    </row>
    <row r="29" spans="1:12" ht="19.5" customHeight="1" x14ac:dyDescent="0.25">
      <c r="A29" s="3"/>
      <c r="B29" s="43" t="s">
        <v>225</v>
      </c>
      <c r="C29" s="3"/>
      <c r="D29" s="29"/>
      <c r="E29" s="3"/>
      <c r="F29" s="27"/>
      <c r="G29" s="25"/>
      <c r="H29" s="4"/>
      <c r="I29" s="25"/>
      <c r="J29" s="27"/>
      <c r="K29" s="25"/>
      <c r="L29" s="4"/>
    </row>
    <row r="30" spans="1:12" ht="19.5" customHeight="1" x14ac:dyDescent="0.25">
      <c r="A30" s="3"/>
      <c r="B30" s="3"/>
      <c r="C30" s="3" t="s">
        <v>226</v>
      </c>
      <c r="D30" s="29">
        <v>24.7</v>
      </c>
      <c r="E30" s="3"/>
      <c r="F30" s="33">
        <v>0</v>
      </c>
      <c r="G30" s="25"/>
      <c r="H30" s="11">
        <v>0</v>
      </c>
      <c r="I30" s="25"/>
      <c r="J30" s="33">
        <v>-43188</v>
      </c>
      <c r="K30" s="25"/>
      <c r="L30" s="11">
        <v>-43226</v>
      </c>
    </row>
    <row r="31" spans="1:12" ht="6" customHeight="1" x14ac:dyDescent="0.25">
      <c r="A31" s="3"/>
      <c r="B31" s="3"/>
      <c r="C31" s="3"/>
      <c r="D31" s="2"/>
      <c r="E31" s="3"/>
      <c r="F31" s="27"/>
      <c r="G31" s="25"/>
      <c r="H31" s="4"/>
      <c r="I31" s="2"/>
      <c r="J31" s="27"/>
      <c r="K31" s="3"/>
      <c r="L31" s="4"/>
    </row>
    <row r="32" spans="1:12" ht="19.5" customHeight="1" x14ac:dyDescent="0.25">
      <c r="A32" s="7"/>
      <c r="B32" s="3" t="s">
        <v>227</v>
      </c>
      <c r="C32" s="3"/>
      <c r="D32" s="2"/>
      <c r="E32" s="3"/>
      <c r="F32" s="51"/>
      <c r="G32" s="7"/>
      <c r="H32" s="7"/>
      <c r="I32" s="7"/>
      <c r="J32" s="51"/>
      <c r="K32" s="7"/>
      <c r="L32" s="7"/>
    </row>
    <row r="33" spans="1:12" ht="19.5" customHeight="1" x14ac:dyDescent="0.25">
      <c r="A33" s="3"/>
      <c r="B33" s="3"/>
      <c r="C33" s="3" t="s">
        <v>228</v>
      </c>
      <c r="D33" s="2"/>
      <c r="E33" s="3"/>
      <c r="F33" s="27">
        <f>SUM(F9:F30)</f>
        <v>10150746</v>
      </c>
      <c r="G33" s="4"/>
      <c r="H33" s="4">
        <f>SUM(H9:H30)</f>
        <v>6947323</v>
      </c>
      <c r="I33" s="24"/>
      <c r="J33" s="27">
        <f>SUM(J9:J30)</f>
        <v>-388521</v>
      </c>
      <c r="K33" s="26"/>
      <c r="L33" s="4">
        <f>SUM(L9:L30)</f>
        <v>-338920</v>
      </c>
    </row>
    <row r="34" spans="1:12" ht="19.5" customHeight="1" x14ac:dyDescent="0.25">
      <c r="A34" s="3"/>
      <c r="B34" s="3" t="s">
        <v>229</v>
      </c>
      <c r="C34" s="3"/>
      <c r="D34" s="49"/>
      <c r="E34" s="1"/>
      <c r="F34" s="60"/>
      <c r="G34" s="1"/>
      <c r="H34" s="16"/>
      <c r="I34" s="49"/>
      <c r="J34" s="60"/>
      <c r="K34" s="1"/>
      <c r="L34" s="16"/>
    </row>
    <row r="35" spans="1:12" ht="19.5" customHeight="1" x14ac:dyDescent="0.25">
      <c r="A35" s="3"/>
      <c r="B35" s="3"/>
      <c r="C35" s="3" t="s">
        <v>230</v>
      </c>
      <c r="D35" s="49"/>
      <c r="E35" s="1"/>
      <c r="F35" s="60"/>
      <c r="G35" s="1"/>
      <c r="H35" s="16"/>
      <c r="I35" s="49"/>
      <c r="J35" s="60"/>
      <c r="K35" s="1"/>
      <c r="L35" s="16"/>
    </row>
    <row r="36" spans="1:12" ht="19.5" customHeight="1" x14ac:dyDescent="0.25">
      <c r="A36" s="3"/>
      <c r="B36" s="7"/>
      <c r="C36" s="43" t="s">
        <v>231</v>
      </c>
      <c r="D36" s="49"/>
      <c r="E36" s="1"/>
      <c r="F36" s="27">
        <v>-1819017</v>
      </c>
      <c r="G36" s="1"/>
      <c r="H36" s="4">
        <v>455765</v>
      </c>
      <c r="I36" s="1"/>
      <c r="J36" s="27">
        <v>-28626</v>
      </c>
      <c r="K36" s="1"/>
      <c r="L36" s="4">
        <v>181036</v>
      </c>
    </row>
    <row r="37" spans="1:12" ht="19.5" customHeight="1" x14ac:dyDescent="0.25">
      <c r="A37" s="3"/>
      <c r="B37" s="7"/>
      <c r="C37" s="43" t="s">
        <v>233</v>
      </c>
      <c r="D37" s="49"/>
      <c r="E37" s="1"/>
      <c r="F37" s="27">
        <v>85945</v>
      </c>
      <c r="G37" s="1"/>
      <c r="H37" s="4">
        <v>-541441</v>
      </c>
      <c r="I37" s="1"/>
      <c r="J37" s="27">
        <v>0</v>
      </c>
      <c r="K37" s="1"/>
      <c r="L37" s="4">
        <v>0</v>
      </c>
    </row>
    <row r="38" spans="1:12" ht="19.5" customHeight="1" x14ac:dyDescent="0.25">
      <c r="A38" s="3"/>
      <c r="B38" s="7"/>
      <c r="C38" s="43" t="s">
        <v>234</v>
      </c>
      <c r="D38" s="49"/>
      <c r="E38" s="1"/>
      <c r="F38" s="27">
        <v>-4242921</v>
      </c>
      <c r="G38" s="1"/>
      <c r="H38" s="4">
        <v>-282365</v>
      </c>
      <c r="I38" s="1"/>
      <c r="J38" s="27">
        <v>0</v>
      </c>
      <c r="K38" s="1"/>
      <c r="L38" s="4">
        <v>0</v>
      </c>
    </row>
    <row r="39" spans="1:12" ht="19.5" customHeight="1" x14ac:dyDescent="0.25">
      <c r="A39" s="3"/>
      <c r="B39" s="7"/>
      <c r="C39" s="43" t="s">
        <v>232</v>
      </c>
      <c r="D39" s="49"/>
      <c r="E39" s="1"/>
      <c r="F39" s="27">
        <v>-443684</v>
      </c>
      <c r="G39" s="1"/>
      <c r="H39" s="4">
        <v>-1082853</v>
      </c>
      <c r="I39" s="1"/>
      <c r="J39" s="27">
        <v>45168</v>
      </c>
      <c r="K39" s="1"/>
      <c r="L39" s="4">
        <v>-20917</v>
      </c>
    </row>
    <row r="40" spans="1:12" ht="19.5" customHeight="1" x14ac:dyDescent="0.25">
      <c r="A40" s="3"/>
      <c r="B40" s="7"/>
      <c r="C40" s="43" t="s">
        <v>235</v>
      </c>
      <c r="D40" s="49"/>
      <c r="E40" s="1"/>
      <c r="F40" s="27">
        <v>-1754888</v>
      </c>
      <c r="G40" s="1"/>
      <c r="H40" s="4">
        <v>-3651363</v>
      </c>
      <c r="I40" s="1"/>
      <c r="J40" s="27">
        <v>14104</v>
      </c>
      <c r="K40" s="1"/>
      <c r="L40" s="4">
        <v>30809</v>
      </c>
    </row>
    <row r="41" spans="1:12" ht="19.5" customHeight="1" x14ac:dyDescent="0.25">
      <c r="A41" s="3"/>
      <c r="B41" s="7"/>
      <c r="C41" s="43" t="s">
        <v>236</v>
      </c>
      <c r="D41" s="49"/>
      <c r="E41" s="1"/>
      <c r="F41" s="27">
        <v>52033</v>
      </c>
      <c r="G41" s="1"/>
      <c r="H41" s="4">
        <v>13276</v>
      </c>
      <c r="I41" s="1"/>
      <c r="J41" s="27">
        <v>-4600</v>
      </c>
      <c r="K41" s="1"/>
      <c r="L41" s="4">
        <v>-17636</v>
      </c>
    </row>
    <row r="42" spans="1:12" ht="19.5" customHeight="1" x14ac:dyDescent="0.25">
      <c r="A42" s="3"/>
      <c r="B42" s="7"/>
      <c r="C42" s="43" t="s">
        <v>237</v>
      </c>
      <c r="D42" s="49"/>
      <c r="E42" s="1"/>
      <c r="F42" s="27">
        <v>-3669789</v>
      </c>
      <c r="G42" s="1"/>
      <c r="H42" s="4">
        <v>631309</v>
      </c>
      <c r="I42" s="1"/>
      <c r="J42" s="27">
        <v>50591</v>
      </c>
      <c r="K42" s="1"/>
      <c r="L42" s="4">
        <v>-122095</v>
      </c>
    </row>
    <row r="43" spans="1:12" ht="19.5" customHeight="1" x14ac:dyDescent="0.25">
      <c r="A43" s="3"/>
      <c r="B43" s="7"/>
      <c r="C43" s="43" t="s">
        <v>238</v>
      </c>
      <c r="D43" s="49"/>
      <c r="E43" s="1"/>
      <c r="F43" s="27">
        <v>154510</v>
      </c>
      <c r="G43" s="25"/>
      <c r="H43" s="4">
        <v>158771</v>
      </c>
      <c r="I43" s="25"/>
      <c r="J43" s="27">
        <v>35217</v>
      </c>
      <c r="K43" s="25"/>
      <c r="L43" s="4">
        <v>-32861</v>
      </c>
    </row>
    <row r="44" spans="1:12" ht="19.5" customHeight="1" x14ac:dyDescent="0.25">
      <c r="A44" s="3"/>
      <c r="B44" s="7"/>
      <c r="C44" s="43" t="s">
        <v>239</v>
      </c>
      <c r="D44" s="49"/>
      <c r="E44" s="1"/>
      <c r="F44" s="33">
        <v>4884</v>
      </c>
      <c r="G44" s="1"/>
      <c r="H44" s="11">
        <v>18349</v>
      </c>
      <c r="I44" s="1"/>
      <c r="J44" s="33">
        <v>0</v>
      </c>
      <c r="K44" s="1"/>
      <c r="L44" s="11">
        <v>0</v>
      </c>
    </row>
    <row r="45" spans="1:12" ht="6" customHeight="1" x14ac:dyDescent="0.25">
      <c r="A45" s="7"/>
      <c r="B45" s="3"/>
      <c r="C45" s="3"/>
      <c r="D45" s="49"/>
      <c r="E45" s="1"/>
      <c r="F45" s="60"/>
      <c r="G45" s="1"/>
      <c r="H45" s="16"/>
      <c r="I45" s="49"/>
      <c r="J45" s="60"/>
      <c r="K45" s="1"/>
      <c r="L45" s="16"/>
    </row>
    <row r="46" spans="1:12" ht="19.5" customHeight="1" x14ac:dyDescent="0.25">
      <c r="A46" s="7"/>
      <c r="B46" s="3" t="s">
        <v>240</v>
      </c>
      <c r="C46" s="7"/>
      <c r="D46" s="49"/>
      <c r="E46" s="1"/>
      <c r="F46" s="108">
        <f>SUM(F33:F44)</f>
        <v>-1482181</v>
      </c>
      <c r="G46" s="1"/>
      <c r="H46" s="4">
        <f>SUM(H33:H44)</f>
        <v>2666771</v>
      </c>
      <c r="I46" s="49"/>
      <c r="J46" s="27">
        <f>SUM(J33:J44)</f>
        <v>-276667</v>
      </c>
      <c r="K46" s="1"/>
      <c r="L46" s="4">
        <f>SUM(L33:L44)</f>
        <v>-320584</v>
      </c>
    </row>
    <row r="47" spans="1:12" ht="19.5" customHeight="1" x14ac:dyDescent="0.25">
      <c r="A47" s="7"/>
      <c r="B47" s="3"/>
      <c r="C47" s="43" t="s">
        <v>241</v>
      </c>
      <c r="D47" s="49"/>
      <c r="E47" s="1"/>
      <c r="F47" s="27">
        <v>-250998</v>
      </c>
      <c r="G47" s="1"/>
      <c r="H47" s="4">
        <v>-128343</v>
      </c>
      <c r="I47" s="49"/>
      <c r="J47" s="27">
        <v>-6488</v>
      </c>
      <c r="K47" s="1"/>
      <c r="L47" s="4">
        <v>-6254</v>
      </c>
    </row>
    <row r="48" spans="1:12" ht="19.5" customHeight="1" x14ac:dyDescent="0.25">
      <c r="A48" s="7"/>
      <c r="B48" s="7"/>
      <c r="C48" s="43" t="s">
        <v>242</v>
      </c>
      <c r="D48" s="49"/>
      <c r="E48" s="1"/>
      <c r="F48" s="33">
        <v>6785</v>
      </c>
      <c r="G48" s="1"/>
      <c r="H48" s="11">
        <v>0</v>
      </c>
      <c r="I48" s="1"/>
      <c r="J48" s="33">
        <v>6785</v>
      </c>
      <c r="K48" s="49"/>
      <c r="L48" s="11">
        <v>0</v>
      </c>
    </row>
    <row r="49" spans="1:12" ht="6" customHeight="1" x14ac:dyDescent="0.25">
      <c r="A49" s="7"/>
      <c r="B49" s="3"/>
      <c r="C49" s="3"/>
      <c r="D49" s="49"/>
      <c r="E49" s="1"/>
      <c r="F49" s="60"/>
      <c r="G49" s="1"/>
      <c r="H49" s="16"/>
      <c r="I49" s="49"/>
      <c r="J49" s="60"/>
      <c r="K49" s="1"/>
      <c r="L49" s="16"/>
    </row>
    <row r="50" spans="1:12" ht="19.5" customHeight="1" x14ac:dyDescent="0.25">
      <c r="A50" s="1" t="s">
        <v>243</v>
      </c>
      <c r="B50" s="3"/>
      <c r="C50" s="7"/>
      <c r="D50" s="49"/>
      <c r="E50" s="1"/>
      <c r="F50" s="33">
        <f>SUM(F46:F48)</f>
        <v>-1726394</v>
      </c>
      <c r="G50" s="1"/>
      <c r="H50" s="11">
        <f>SUM(H46:H48)</f>
        <v>2538428</v>
      </c>
      <c r="I50" s="49"/>
      <c r="J50" s="33">
        <f>SUM(J46:J48)</f>
        <v>-276370</v>
      </c>
      <c r="K50" s="1"/>
      <c r="L50" s="11">
        <f>SUM(L46:L48)</f>
        <v>-326838</v>
      </c>
    </row>
    <row r="51" spans="1:12" ht="19.5" customHeight="1" x14ac:dyDescent="0.25">
      <c r="A51" s="3"/>
      <c r="B51" s="1"/>
      <c r="C51" s="7"/>
      <c r="D51" s="49"/>
      <c r="E51" s="1"/>
      <c r="F51" s="4"/>
      <c r="G51" s="1"/>
      <c r="H51" s="4"/>
      <c r="I51" s="49"/>
      <c r="J51" s="4"/>
      <c r="K51" s="1"/>
      <c r="L51" s="4"/>
    </row>
    <row r="52" spans="1:12" ht="10.5" customHeight="1" x14ac:dyDescent="0.25">
      <c r="A52" s="3"/>
      <c r="B52" s="1"/>
      <c r="C52" s="7"/>
      <c r="D52" s="49"/>
      <c r="E52" s="1"/>
      <c r="F52" s="4"/>
      <c r="G52" s="1"/>
      <c r="H52" s="4"/>
      <c r="I52" s="49"/>
      <c r="J52" s="4"/>
      <c r="K52" s="1"/>
      <c r="L52" s="4"/>
    </row>
    <row r="53" spans="1:12" ht="21.75" customHeight="1" x14ac:dyDescent="0.25">
      <c r="A53" s="110" t="s">
        <v>48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</row>
    <row r="54" spans="1:12" ht="21.75" customHeight="1" x14ac:dyDescent="0.25">
      <c r="A54" s="1" t="s">
        <v>0</v>
      </c>
      <c r="B54" s="1"/>
      <c r="C54" s="1"/>
      <c r="D54" s="2"/>
      <c r="E54" s="3"/>
      <c r="F54" s="4"/>
      <c r="G54" s="24"/>
      <c r="H54" s="4"/>
      <c r="I54" s="26"/>
      <c r="J54" s="4"/>
      <c r="K54" s="24"/>
      <c r="L54" s="16" t="s">
        <v>5</v>
      </c>
    </row>
    <row r="55" spans="1:12" ht="21.75" customHeight="1" x14ac:dyDescent="0.25">
      <c r="A55" s="1" t="s">
        <v>244</v>
      </c>
      <c r="B55" s="1"/>
      <c r="C55" s="1"/>
      <c r="D55" s="2"/>
      <c r="E55" s="3"/>
      <c r="F55" s="4"/>
      <c r="G55" s="24"/>
      <c r="H55" s="4"/>
      <c r="I55" s="26"/>
      <c r="J55" s="4"/>
      <c r="K55" s="24"/>
      <c r="L55" s="4"/>
    </row>
    <row r="56" spans="1:12" ht="21.75" customHeight="1" x14ac:dyDescent="0.25">
      <c r="A56" s="8" t="str">
        <f>'7-8 (9m)'!A3</f>
        <v>สำหรับงวดเก้าเดือนสิ้นสุดวันที่ 30 กันยายน พ.ศ. 2566</v>
      </c>
      <c r="B56" s="8"/>
      <c r="C56" s="8"/>
      <c r="D56" s="9"/>
      <c r="E56" s="10"/>
      <c r="F56" s="11"/>
      <c r="G56" s="46"/>
      <c r="H56" s="11"/>
      <c r="I56" s="47"/>
      <c r="J56" s="11"/>
      <c r="K56" s="46"/>
      <c r="L56" s="11"/>
    </row>
    <row r="57" spans="1:12" ht="14.25" customHeight="1" x14ac:dyDescent="0.25">
      <c r="A57" s="3"/>
      <c r="B57" s="3"/>
      <c r="C57" s="3"/>
      <c r="D57" s="2"/>
      <c r="E57" s="3"/>
      <c r="F57" s="4"/>
      <c r="G57" s="24"/>
      <c r="H57" s="4"/>
      <c r="I57" s="26"/>
      <c r="J57" s="4"/>
      <c r="K57" s="24"/>
      <c r="L57" s="4"/>
    </row>
    <row r="58" spans="1:12" ht="19.5" customHeight="1" x14ac:dyDescent="0.25">
      <c r="A58" s="7"/>
      <c r="B58" s="3"/>
      <c r="C58" s="3"/>
      <c r="D58" s="49"/>
      <c r="E58" s="1"/>
      <c r="F58" s="112" t="s">
        <v>3</v>
      </c>
      <c r="G58" s="111"/>
      <c r="H58" s="111"/>
      <c r="I58" s="48"/>
      <c r="J58" s="112" t="s">
        <v>4</v>
      </c>
      <c r="K58" s="111"/>
      <c r="L58" s="111"/>
    </row>
    <row r="59" spans="1:12" ht="19.5" customHeight="1" x14ac:dyDescent="0.25">
      <c r="A59" s="3"/>
      <c r="B59" s="3"/>
      <c r="C59" s="3"/>
      <c r="D59" s="49"/>
      <c r="E59" s="1"/>
      <c r="F59" s="16" t="s">
        <v>9</v>
      </c>
      <c r="G59" s="1"/>
      <c r="H59" s="16" t="s">
        <v>10</v>
      </c>
      <c r="I59" s="49"/>
      <c r="J59" s="16" t="s">
        <v>9</v>
      </c>
      <c r="K59" s="1"/>
      <c r="L59" s="16" t="s">
        <v>10</v>
      </c>
    </row>
    <row r="60" spans="1:12" ht="19.5" customHeight="1" x14ac:dyDescent="0.25">
      <c r="A60" s="3"/>
      <c r="B60" s="3"/>
      <c r="C60" s="3"/>
      <c r="D60" s="104" t="s">
        <v>11</v>
      </c>
      <c r="E60" s="1"/>
      <c r="F60" s="15" t="s">
        <v>12</v>
      </c>
      <c r="G60" s="1"/>
      <c r="H60" s="15" t="s">
        <v>12</v>
      </c>
      <c r="I60" s="49"/>
      <c r="J60" s="15" t="s">
        <v>12</v>
      </c>
      <c r="K60" s="1"/>
      <c r="L60" s="15" t="s">
        <v>12</v>
      </c>
    </row>
    <row r="61" spans="1:12" ht="6" customHeight="1" x14ac:dyDescent="0.25">
      <c r="A61" s="3"/>
      <c r="B61" s="3"/>
      <c r="C61" s="3"/>
      <c r="D61" s="103"/>
      <c r="E61" s="1"/>
      <c r="F61" s="108"/>
      <c r="G61" s="1"/>
      <c r="H61" s="16"/>
      <c r="I61" s="49"/>
      <c r="J61" s="108"/>
      <c r="K61" s="1"/>
      <c r="L61" s="16"/>
    </row>
    <row r="62" spans="1:12" ht="19.5" customHeight="1" x14ac:dyDescent="0.25">
      <c r="A62" s="1" t="s">
        <v>245</v>
      </c>
      <c r="B62" s="3"/>
      <c r="C62" s="3"/>
      <c r="D62" s="49"/>
      <c r="E62" s="1"/>
      <c r="F62" s="27"/>
      <c r="G62" s="1"/>
      <c r="H62" s="4"/>
      <c r="I62" s="49"/>
      <c r="J62" s="27"/>
      <c r="K62" s="1"/>
      <c r="L62" s="4"/>
    </row>
    <row r="63" spans="1:12" ht="19.5" customHeight="1" x14ac:dyDescent="0.25">
      <c r="A63" s="3" t="s">
        <v>16</v>
      </c>
      <c r="B63" s="7"/>
      <c r="C63" s="3"/>
      <c r="D63" s="2"/>
      <c r="E63" s="1"/>
      <c r="F63" s="27">
        <v>-18104</v>
      </c>
      <c r="G63" s="1"/>
      <c r="H63" s="4">
        <v>-19124</v>
      </c>
      <c r="I63" s="1"/>
      <c r="J63" s="27">
        <v>0</v>
      </c>
      <c r="K63" s="1"/>
      <c r="L63" s="4">
        <v>9214</v>
      </c>
    </row>
    <row r="64" spans="1:12" ht="19.5" customHeight="1" x14ac:dyDescent="0.25">
      <c r="A64" s="3" t="s">
        <v>246</v>
      </c>
      <c r="B64" s="7"/>
      <c r="C64" s="3"/>
      <c r="D64" s="2">
        <v>13</v>
      </c>
      <c r="E64" s="1"/>
      <c r="F64" s="27">
        <v>-3500000</v>
      </c>
      <c r="G64" s="1"/>
      <c r="H64" s="4">
        <v>0</v>
      </c>
      <c r="I64" s="1"/>
      <c r="J64" s="27">
        <v>-3500000</v>
      </c>
      <c r="K64" s="1"/>
      <c r="L64" s="4">
        <v>0</v>
      </c>
    </row>
    <row r="65" spans="1:12" ht="19.5" customHeight="1" x14ac:dyDescent="0.25">
      <c r="A65" s="3" t="s">
        <v>247</v>
      </c>
      <c r="B65" s="7"/>
      <c r="C65" s="3"/>
      <c r="D65" s="29">
        <v>24.5</v>
      </c>
      <c r="E65" s="1"/>
      <c r="F65" s="27">
        <v>24000</v>
      </c>
      <c r="G65" s="1"/>
      <c r="H65" s="4">
        <v>7350</v>
      </c>
      <c r="I65" s="1"/>
      <c r="J65" s="27">
        <v>4052000</v>
      </c>
      <c r="K65" s="1"/>
      <c r="L65" s="4">
        <v>3270000</v>
      </c>
    </row>
    <row r="66" spans="1:12" ht="19.5" customHeight="1" x14ac:dyDescent="0.25">
      <c r="A66" s="3" t="s">
        <v>248</v>
      </c>
      <c r="B66" s="7"/>
      <c r="C66" s="3"/>
      <c r="D66" s="29">
        <v>24.5</v>
      </c>
      <c r="E66" s="1"/>
      <c r="F66" s="27">
        <v>0</v>
      </c>
      <c r="G66" s="1"/>
      <c r="H66" s="4">
        <v>-28000</v>
      </c>
      <c r="I66" s="1"/>
      <c r="J66" s="27">
        <v>-6651411</v>
      </c>
      <c r="K66" s="1"/>
      <c r="L66" s="4">
        <v>-9199786</v>
      </c>
    </row>
    <row r="67" spans="1:12" ht="19.5" customHeight="1" x14ac:dyDescent="0.25">
      <c r="A67" s="3" t="s">
        <v>249</v>
      </c>
      <c r="B67" s="7"/>
      <c r="C67" s="3"/>
      <c r="D67" s="29">
        <v>24.5</v>
      </c>
      <c r="E67" s="1"/>
      <c r="F67" s="27">
        <v>0</v>
      </c>
      <c r="G67" s="1"/>
      <c r="H67" s="4">
        <v>4846</v>
      </c>
      <c r="I67" s="1"/>
      <c r="J67" s="27">
        <v>2344500</v>
      </c>
      <c r="K67" s="1"/>
      <c r="L67" s="4">
        <v>1884000</v>
      </c>
    </row>
    <row r="68" spans="1:12" ht="19.5" customHeight="1" x14ac:dyDescent="0.25">
      <c r="A68" s="3" t="s">
        <v>250</v>
      </c>
      <c r="B68" s="7"/>
      <c r="C68" s="3"/>
      <c r="D68" s="29">
        <v>24.5</v>
      </c>
      <c r="E68" s="1"/>
      <c r="F68" s="27">
        <v>0</v>
      </c>
      <c r="G68" s="1"/>
      <c r="H68" s="4">
        <v>0</v>
      </c>
      <c r="I68" s="1"/>
      <c r="J68" s="27">
        <v>-7505000</v>
      </c>
      <c r="K68" s="1"/>
      <c r="L68" s="4">
        <v>-12500</v>
      </c>
    </row>
    <row r="69" spans="1:12" ht="19.5" customHeight="1" x14ac:dyDescent="0.25">
      <c r="A69" s="3" t="s">
        <v>251</v>
      </c>
      <c r="B69" s="7"/>
      <c r="C69" s="3"/>
      <c r="D69" s="2">
        <v>15</v>
      </c>
      <c r="E69" s="1"/>
      <c r="F69" s="27">
        <v>0</v>
      </c>
      <c r="G69" s="1"/>
      <c r="H69" s="4">
        <v>0</v>
      </c>
      <c r="I69" s="1"/>
      <c r="J69" s="27">
        <v>-269100</v>
      </c>
      <c r="K69" s="1"/>
      <c r="L69" s="4">
        <v>-4624900</v>
      </c>
    </row>
    <row r="70" spans="1:12" ht="19.5" customHeight="1" x14ac:dyDescent="0.25">
      <c r="A70" s="3" t="s">
        <v>252</v>
      </c>
      <c r="B70" s="7"/>
      <c r="C70" s="3"/>
      <c r="D70" s="2"/>
      <c r="E70" s="1"/>
      <c r="F70" s="27">
        <v>0</v>
      </c>
      <c r="G70" s="1"/>
      <c r="H70" s="4">
        <v>5877262</v>
      </c>
      <c r="I70" s="1"/>
      <c r="J70" s="27">
        <v>0</v>
      </c>
      <c r="K70" s="1"/>
      <c r="L70" s="4">
        <v>0</v>
      </c>
    </row>
    <row r="71" spans="1:12" ht="19.5" customHeight="1" x14ac:dyDescent="0.25">
      <c r="A71" s="3" t="s">
        <v>306</v>
      </c>
      <c r="B71" s="7"/>
      <c r="C71" s="3"/>
      <c r="D71" s="29"/>
      <c r="E71" s="1"/>
      <c r="F71" s="27">
        <v>0</v>
      </c>
      <c r="G71" s="1"/>
      <c r="H71" s="4">
        <v>-3215268</v>
      </c>
      <c r="I71" s="1"/>
      <c r="J71" s="27">
        <v>0</v>
      </c>
      <c r="K71" s="1"/>
      <c r="L71" s="4">
        <v>0</v>
      </c>
    </row>
    <row r="72" spans="1:12" ht="19.5" customHeight="1" x14ac:dyDescent="0.25">
      <c r="A72" s="3" t="s">
        <v>253</v>
      </c>
      <c r="B72" s="7"/>
      <c r="C72" s="3"/>
      <c r="D72" s="2">
        <v>15</v>
      </c>
      <c r="E72" s="1"/>
      <c r="F72" s="27">
        <v>-100</v>
      </c>
      <c r="G72" s="1"/>
      <c r="H72" s="4">
        <v>-6997030</v>
      </c>
      <c r="I72" s="1"/>
      <c r="J72" s="27">
        <v>0</v>
      </c>
      <c r="K72" s="1"/>
      <c r="L72" s="4">
        <v>0</v>
      </c>
    </row>
    <row r="73" spans="1:12" ht="19.5" customHeight="1" x14ac:dyDescent="0.25">
      <c r="A73" s="3" t="s">
        <v>254</v>
      </c>
      <c r="B73" s="7"/>
      <c r="C73" s="3"/>
      <c r="D73" s="2">
        <v>15</v>
      </c>
      <c r="E73" s="1"/>
      <c r="F73" s="27">
        <v>-37430</v>
      </c>
      <c r="G73" s="1"/>
      <c r="H73" s="4">
        <v>-9500</v>
      </c>
      <c r="I73" s="1"/>
      <c r="J73" s="27">
        <v>-25000</v>
      </c>
      <c r="K73" s="1"/>
      <c r="L73" s="4">
        <v>0</v>
      </c>
    </row>
    <row r="74" spans="1:12" ht="19.5" customHeight="1" x14ac:dyDescent="0.25">
      <c r="A74" s="3" t="s">
        <v>255</v>
      </c>
      <c r="B74" s="7"/>
      <c r="C74" s="3"/>
      <c r="D74" s="2"/>
      <c r="E74" s="1"/>
      <c r="F74" s="27">
        <v>0</v>
      </c>
      <c r="G74" s="1"/>
      <c r="H74" s="4">
        <v>-711</v>
      </c>
      <c r="I74" s="1"/>
      <c r="J74" s="27">
        <v>0</v>
      </c>
      <c r="K74" s="1"/>
      <c r="L74" s="4">
        <v>-711</v>
      </c>
    </row>
    <row r="75" spans="1:12" ht="19.5" customHeight="1" x14ac:dyDescent="0.25">
      <c r="A75" s="3" t="s">
        <v>256</v>
      </c>
      <c r="B75" s="7"/>
      <c r="C75" s="3"/>
      <c r="D75" s="2"/>
      <c r="E75" s="1"/>
      <c r="F75" s="27">
        <v>-4110992</v>
      </c>
      <c r="G75" s="1"/>
      <c r="H75" s="4">
        <v>-2064709</v>
      </c>
      <c r="I75" s="1"/>
      <c r="J75" s="27">
        <v>-64810</v>
      </c>
      <c r="K75" s="1"/>
      <c r="L75" s="4">
        <v>-40490</v>
      </c>
    </row>
    <row r="76" spans="1:12" ht="19.5" customHeight="1" x14ac:dyDescent="0.25">
      <c r="A76" s="3" t="s">
        <v>257</v>
      </c>
      <c r="B76" s="7"/>
      <c r="C76" s="3"/>
      <c r="D76" s="2"/>
      <c r="E76" s="1"/>
      <c r="F76" s="108">
        <v>-266</v>
      </c>
      <c r="G76" s="1"/>
      <c r="H76" s="4">
        <v>0</v>
      </c>
      <c r="I76" s="1"/>
      <c r="J76" s="27">
        <v>0</v>
      </c>
      <c r="K76" s="1"/>
      <c r="L76" s="4">
        <v>0</v>
      </c>
    </row>
    <row r="77" spans="1:12" ht="19.5" customHeight="1" x14ac:dyDescent="0.25">
      <c r="A77" s="3" t="s">
        <v>258</v>
      </c>
      <c r="B77" s="7"/>
      <c r="C77" s="3"/>
      <c r="D77" s="2"/>
      <c r="E77" s="1"/>
      <c r="F77" s="27">
        <v>176030</v>
      </c>
      <c r="G77" s="1"/>
      <c r="H77" s="4">
        <v>21789</v>
      </c>
      <c r="I77" s="1"/>
      <c r="J77" s="27">
        <v>7461</v>
      </c>
      <c r="K77" s="1"/>
      <c r="L77" s="4">
        <v>0</v>
      </c>
    </row>
    <row r="78" spans="1:12" ht="19.5" customHeight="1" x14ac:dyDescent="0.25">
      <c r="A78" s="3" t="s">
        <v>259</v>
      </c>
      <c r="B78" s="7"/>
      <c r="C78" s="3"/>
      <c r="D78" s="2">
        <v>16</v>
      </c>
      <c r="E78" s="1"/>
      <c r="F78" s="27">
        <v>-16532</v>
      </c>
      <c r="G78" s="1"/>
      <c r="H78" s="4">
        <v>-34916</v>
      </c>
      <c r="I78" s="1"/>
      <c r="J78" s="27">
        <v>-2682</v>
      </c>
      <c r="K78" s="1"/>
      <c r="L78" s="4">
        <v>-2006</v>
      </c>
    </row>
    <row r="79" spans="1:12" ht="19.5" customHeight="1" x14ac:dyDescent="0.25">
      <c r="A79" s="3" t="s">
        <v>260</v>
      </c>
      <c r="B79" s="7"/>
      <c r="C79" s="3"/>
      <c r="D79" s="29">
        <v>24.7</v>
      </c>
      <c r="E79" s="1"/>
      <c r="F79" s="27">
        <v>0</v>
      </c>
      <c r="G79" s="1"/>
      <c r="H79" s="4">
        <v>0</v>
      </c>
      <c r="I79" s="1"/>
      <c r="J79" s="27">
        <v>8488</v>
      </c>
      <c r="K79" s="1"/>
      <c r="L79" s="4">
        <v>76396</v>
      </c>
    </row>
    <row r="80" spans="1:12" ht="19.5" customHeight="1" x14ac:dyDescent="0.25">
      <c r="A80" s="3" t="s">
        <v>261</v>
      </c>
      <c r="B80" s="7"/>
      <c r="C80" s="3"/>
      <c r="D80" s="29">
        <v>24.2</v>
      </c>
      <c r="E80" s="1"/>
      <c r="F80" s="27">
        <v>0</v>
      </c>
      <c r="G80" s="1"/>
      <c r="H80" s="4">
        <v>36750</v>
      </c>
      <c r="I80" s="1"/>
      <c r="J80" s="27">
        <v>4116130</v>
      </c>
      <c r="K80" s="1"/>
      <c r="L80" s="4">
        <v>2816841</v>
      </c>
    </row>
    <row r="81" spans="1:12" ht="19.5" customHeight="1" x14ac:dyDescent="0.25">
      <c r="A81" s="3" t="s">
        <v>262</v>
      </c>
      <c r="B81" s="7"/>
      <c r="C81" s="3"/>
      <c r="D81" s="2"/>
      <c r="E81" s="1"/>
      <c r="F81" s="27">
        <v>33313</v>
      </c>
      <c r="G81" s="1"/>
      <c r="H81" s="4">
        <v>8084</v>
      </c>
      <c r="I81" s="1"/>
      <c r="J81" s="27">
        <v>368262</v>
      </c>
      <c r="K81" s="1"/>
      <c r="L81" s="4">
        <v>176488</v>
      </c>
    </row>
    <row r="82" spans="1:12" ht="19.5" customHeight="1" x14ac:dyDescent="0.25">
      <c r="A82" s="3" t="s">
        <v>263</v>
      </c>
      <c r="B82" s="7"/>
      <c r="C82" s="3"/>
      <c r="D82" s="2"/>
      <c r="E82" s="1"/>
      <c r="F82" s="27">
        <v>61680</v>
      </c>
      <c r="G82" s="1"/>
      <c r="H82" s="4">
        <v>22890</v>
      </c>
      <c r="I82" s="1"/>
      <c r="J82" s="27">
        <v>0</v>
      </c>
      <c r="K82" s="1"/>
      <c r="L82" s="4">
        <v>0</v>
      </c>
    </row>
    <row r="83" spans="1:12" ht="19.5" customHeight="1" x14ac:dyDescent="0.25">
      <c r="A83" s="3" t="s">
        <v>264</v>
      </c>
      <c r="B83" s="7"/>
      <c r="C83" s="3"/>
      <c r="D83" s="2"/>
      <c r="E83" s="1"/>
      <c r="F83" s="33">
        <v>0</v>
      </c>
      <c r="G83" s="1"/>
      <c r="H83" s="11">
        <v>-13557</v>
      </c>
      <c r="I83" s="1"/>
      <c r="J83" s="33">
        <v>0</v>
      </c>
      <c r="K83" s="1"/>
      <c r="L83" s="11">
        <v>0</v>
      </c>
    </row>
    <row r="84" spans="1:12" ht="6" customHeight="1" x14ac:dyDescent="0.25">
      <c r="A84" s="3"/>
      <c r="B84" s="3"/>
      <c r="C84" s="3"/>
      <c r="D84" s="2"/>
      <c r="E84" s="1"/>
      <c r="F84" s="60"/>
      <c r="G84" s="1"/>
      <c r="H84" s="16"/>
      <c r="I84" s="49"/>
      <c r="J84" s="60"/>
      <c r="K84" s="1"/>
      <c r="L84" s="16"/>
    </row>
    <row r="85" spans="1:12" ht="19.5" customHeight="1" x14ac:dyDescent="0.25">
      <c r="A85" s="1" t="s">
        <v>265</v>
      </c>
      <c r="B85" s="3"/>
      <c r="C85" s="7"/>
      <c r="D85" s="2"/>
      <c r="E85" s="1"/>
      <c r="F85" s="33">
        <f>SUM(F63:F83)</f>
        <v>-7388401</v>
      </c>
      <c r="G85" s="1"/>
      <c r="H85" s="11">
        <f>SUM(H63:H83)</f>
        <v>-6403844</v>
      </c>
      <c r="I85" s="49"/>
      <c r="J85" s="33">
        <f>SUM(J63:J83)</f>
        <v>-7121162</v>
      </c>
      <c r="K85" s="1"/>
      <c r="L85" s="11">
        <f>SUM(L63:L83)</f>
        <v>-5647454</v>
      </c>
    </row>
    <row r="86" spans="1:12" ht="12" customHeight="1" x14ac:dyDescent="0.25">
      <c r="A86" s="3"/>
      <c r="B86" s="3"/>
      <c r="C86" s="3"/>
      <c r="D86" s="2"/>
      <c r="E86" s="1"/>
      <c r="F86" s="27"/>
      <c r="G86" s="1"/>
      <c r="H86" s="4"/>
      <c r="I86" s="49"/>
      <c r="J86" s="27"/>
      <c r="K86" s="1"/>
      <c r="L86" s="4"/>
    </row>
    <row r="87" spans="1:12" ht="19.5" customHeight="1" x14ac:dyDescent="0.25">
      <c r="A87" s="1" t="s">
        <v>266</v>
      </c>
      <c r="B87" s="3"/>
      <c r="C87" s="3"/>
      <c r="D87" s="2"/>
      <c r="E87" s="1"/>
      <c r="F87" s="51"/>
      <c r="G87" s="1"/>
      <c r="H87" s="7"/>
      <c r="I87" s="49"/>
      <c r="J87" s="51"/>
      <c r="K87" s="1"/>
      <c r="L87" s="7"/>
    </row>
    <row r="88" spans="1:12" ht="19.5" customHeight="1" x14ac:dyDescent="0.25">
      <c r="A88" s="3" t="s">
        <v>267</v>
      </c>
      <c r="B88" s="3"/>
      <c r="C88" s="3"/>
      <c r="D88" s="2">
        <v>18</v>
      </c>
      <c r="E88" s="1"/>
      <c r="F88" s="27">
        <v>29403830</v>
      </c>
      <c r="G88" s="3"/>
      <c r="H88" s="4">
        <v>14178107</v>
      </c>
      <c r="I88" s="3"/>
      <c r="J88" s="27">
        <v>20682082</v>
      </c>
      <c r="K88" s="3"/>
      <c r="L88" s="4">
        <v>11566461</v>
      </c>
    </row>
    <row r="89" spans="1:12" ht="19.5" customHeight="1" x14ac:dyDescent="0.25">
      <c r="A89" s="3" t="s">
        <v>268</v>
      </c>
      <c r="B89" s="7"/>
      <c r="C89" s="3"/>
      <c r="D89" s="2">
        <v>18</v>
      </c>
      <c r="E89" s="1"/>
      <c r="F89" s="27">
        <v>-26975778</v>
      </c>
      <c r="G89" s="1"/>
      <c r="H89" s="4">
        <v>-7777088</v>
      </c>
      <c r="I89" s="1"/>
      <c r="J89" s="27">
        <v>-20891944</v>
      </c>
      <c r="K89" s="1"/>
      <c r="L89" s="4">
        <v>-7328364</v>
      </c>
    </row>
    <row r="90" spans="1:12" ht="19.5" customHeight="1" x14ac:dyDescent="0.25">
      <c r="A90" s="3" t="s">
        <v>269</v>
      </c>
      <c r="B90" s="7"/>
      <c r="C90" s="3"/>
      <c r="D90" s="2">
        <v>19</v>
      </c>
      <c r="E90" s="1"/>
      <c r="F90" s="27">
        <v>6100666</v>
      </c>
      <c r="G90" s="1"/>
      <c r="H90" s="4">
        <v>1129263</v>
      </c>
      <c r="I90" s="1"/>
      <c r="J90" s="27">
        <v>4086000</v>
      </c>
      <c r="K90" s="1"/>
      <c r="L90" s="4">
        <v>1000000</v>
      </c>
    </row>
    <row r="91" spans="1:12" ht="19.5" customHeight="1" x14ac:dyDescent="0.25">
      <c r="A91" s="3" t="s">
        <v>270</v>
      </c>
      <c r="B91" s="7"/>
      <c r="C91" s="3"/>
      <c r="D91" s="2">
        <v>19</v>
      </c>
      <c r="E91" s="1"/>
      <c r="F91" s="27">
        <v>-4471728</v>
      </c>
      <c r="G91" s="1"/>
      <c r="H91" s="4">
        <v>-3958076</v>
      </c>
      <c r="I91" s="1"/>
      <c r="J91" s="27">
        <v>-807088</v>
      </c>
      <c r="K91" s="1"/>
      <c r="L91" s="4">
        <v>-570000</v>
      </c>
    </row>
    <row r="92" spans="1:12" ht="19.5" customHeight="1" x14ac:dyDescent="0.25">
      <c r="A92" s="43" t="s">
        <v>271</v>
      </c>
      <c r="B92" s="7"/>
      <c r="C92" s="3"/>
      <c r="D92" s="2">
        <v>19</v>
      </c>
      <c r="E92" s="1"/>
      <c r="F92" s="27">
        <v>-53896</v>
      </c>
      <c r="G92" s="1"/>
      <c r="H92" s="4">
        <v>-43199</v>
      </c>
      <c r="I92" s="1"/>
      <c r="J92" s="27">
        <v>-17917</v>
      </c>
      <c r="K92" s="1"/>
      <c r="L92" s="4">
        <v>-1000</v>
      </c>
    </row>
    <row r="93" spans="1:12" ht="19.5" customHeight="1" x14ac:dyDescent="0.25">
      <c r="A93" s="3" t="s">
        <v>307</v>
      </c>
      <c r="B93" s="7"/>
      <c r="C93" s="3"/>
      <c r="D93" s="29">
        <v>24.6</v>
      </c>
      <c r="E93" s="1"/>
      <c r="F93" s="27">
        <v>50000</v>
      </c>
      <c r="G93" s="1"/>
      <c r="H93" s="4">
        <v>160000</v>
      </c>
      <c r="I93" s="1"/>
      <c r="J93" s="27">
        <v>170000</v>
      </c>
      <c r="K93" s="1"/>
      <c r="L93" s="4">
        <v>600000</v>
      </c>
    </row>
    <row r="94" spans="1:12" ht="19.5" customHeight="1" x14ac:dyDescent="0.25">
      <c r="A94" s="3" t="s">
        <v>272</v>
      </c>
      <c r="B94" s="7"/>
      <c r="C94" s="3"/>
      <c r="D94" s="29"/>
      <c r="E94" s="1"/>
      <c r="F94" s="27">
        <v>-29837</v>
      </c>
      <c r="G94" s="1"/>
      <c r="H94" s="4">
        <v>0</v>
      </c>
      <c r="I94" s="1"/>
      <c r="J94" s="27">
        <v>-158300</v>
      </c>
      <c r="K94" s="1"/>
      <c r="L94" s="4">
        <v>-63100</v>
      </c>
    </row>
    <row r="95" spans="1:12" ht="19.5" customHeight="1" x14ac:dyDescent="0.25">
      <c r="A95" s="43" t="s">
        <v>273</v>
      </c>
      <c r="B95" s="7"/>
      <c r="C95" s="3"/>
      <c r="D95" s="29"/>
      <c r="E95" s="1"/>
      <c r="F95" s="27">
        <v>0</v>
      </c>
      <c r="G95" s="1"/>
      <c r="H95" s="4">
        <v>0</v>
      </c>
      <c r="I95" s="1"/>
      <c r="J95" s="27">
        <v>0</v>
      </c>
      <c r="K95" s="1"/>
      <c r="L95" s="4">
        <v>-204000</v>
      </c>
    </row>
    <row r="96" spans="1:12" ht="19.5" customHeight="1" x14ac:dyDescent="0.25">
      <c r="A96" s="3" t="s">
        <v>275</v>
      </c>
      <c r="B96" s="7"/>
      <c r="C96" s="3"/>
      <c r="D96" s="2">
        <v>20</v>
      </c>
      <c r="E96" s="1"/>
      <c r="F96" s="27">
        <v>16866000</v>
      </c>
      <c r="G96" s="1"/>
      <c r="H96" s="4">
        <v>5100000</v>
      </c>
      <c r="I96" s="1"/>
      <c r="J96" s="27">
        <v>16866000</v>
      </c>
      <c r="K96" s="1"/>
      <c r="L96" s="4">
        <v>5100000</v>
      </c>
    </row>
    <row r="97" spans="1:12" ht="19.5" customHeight="1" x14ac:dyDescent="0.25">
      <c r="A97" s="3" t="s">
        <v>276</v>
      </c>
      <c r="B97" s="7"/>
      <c r="C97" s="3"/>
      <c r="D97" s="2">
        <v>20</v>
      </c>
      <c r="E97" s="1"/>
      <c r="F97" s="27">
        <v>-1000000</v>
      </c>
      <c r="G97" s="1"/>
      <c r="H97" s="4">
        <v>-2000000</v>
      </c>
      <c r="I97" s="1"/>
      <c r="J97" s="27">
        <v>-1000000</v>
      </c>
      <c r="K97" s="1"/>
      <c r="L97" s="4">
        <v>-2000000</v>
      </c>
    </row>
    <row r="98" spans="1:12" ht="19.5" customHeight="1" x14ac:dyDescent="0.25">
      <c r="A98" s="3" t="s">
        <v>277</v>
      </c>
      <c r="B98" s="7"/>
      <c r="C98" s="3"/>
      <c r="D98" s="2">
        <v>20</v>
      </c>
      <c r="E98" s="1"/>
      <c r="F98" s="27">
        <v>-7000</v>
      </c>
      <c r="G98" s="1"/>
      <c r="H98" s="4">
        <v>-5100</v>
      </c>
      <c r="I98" s="1"/>
      <c r="J98" s="27">
        <v>-7000</v>
      </c>
      <c r="K98" s="1"/>
      <c r="L98" s="4">
        <v>-5100</v>
      </c>
    </row>
    <row r="99" spans="1:12" ht="19.5" customHeight="1" x14ac:dyDescent="0.25">
      <c r="A99" s="3" t="s">
        <v>274</v>
      </c>
      <c r="B99" s="7"/>
      <c r="C99" s="3"/>
      <c r="D99" s="2"/>
      <c r="E99" s="1"/>
      <c r="F99" s="27">
        <v>-99977</v>
      </c>
      <c r="G99" s="1"/>
      <c r="H99" s="4">
        <v>-113887</v>
      </c>
      <c r="I99" s="1"/>
      <c r="J99" s="27">
        <v>-8146</v>
      </c>
      <c r="K99" s="1"/>
      <c r="L99" s="4">
        <v>-10795</v>
      </c>
    </row>
    <row r="100" spans="1:12" ht="19.5" customHeight="1" x14ac:dyDescent="0.25">
      <c r="A100" s="3" t="s">
        <v>297</v>
      </c>
      <c r="B100" s="7"/>
      <c r="C100" s="3"/>
      <c r="D100" s="2"/>
      <c r="E100" s="1"/>
      <c r="F100" s="27"/>
      <c r="G100" s="1"/>
      <c r="H100" s="4"/>
      <c r="I100" s="1"/>
      <c r="J100" s="27"/>
      <c r="K100" s="1"/>
      <c r="L100" s="4"/>
    </row>
    <row r="101" spans="1:12" ht="19.5" customHeight="1" x14ac:dyDescent="0.25">
      <c r="A101" s="3"/>
      <c r="B101" s="7" t="s">
        <v>298</v>
      </c>
      <c r="C101" s="3"/>
      <c r="D101" s="2"/>
      <c r="E101" s="1"/>
      <c r="F101" s="108">
        <v>30</v>
      </c>
      <c r="G101" s="1"/>
      <c r="H101" s="4">
        <v>0</v>
      </c>
      <c r="I101" s="1"/>
      <c r="J101" s="108">
        <v>0</v>
      </c>
      <c r="K101" s="1"/>
      <c r="L101" s="4">
        <v>0</v>
      </c>
    </row>
    <row r="102" spans="1:12" ht="19.5" customHeight="1" x14ac:dyDescent="0.25">
      <c r="A102" s="3" t="s">
        <v>278</v>
      </c>
      <c r="B102" s="7"/>
      <c r="C102" s="3"/>
      <c r="D102" s="2"/>
      <c r="E102" s="1"/>
      <c r="F102" s="27">
        <v>-1119082</v>
      </c>
      <c r="G102" s="1"/>
      <c r="H102" s="4">
        <v>-1118810</v>
      </c>
      <c r="I102" s="1"/>
      <c r="J102" s="27">
        <v>-1118916</v>
      </c>
      <c r="K102" s="1"/>
      <c r="L102" s="4">
        <v>-1118810</v>
      </c>
    </row>
    <row r="103" spans="1:12" ht="19.5" customHeight="1" x14ac:dyDescent="0.25">
      <c r="A103" s="3" t="s">
        <v>279</v>
      </c>
      <c r="B103" s="7"/>
      <c r="C103" s="3"/>
      <c r="D103" s="2"/>
      <c r="E103" s="1"/>
      <c r="F103" s="33">
        <v>-1366852</v>
      </c>
      <c r="G103" s="1"/>
      <c r="H103" s="11">
        <v>-830109</v>
      </c>
      <c r="I103" s="1"/>
      <c r="J103" s="33">
        <v>-769054</v>
      </c>
      <c r="K103" s="1"/>
      <c r="L103" s="11">
        <v>-555124</v>
      </c>
    </row>
    <row r="104" spans="1:12" ht="6" customHeight="1" x14ac:dyDescent="0.25">
      <c r="A104" s="3"/>
      <c r="B104" s="3"/>
      <c r="C104" s="3"/>
      <c r="D104" s="2"/>
      <c r="E104" s="1"/>
      <c r="F104" s="60"/>
      <c r="G104" s="1"/>
      <c r="H104" s="16"/>
      <c r="I104" s="49"/>
      <c r="J104" s="60"/>
      <c r="K104" s="1"/>
      <c r="L104" s="16"/>
    </row>
    <row r="105" spans="1:12" ht="18.75" customHeight="1" x14ac:dyDescent="0.25">
      <c r="A105" s="1" t="s">
        <v>280</v>
      </c>
      <c r="B105" s="3"/>
      <c r="C105" s="7"/>
      <c r="D105" s="2"/>
      <c r="E105" s="1"/>
      <c r="F105" s="33">
        <f>SUM(F88:F103)</f>
        <v>17296376</v>
      </c>
      <c r="G105" s="1"/>
      <c r="H105" s="11">
        <f>SUM(H88:H103)</f>
        <v>4721101</v>
      </c>
      <c r="I105" s="49"/>
      <c r="J105" s="33">
        <f>SUM(J88:J103)</f>
        <v>17025717</v>
      </c>
      <c r="K105" s="1"/>
      <c r="L105" s="11">
        <f>SUM(L88:L103)</f>
        <v>6410168</v>
      </c>
    </row>
    <row r="106" spans="1:12" ht="6" customHeight="1" x14ac:dyDescent="0.25">
      <c r="A106" s="1"/>
      <c r="B106" s="3"/>
      <c r="C106" s="7"/>
      <c r="D106" s="2"/>
      <c r="E106" s="1"/>
      <c r="F106" s="109"/>
      <c r="G106" s="109"/>
      <c r="H106" s="109"/>
      <c r="I106" s="109"/>
      <c r="J106" s="109"/>
      <c r="K106" s="1"/>
      <c r="L106" s="109"/>
    </row>
    <row r="107" spans="1:12" ht="21.75" customHeight="1" x14ac:dyDescent="0.25">
      <c r="A107" s="110" t="str">
        <f>+A53</f>
        <v>หมายเหตุประกอบข้อมูลทางการเงินระหว่างกาลแบบย่อเป็นส่วนหนึ่งของข้อมูลทางการเงินระหว่างกาลนี้</v>
      </c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</row>
    <row r="108" spans="1:12" ht="21.75" customHeight="1" x14ac:dyDescent="0.25">
      <c r="A108" s="1" t="s">
        <v>0</v>
      </c>
      <c r="B108" s="1"/>
      <c r="C108" s="1"/>
      <c r="D108" s="2"/>
      <c r="E108" s="3"/>
      <c r="F108" s="4"/>
      <c r="G108" s="24"/>
      <c r="H108" s="4"/>
      <c r="I108" s="26"/>
      <c r="J108" s="4"/>
      <c r="K108" s="24"/>
      <c r="L108" s="16" t="s">
        <v>5</v>
      </c>
    </row>
    <row r="109" spans="1:12" ht="21.75" customHeight="1" x14ac:dyDescent="0.25">
      <c r="A109" s="1" t="s">
        <v>244</v>
      </c>
      <c r="B109" s="1"/>
      <c r="C109" s="1"/>
      <c r="D109" s="2"/>
      <c r="E109" s="3"/>
      <c r="F109" s="4"/>
      <c r="G109" s="24"/>
      <c r="H109" s="4"/>
      <c r="I109" s="26"/>
      <c r="J109" s="4"/>
      <c r="K109" s="24"/>
      <c r="L109" s="4"/>
    </row>
    <row r="110" spans="1:12" ht="21.75" customHeight="1" x14ac:dyDescent="0.25">
      <c r="A110" s="8" t="str">
        <f>A3</f>
        <v>สำหรับงวดเก้าเดือนสิ้นสุดวันที่ 30 กันยายน พ.ศ. 2566</v>
      </c>
      <c r="B110" s="8"/>
      <c r="C110" s="8"/>
      <c r="D110" s="9"/>
      <c r="E110" s="10"/>
      <c r="F110" s="11"/>
      <c r="G110" s="46"/>
      <c r="H110" s="11"/>
      <c r="I110" s="47"/>
      <c r="J110" s="11"/>
      <c r="K110" s="46"/>
      <c r="L110" s="11"/>
    </row>
    <row r="111" spans="1:12" ht="19.5" customHeight="1" x14ac:dyDescent="0.25">
      <c r="A111" s="3"/>
      <c r="B111" s="3"/>
      <c r="C111" s="3"/>
      <c r="D111" s="2"/>
      <c r="E111" s="3"/>
      <c r="F111" s="4"/>
      <c r="G111" s="24"/>
      <c r="H111" s="4"/>
      <c r="I111" s="26"/>
      <c r="J111" s="4"/>
      <c r="K111" s="24"/>
      <c r="L111" s="4"/>
    </row>
    <row r="112" spans="1:12" ht="19.5" customHeight="1" x14ac:dyDescent="0.25">
      <c r="A112" s="7"/>
      <c r="B112" s="3"/>
      <c r="C112" s="3"/>
      <c r="D112" s="49"/>
      <c r="E112" s="1"/>
      <c r="F112" s="112" t="s">
        <v>3</v>
      </c>
      <c r="G112" s="111"/>
      <c r="H112" s="111"/>
      <c r="I112" s="48"/>
      <c r="J112" s="112" t="s">
        <v>4</v>
      </c>
      <c r="K112" s="111"/>
      <c r="L112" s="111"/>
    </row>
    <row r="113" spans="1:12" ht="19.5" customHeight="1" x14ac:dyDescent="0.25">
      <c r="A113" s="3"/>
      <c r="B113" s="3"/>
      <c r="C113" s="3"/>
      <c r="D113" s="49"/>
      <c r="E113" s="1"/>
      <c r="F113" s="16" t="s">
        <v>9</v>
      </c>
      <c r="G113" s="1"/>
      <c r="H113" s="16" t="s">
        <v>10</v>
      </c>
      <c r="I113" s="49"/>
      <c r="J113" s="16" t="s">
        <v>9</v>
      </c>
      <c r="K113" s="1"/>
      <c r="L113" s="16" t="s">
        <v>10</v>
      </c>
    </row>
    <row r="114" spans="1:12" ht="19.5" customHeight="1" x14ac:dyDescent="0.25">
      <c r="A114" s="3"/>
      <c r="B114" s="3"/>
      <c r="C114" s="3"/>
      <c r="D114" s="104" t="s">
        <v>11</v>
      </c>
      <c r="E114" s="1"/>
      <c r="F114" s="15" t="s">
        <v>12</v>
      </c>
      <c r="G114" s="1"/>
      <c r="H114" s="15" t="s">
        <v>12</v>
      </c>
      <c r="I114" s="49"/>
      <c r="J114" s="15" t="s">
        <v>12</v>
      </c>
      <c r="K114" s="1"/>
      <c r="L114" s="15" t="s">
        <v>12</v>
      </c>
    </row>
    <row r="115" spans="1:12" ht="19.5" customHeight="1" x14ac:dyDescent="0.25">
      <c r="A115" s="3"/>
      <c r="B115" s="3"/>
      <c r="C115" s="3"/>
      <c r="D115" s="103"/>
      <c r="E115" s="1"/>
      <c r="F115" s="60"/>
      <c r="G115" s="1"/>
      <c r="H115" s="16"/>
      <c r="I115" s="49"/>
      <c r="J115" s="60"/>
      <c r="K115" s="1"/>
      <c r="L115" s="16"/>
    </row>
    <row r="116" spans="1:12" ht="19.5" customHeight="1" x14ac:dyDescent="0.25">
      <c r="A116" s="1" t="s">
        <v>281</v>
      </c>
      <c r="B116" s="3"/>
      <c r="C116" s="3"/>
      <c r="D116" s="2"/>
      <c r="E116" s="1"/>
      <c r="F116" s="108">
        <f>F50+F85+F105</f>
        <v>8181581</v>
      </c>
      <c r="G116" s="3"/>
      <c r="H116" s="4">
        <f>H50+H85+H105</f>
        <v>855685</v>
      </c>
      <c r="I116" s="3"/>
      <c r="J116" s="108">
        <f>J50+J85+J105</f>
        <v>9628185</v>
      </c>
      <c r="K116" s="2"/>
      <c r="L116" s="4">
        <f>L50+L85+L105</f>
        <v>435876</v>
      </c>
    </row>
    <row r="117" spans="1:12" ht="19.5" customHeight="1" x14ac:dyDescent="0.25">
      <c r="A117" s="3" t="s">
        <v>282</v>
      </c>
      <c r="B117" s="3"/>
      <c r="C117" s="3"/>
      <c r="D117" s="2"/>
      <c r="E117" s="1"/>
      <c r="F117" s="27">
        <v>3210732</v>
      </c>
      <c r="G117" s="1"/>
      <c r="H117" s="4">
        <v>2926972</v>
      </c>
      <c r="I117" s="1"/>
      <c r="J117" s="27">
        <v>250396</v>
      </c>
      <c r="K117" s="1"/>
      <c r="L117" s="4">
        <v>662435</v>
      </c>
    </row>
    <row r="118" spans="1:12" ht="19.5" customHeight="1" x14ac:dyDescent="0.25">
      <c r="A118" s="3" t="s">
        <v>283</v>
      </c>
      <c r="B118" s="3"/>
      <c r="C118" s="3"/>
      <c r="D118" s="2"/>
      <c r="E118" s="1"/>
      <c r="F118" s="27"/>
      <c r="G118" s="3"/>
      <c r="H118" s="4"/>
      <c r="I118" s="1"/>
      <c r="J118" s="27"/>
      <c r="K118" s="1"/>
      <c r="L118" s="4"/>
    </row>
    <row r="119" spans="1:12" ht="19.5" customHeight="1" x14ac:dyDescent="0.25">
      <c r="A119" s="3"/>
      <c r="B119" s="3" t="s">
        <v>284</v>
      </c>
      <c r="C119" s="3"/>
      <c r="D119" s="2"/>
      <c r="E119" s="1"/>
      <c r="F119" s="33">
        <v>24625</v>
      </c>
      <c r="G119" s="1"/>
      <c r="H119" s="11">
        <v>25267</v>
      </c>
      <c r="I119" s="1"/>
      <c r="J119" s="33">
        <v>-211</v>
      </c>
      <c r="K119" s="1"/>
      <c r="L119" s="11">
        <v>-315</v>
      </c>
    </row>
    <row r="120" spans="1:12" ht="6" customHeight="1" x14ac:dyDescent="0.25">
      <c r="A120" s="3"/>
      <c r="B120" s="3"/>
      <c r="C120" s="3"/>
      <c r="D120" s="2"/>
      <c r="E120" s="1"/>
      <c r="F120" s="27"/>
      <c r="G120" s="1"/>
      <c r="H120" s="4"/>
      <c r="I120" s="49"/>
      <c r="J120" s="27"/>
      <c r="K120" s="1"/>
      <c r="L120" s="4"/>
    </row>
    <row r="121" spans="1:12" ht="19.5" customHeight="1" x14ac:dyDescent="0.25">
      <c r="A121" s="1" t="s">
        <v>285</v>
      </c>
      <c r="B121" s="3"/>
      <c r="C121" s="3"/>
      <c r="D121" s="2"/>
      <c r="E121" s="1"/>
      <c r="F121" s="35">
        <f>SUM(F116:F119)</f>
        <v>11416938</v>
      </c>
      <c r="G121" s="1"/>
      <c r="H121" s="36">
        <f>SUM(H116:H119)</f>
        <v>3807924</v>
      </c>
      <c r="I121" s="49"/>
      <c r="J121" s="35">
        <f>SUM(J116:J119)</f>
        <v>9878370</v>
      </c>
      <c r="K121" s="1"/>
      <c r="L121" s="36">
        <f>SUM(L116:L119)</f>
        <v>1097996</v>
      </c>
    </row>
    <row r="122" spans="1:12" ht="19.5" customHeight="1" x14ac:dyDescent="0.25">
      <c r="A122" s="3"/>
      <c r="B122" s="3"/>
      <c r="C122" s="3"/>
      <c r="D122" s="2"/>
      <c r="E122" s="1"/>
      <c r="F122" s="27"/>
      <c r="G122" s="3"/>
      <c r="H122" s="4"/>
      <c r="I122" s="2"/>
      <c r="J122" s="27"/>
      <c r="K122" s="3"/>
      <c r="L122" s="4"/>
    </row>
    <row r="123" spans="1:12" ht="19.5" customHeight="1" x14ac:dyDescent="0.25">
      <c r="A123" s="1" t="s">
        <v>286</v>
      </c>
      <c r="B123" s="3"/>
      <c r="C123" s="3"/>
      <c r="D123" s="2"/>
      <c r="E123" s="1"/>
      <c r="F123" s="27"/>
      <c r="G123" s="3"/>
      <c r="H123" s="4"/>
      <c r="I123" s="2"/>
      <c r="J123" s="27"/>
      <c r="K123" s="3"/>
      <c r="L123" s="4"/>
    </row>
    <row r="124" spans="1:12" ht="19.5" customHeight="1" x14ac:dyDescent="0.25">
      <c r="A124" s="43" t="s">
        <v>287</v>
      </c>
      <c r="B124" s="3"/>
      <c r="C124" s="3"/>
      <c r="D124" s="2"/>
      <c r="E124" s="1"/>
      <c r="F124" s="108"/>
      <c r="G124" s="3"/>
      <c r="H124" s="4"/>
      <c r="I124" s="2"/>
      <c r="J124" s="108"/>
      <c r="K124" s="3"/>
      <c r="L124" s="4"/>
    </row>
    <row r="125" spans="1:12" ht="19.5" customHeight="1" x14ac:dyDescent="0.25">
      <c r="A125" s="7"/>
      <c r="B125" s="7"/>
      <c r="C125" s="7" t="s">
        <v>288</v>
      </c>
      <c r="D125" s="2"/>
      <c r="E125" s="1"/>
      <c r="F125" s="33">
        <v>11416938</v>
      </c>
      <c r="G125" s="1"/>
      <c r="H125" s="11">
        <v>3807924</v>
      </c>
      <c r="I125" s="1"/>
      <c r="J125" s="33">
        <v>9878370</v>
      </c>
      <c r="K125" s="1"/>
      <c r="L125" s="11">
        <v>1097996</v>
      </c>
    </row>
    <row r="126" spans="1:12" ht="6" customHeight="1" x14ac:dyDescent="0.25">
      <c r="A126" s="3"/>
      <c r="B126" s="3"/>
      <c r="C126" s="3"/>
      <c r="D126" s="2"/>
      <c r="E126" s="1"/>
      <c r="F126" s="27"/>
      <c r="G126" s="1"/>
      <c r="H126" s="4"/>
      <c r="I126" s="49"/>
      <c r="J126" s="27"/>
      <c r="K126" s="1"/>
      <c r="L126" s="4"/>
    </row>
    <row r="127" spans="1:12" ht="19.5" customHeight="1" x14ac:dyDescent="0.25">
      <c r="A127" s="1"/>
      <c r="B127" s="3"/>
      <c r="C127" s="3"/>
      <c r="D127" s="2"/>
      <c r="E127" s="1"/>
      <c r="F127" s="35">
        <f>SUM(F125)</f>
        <v>11416938</v>
      </c>
      <c r="G127" s="1"/>
      <c r="H127" s="36">
        <f>SUM(H125)</f>
        <v>3807924</v>
      </c>
      <c r="I127" s="49"/>
      <c r="J127" s="35">
        <f>SUM(J125)</f>
        <v>9878370</v>
      </c>
      <c r="K127" s="1"/>
      <c r="L127" s="36">
        <f>SUM(L125)</f>
        <v>1097996</v>
      </c>
    </row>
    <row r="128" spans="1:12" ht="19.5" customHeight="1" x14ac:dyDescent="0.25">
      <c r="A128" s="3"/>
      <c r="B128" s="3"/>
      <c r="C128" s="3"/>
      <c r="D128" s="2"/>
      <c r="E128" s="1"/>
      <c r="F128" s="27"/>
      <c r="G128" s="1"/>
      <c r="H128" s="4"/>
      <c r="I128" s="49"/>
      <c r="J128" s="27"/>
      <c r="K128" s="1"/>
      <c r="L128" s="4"/>
    </row>
    <row r="129" spans="1:12" ht="19.5" customHeight="1" x14ac:dyDescent="0.25">
      <c r="A129" s="1" t="s">
        <v>289</v>
      </c>
      <c r="B129" s="3"/>
      <c r="C129" s="3"/>
      <c r="D129" s="2"/>
      <c r="E129" s="1"/>
      <c r="F129" s="27"/>
      <c r="G129" s="1"/>
      <c r="H129" s="4"/>
      <c r="I129" s="49"/>
      <c r="J129" s="27"/>
      <c r="K129" s="1"/>
      <c r="L129" s="4"/>
    </row>
    <row r="130" spans="1:12" ht="19.5" customHeight="1" x14ac:dyDescent="0.25">
      <c r="A130" s="43" t="s">
        <v>290</v>
      </c>
      <c r="B130" s="7"/>
      <c r="C130" s="7"/>
      <c r="D130" s="2"/>
      <c r="E130" s="1"/>
      <c r="F130" s="27"/>
      <c r="G130" s="7"/>
      <c r="H130" s="4"/>
      <c r="I130" s="7"/>
      <c r="J130" s="27"/>
      <c r="K130" s="7"/>
      <c r="L130" s="4"/>
    </row>
    <row r="131" spans="1:12" ht="19.5" customHeight="1" x14ac:dyDescent="0.25">
      <c r="A131" s="3"/>
      <c r="B131" s="3"/>
      <c r="C131" s="7" t="s">
        <v>291</v>
      </c>
      <c r="D131" s="2"/>
      <c r="E131" s="1"/>
      <c r="F131" s="27">
        <v>-269794</v>
      </c>
      <c r="G131" s="1"/>
      <c r="H131" s="4">
        <v>-1212372</v>
      </c>
      <c r="I131" s="1"/>
      <c r="J131" s="27">
        <v>0</v>
      </c>
      <c r="K131" s="3"/>
      <c r="L131" s="4">
        <v>0</v>
      </c>
    </row>
    <row r="132" spans="1:12" ht="19.5" customHeight="1" x14ac:dyDescent="0.25">
      <c r="A132" s="43" t="s">
        <v>292</v>
      </c>
      <c r="B132" s="7"/>
      <c r="C132" s="7"/>
      <c r="D132" s="2"/>
      <c r="E132" s="1"/>
      <c r="F132" s="27">
        <v>3439</v>
      </c>
      <c r="G132" s="1"/>
      <c r="H132" s="4">
        <v>1332</v>
      </c>
      <c r="I132" s="1"/>
      <c r="J132" s="27">
        <v>0</v>
      </c>
      <c r="K132" s="3"/>
      <c r="L132" s="4">
        <v>0</v>
      </c>
    </row>
    <row r="133" spans="1:12" ht="19.5" customHeight="1" x14ac:dyDescent="0.25">
      <c r="A133" s="43" t="s">
        <v>293</v>
      </c>
      <c r="B133" s="7"/>
      <c r="C133" s="7"/>
      <c r="D133" s="2">
        <v>17</v>
      </c>
      <c r="E133" s="1"/>
      <c r="F133" s="27">
        <v>5090</v>
      </c>
      <c r="G133" s="1"/>
      <c r="H133" s="4">
        <v>45456</v>
      </c>
      <c r="I133" s="1"/>
      <c r="J133" s="27">
        <v>0</v>
      </c>
      <c r="K133" s="3"/>
      <c r="L133" s="4">
        <v>2813</v>
      </c>
    </row>
    <row r="134" spans="1:12" ht="19.5" customHeight="1" x14ac:dyDescent="0.25">
      <c r="A134" s="43" t="s">
        <v>294</v>
      </c>
      <c r="B134" s="7"/>
      <c r="C134" s="3"/>
      <c r="D134" s="2"/>
      <c r="E134" s="1"/>
      <c r="F134" s="27">
        <v>-90726</v>
      </c>
      <c r="G134" s="1"/>
      <c r="H134" s="4">
        <v>0</v>
      </c>
      <c r="I134" s="49"/>
      <c r="J134" s="27">
        <v>0</v>
      </c>
      <c r="K134" s="1"/>
      <c r="L134" s="4">
        <v>0</v>
      </c>
    </row>
    <row r="135" spans="1:12" ht="19.5" customHeight="1" x14ac:dyDescent="0.25">
      <c r="A135" s="43" t="s">
        <v>295</v>
      </c>
      <c r="B135" s="7"/>
      <c r="C135" s="3"/>
      <c r="D135" s="2"/>
      <c r="E135" s="1"/>
      <c r="F135" s="27"/>
      <c r="G135" s="1"/>
      <c r="H135" s="4"/>
      <c r="I135" s="49"/>
      <c r="J135" s="27"/>
      <c r="K135" s="1"/>
      <c r="L135" s="4"/>
    </row>
    <row r="136" spans="1:12" ht="19.5" customHeight="1" x14ac:dyDescent="0.25">
      <c r="A136" s="3"/>
      <c r="B136" s="7"/>
      <c r="C136" s="43" t="s">
        <v>296</v>
      </c>
      <c r="D136" s="49"/>
      <c r="E136" s="1"/>
      <c r="F136" s="27">
        <v>3402919</v>
      </c>
      <c r="G136" s="1"/>
      <c r="H136" s="4">
        <v>3981403</v>
      </c>
      <c r="I136" s="49"/>
      <c r="J136" s="27">
        <v>0</v>
      </c>
      <c r="K136" s="1"/>
      <c r="L136" s="4">
        <v>0</v>
      </c>
    </row>
    <row r="137" spans="1:12" ht="19.5" customHeight="1" x14ac:dyDescent="0.25">
      <c r="A137" s="3"/>
      <c r="B137" s="7"/>
      <c r="C137" s="3"/>
      <c r="D137" s="49"/>
      <c r="E137" s="1"/>
      <c r="F137" s="4"/>
      <c r="G137" s="1"/>
      <c r="H137" s="4"/>
      <c r="I137" s="49"/>
      <c r="J137" s="16"/>
      <c r="K137" s="1"/>
      <c r="L137" s="16"/>
    </row>
    <row r="138" spans="1:12" ht="19.5" customHeight="1" x14ac:dyDescent="0.25">
      <c r="A138" s="3"/>
      <c r="B138" s="7"/>
      <c r="C138" s="3"/>
      <c r="D138" s="49"/>
      <c r="E138" s="1"/>
      <c r="F138" s="4"/>
      <c r="G138" s="1"/>
      <c r="H138" s="4"/>
      <c r="I138" s="49"/>
      <c r="J138" s="16"/>
      <c r="K138" s="1"/>
      <c r="L138" s="16"/>
    </row>
    <row r="139" spans="1:12" ht="19.5" customHeight="1" x14ac:dyDescent="0.25">
      <c r="A139" s="3"/>
      <c r="B139" s="7"/>
      <c r="C139" s="3"/>
      <c r="D139" s="49"/>
      <c r="E139" s="1"/>
      <c r="F139" s="4"/>
      <c r="G139" s="1"/>
      <c r="H139" s="4"/>
      <c r="I139" s="49"/>
      <c r="J139" s="16"/>
      <c r="K139" s="1"/>
      <c r="L139" s="16"/>
    </row>
    <row r="140" spans="1:12" ht="19.5" customHeight="1" x14ac:dyDescent="0.25">
      <c r="A140" s="3"/>
      <c r="B140" s="7"/>
      <c r="C140" s="3"/>
      <c r="D140" s="49"/>
      <c r="E140" s="1"/>
      <c r="F140" s="4"/>
      <c r="G140" s="1"/>
      <c r="H140" s="4"/>
      <c r="I140" s="49"/>
      <c r="J140" s="16"/>
      <c r="K140" s="1"/>
      <c r="L140" s="16"/>
    </row>
    <row r="141" spans="1:12" ht="19.5" customHeight="1" x14ac:dyDescent="0.25">
      <c r="A141" s="3"/>
      <c r="B141" s="7"/>
      <c r="C141" s="3"/>
      <c r="D141" s="49"/>
      <c r="E141" s="1"/>
      <c r="F141" s="4"/>
      <c r="G141" s="1"/>
      <c r="H141" s="4"/>
      <c r="I141" s="49"/>
      <c r="J141" s="16"/>
      <c r="K141" s="1"/>
      <c r="L141" s="16"/>
    </row>
    <row r="142" spans="1:12" ht="19.5" customHeight="1" x14ac:dyDescent="0.25">
      <c r="A142" s="3"/>
      <c r="B142" s="7"/>
      <c r="C142" s="3"/>
      <c r="D142" s="49"/>
      <c r="E142" s="1"/>
      <c r="F142" s="4"/>
      <c r="G142" s="1"/>
      <c r="H142" s="4"/>
      <c r="I142" s="49"/>
      <c r="J142" s="16"/>
      <c r="K142" s="1"/>
      <c r="L142" s="16"/>
    </row>
    <row r="143" spans="1:12" ht="19.5" customHeight="1" x14ac:dyDescent="0.25">
      <c r="A143" s="3"/>
      <c r="B143" s="7"/>
      <c r="C143" s="3"/>
      <c r="D143" s="49"/>
      <c r="E143" s="1"/>
      <c r="F143" s="4"/>
      <c r="G143" s="1"/>
      <c r="H143" s="4"/>
      <c r="I143" s="49"/>
      <c r="J143" s="16"/>
      <c r="K143" s="1"/>
      <c r="L143" s="16"/>
    </row>
    <row r="144" spans="1:12" ht="19.5" customHeight="1" x14ac:dyDescent="0.25">
      <c r="A144" s="3"/>
      <c r="B144" s="7"/>
      <c r="C144" s="3"/>
      <c r="D144" s="49"/>
      <c r="E144" s="1"/>
      <c r="F144" s="4"/>
      <c r="G144" s="1"/>
      <c r="H144" s="4"/>
      <c r="I144" s="49"/>
      <c r="J144" s="16"/>
      <c r="K144" s="1"/>
      <c r="L144" s="16"/>
    </row>
    <row r="145" spans="1:12" ht="19.5" customHeight="1" x14ac:dyDescent="0.25">
      <c r="A145" s="3"/>
      <c r="B145" s="7"/>
      <c r="C145" s="3"/>
      <c r="D145" s="49"/>
      <c r="E145" s="1"/>
      <c r="F145" s="4"/>
      <c r="G145" s="1"/>
      <c r="H145" s="4"/>
      <c r="I145" s="49"/>
      <c r="J145" s="16"/>
      <c r="K145" s="1"/>
      <c r="L145" s="16"/>
    </row>
    <row r="146" spans="1:12" ht="19.5" customHeight="1" x14ac:dyDescent="0.25">
      <c r="A146" s="3"/>
      <c r="B146" s="7"/>
      <c r="C146" s="3"/>
      <c r="D146" s="49"/>
      <c r="E146" s="1"/>
      <c r="F146" s="4"/>
      <c r="G146" s="1"/>
      <c r="H146" s="4"/>
      <c r="I146" s="49"/>
      <c r="J146" s="16"/>
      <c r="K146" s="1"/>
      <c r="L146" s="16"/>
    </row>
    <row r="147" spans="1:12" ht="19.5" customHeight="1" x14ac:dyDescent="0.25">
      <c r="A147" s="3"/>
      <c r="B147" s="7"/>
      <c r="C147" s="3"/>
      <c r="D147" s="49"/>
      <c r="E147" s="1"/>
      <c r="F147" s="4"/>
      <c r="G147" s="1"/>
      <c r="H147" s="4"/>
      <c r="I147" s="49"/>
      <c r="J147" s="16"/>
      <c r="K147" s="1"/>
      <c r="L147" s="16"/>
    </row>
    <row r="148" spans="1:12" ht="19.5" customHeight="1" x14ac:dyDescent="0.25">
      <c r="A148" s="3"/>
      <c r="B148" s="7"/>
      <c r="C148" s="3"/>
      <c r="D148" s="49"/>
      <c r="E148" s="1"/>
      <c r="F148" s="4"/>
      <c r="G148" s="1"/>
      <c r="H148" s="4"/>
      <c r="I148" s="49"/>
      <c r="J148" s="16"/>
      <c r="K148" s="1"/>
      <c r="L148" s="16"/>
    </row>
    <row r="149" spans="1:12" ht="19.5" customHeight="1" x14ac:dyDescent="0.25">
      <c r="A149" s="3"/>
      <c r="B149" s="7"/>
      <c r="C149" s="3"/>
      <c r="D149" s="49"/>
      <c r="E149" s="1"/>
      <c r="F149" s="4"/>
      <c r="G149" s="1"/>
      <c r="H149" s="4"/>
      <c r="I149" s="49"/>
      <c r="J149" s="16"/>
      <c r="K149" s="1"/>
      <c r="L149" s="16"/>
    </row>
    <row r="150" spans="1:12" ht="19.5" customHeight="1" x14ac:dyDescent="0.25">
      <c r="A150" s="3"/>
      <c r="B150" s="7"/>
      <c r="C150" s="3"/>
      <c r="D150" s="49"/>
      <c r="E150" s="1"/>
      <c r="F150" s="4"/>
      <c r="G150" s="1"/>
      <c r="H150" s="4"/>
      <c r="I150" s="49"/>
      <c r="J150" s="16"/>
      <c r="K150" s="1"/>
      <c r="L150" s="16"/>
    </row>
    <row r="151" spans="1:12" ht="19.5" customHeight="1" x14ac:dyDescent="0.25">
      <c r="A151" s="3"/>
      <c r="B151" s="7"/>
      <c r="C151" s="3"/>
      <c r="D151" s="49"/>
      <c r="E151" s="1"/>
      <c r="F151" s="4"/>
      <c r="G151" s="1"/>
      <c r="H151" s="4"/>
      <c r="I151" s="49"/>
      <c r="J151" s="16"/>
      <c r="K151" s="1"/>
      <c r="L151" s="16"/>
    </row>
    <row r="152" spans="1:12" ht="19.5" customHeight="1" x14ac:dyDescent="0.25">
      <c r="A152" s="3"/>
      <c r="B152" s="7"/>
      <c r="C152" s="3"/>
      <c r="D152" s="49"/>
      <c r="E152" s="1"/>
      <c r="F152" s="4"/>
      <c r="G152" s="1"/>
      <c r="H152" s="4"/>
      <c r="I152" s="49"/>
      <c r="J152" s="16"/>
      <c r="K152" s="1"/>
      <c r="L152" s="16"/>
    </row>
    <row r="153" spans="1:12" ht="19.5" customHeight="1" x14ac:dyDescent="0.25">
      <c r="A153" s="3"/>
      <c r="B153" s="7"/>
      <c r="C153" s="3"/>
      <c r="D153" s="49"/>
      <c r="E153" s="1"/>
      <c r="F153" s="4"/>
      <c r="G153" s="1"/>
      <c r="H153" s="4"/>
      <c r="I153" s="49"/>
      <c r="J153" s="16"/>
      <c r="K153" s="1"/>
      <c r="L153" s="16"/>
    </row>
    <row r="154" spans="1:12" ht="19.5" customHeight="1" x14ac:dyDescent="0.25">
      <c r="A154" s="3"/>
      <c r="B154" s="7"/>
      <c r="C154" s="3"/>
      <c r="D154" s="49"/>
      <c r="E154" s="1"/>
      <c r="F154" s="4"/>
      <c r="G154" s="1"/>
      <c r="H154" s="4"/>
      <c r="I154" s="49"/>
      <c r="J154" s="16"/>
      <c r="K154" s="1"/>
      <c r="L154" s="16"/>
    </row>
    <row r="155" spans="1:12" ht="19.5" customHeight="1" x14ac:dyDescent="0.25">
      <c r="A155" s="3"/>
      <c r="B155" s="7"/>
      <c r="C155" s="3"/>
      <c r="D155" s="49"/>
      <c r="E155" s="1"/>
      <c r="F155" s="4"/>
      <c r="G155" s="1"/>
      <c r="H155" s="4"/>
      <c r="I155" s="49"/>
      <c r="J155" s="16"/>
      <c r="K155" s="1"/>
      <c r="L155" s="16"/>
    </row>
    <row r="156" spans="1:12" ht="19.5" customHeight="1" x14ac:dyDescent="0.25">
      <c r="A156" s="3"/>
      <c r="B156" s="7"/>
      <c r="C156" s="3"/>
      <c r="D156" s="49"/>
      <c r="E156" s="1"/>
      <c r="F156" s="4"/>
      <c r="G156" s="1"/>
      <c r="H156" s="4"/>
      <c r="I156" s="49"/>
      <c r="J156" s="16"/>
      <c r="K156" s="1"/>
      <c r="L156" s="16"/>
    </row>
    <row r="157" spans="1:12" ht="19.5" customHeight="1" x14ac:dyDescent="0.25">
      <c r="A157" s="3"/>
      <c r="B157" s="7"/>
      <c r="C157" s="3"/>
      <c r="D157" s="49"/>
      <c r="E157" s="1"/>
      <c r="F157" s="4"/>
      <c r="G157" s="1"/>
      <c r="H157" s="4"/>
      <c r="I157" s="49"/>
      <c r="J157" s="16"/>
      <c r="K157" s="1"/>
      <c r="L157" s="16"/>
    </row>
    <row r="158" spans="1:12" ht="16.5" customHeight="1" x14ac:dyDescent="0.25">
      <c r="A158" s="3"/>
      <c r="B158" s="7"/>
      <c r="C158" s="3"/>
      <c r="D158" s="49"/>
      <c r="E158" s="1"/>
      <c r="F158" s="4"/>
      <c r="G158" s="1"/>
      <c r="H158" s="4"/>
      <c r="I158" s="49"/>
      <c r="J158" s="16"/>
      <c r="K158" s="1"/>
      <c r="L158" s="16"/>
    </row>
    <row r="159" spans="1:12" ht="21.75" customHeight="1" x14ac:dyDescent="0.25">
      <c r="A159" s="110" t="s">
        <v>48</v>
      </c>
      <c r="B159" s="111"/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</row>
  </sheetData>
  <mergeCells count="9">
    <mergeCell ref="J112:L112"/>
    <mergeCell ref="A159:L159"/>
    <mergeCell ref="F5:H5"/>
    <mergeCell ref="J5:L5"/>
    <mergeCell ref="A53:L53"/>
    <mergeCell ref="F58:H58"/>
    <mergeCell ref="J58:L58"/>
    <mergeCell ref="A107:L107"/>
    <mergeCell ref="F112:H112"/>
  </mergeCells>
  <pageMargins left="0.8" right="0.5" top="0.5" bottom="0.6" header="0.49" footer="0.4"/>
  <pageSetup paperSize="9" scale="80" firstPageNumber="11" fitToHeight="0" orientation="portrait" useFirstPageNumber="1" horizontalDpi="1200" verticalDpi="1200" r:id="rId1"/>
  <headerFooter>
    <oddFooter>&amp;R&amp;"Browallia New,Regular"&amp;14&amp;P</oddFooter>
  </headerFooter>
  <rowBreaks count="2" manualBreakCount="2">
    <brk id="53" man="1"/>
    <brk id="10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2-4</vt:lpstr>
      <vt:lpstr>5-6 (3m)</vt:lpstr>
      <vt:lpstr>7-8 (9m)</vt:lpstr>
      <vt:lpstr>9</vt:lpstr>
      <vt:lpstr>10</vt:lpstr>
      <vt:lpstr>11-13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Yaowalak Chittasopee (TH)</cp:lastModifiedBy>
  <cp:lastPrinted>2023-11-10T10:19:42Z</cp:lastPrinted>
  <dcterms:created xsi:type="dcterms:W3CDTF">2017-05-03T07:03:18Z</dcterms:created>
  <dcterms:modified xsi:type="dcterms:W3CDTF">2023-11-10T10:19:48Z</dcterms:modified>
</cp:coreProperties>
</file>