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CorpSecretary\E@ - หมวด D ข้อมูลด้านหลักทรัพย์ SET, TSD, Elcid\ELCID\News year 2566\News 08.2023\FS Q2.2566\"/>
    </mc:Choice>
  </mc:AlternateContent>
  <xr:revisionPtr revIDLastSave="0" documentId="8_{9FA9BCE5-80CF-45B5-B87F-CBA90B877EAD}" xr6:coauthVersionLast="47" xr6:coauthVersionMax="47" xr10:uidLastSave="{00000000-0000-0000-0000-000000000000}"/>
  <bookViews>
    <workbookView xWindow="-108" yWindow="-108" windowWidth="23256" windowHeight="12576" tabRatio="662" activeTab="5" xr2:uid="{00000000-000D-0000-FFFF-FFFF00000000}"/>
  </bookViews>
  <sheets>
    <sheet name="2-4" sheetId="9" r:id="rId1"/>
    <sheet name="5-7 (3m)" sheetId="2" r:id="rId2"/>
    <sheet name="8-10 (6m)" sheetId="8" r:id="rId3"/>
    <sheet name="11" sheetId="3" r:id="rId4"/>
    <sheet name="12" sheetId="4" r:id="rId5"/>
    <sheet name="13-1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9" l="1"/>
  <c r="J34" i="5" l="1"/>
  <c r="AD31" i="3"/>
  <c r="F102" i="5"/>
  <c r="A56" i="5" l="1"/>
  <c r="A3" i="5"/>
  <c r="AB32" i="3" l="1"/>
  <c r="Z29" i="3"/>
  <c r="AD29" i="3" s="1"/>
  <c r="J102" i="5"/>
  <c r="X26" i="3"/>
  <c r="A45" i="2"/>
  <c r="A91" i="2" s="1"/>
  <c r="L125" i="5"/>
  <c r="L119" i="5"/>
  <c r="H125" i="5"/>
  <c r="H119" i="5"/>
  <c r="L102" i="5"/>
  <c r="L83" i="5"/>
  <c r="H102" i="5"/>
  <c r="H83" i="5"/>
  <c r="L34" i="5"/>
  <c r="L47" i="5" s="1"/>
  <c r="L51" i="5" s="1"/>
  <c r="H34" i="5"/>
  <c r="H47" i="5" s="1"/>
  <c r="H51" i="5" s="1"/>
  <c r="P20" i="4"/>
  <c r="N20" i="4"/>
  <c r="L20" i="4"/>
  <c r="J20" i="4"/>
  <c r="H20" i="4"/>
  <c r="F20" i="4"/>
  <c r="R18" i="4"/>
  <c r="T18" i="4" s="1"/>
  <c r="R17" i="4"/>
  <c r="T17" i="4" s="1"/>
  <c r="R14" i="4"/>
  <c r="T14" i="4" s="1"/>
  <c r="AB24" i="3"/>
  <c r="V24" i="3"/>
  <c r="T24" i="3"/>
  <c r="R24" i="3"/>
  <c r="P24" i="3"/>
  <c r="N24" i="3"/>
  <c r="L24" i="3"/>
  <c r="J24" i="3"/>
  <c r="H24" i="3"/>
  <c r="F24" i="3"/>
  <c r="X22" i="3"/>
  <c r="Z22" i="3" s="1"/>
  <c r="AD22" i="3" s="1"/>
  <c r="X21" i="3"/>
  <c r="Z21" i="3" s="1"/>
  <c r="AD21" i="3" s="1"/>
  <c r="Z20" i="3"/>
  <c r="AD20" i="3" s="1"/>
  <c r="Z19" i="3"/>
  <c r="AD19" i="3" s="1"/>
  <c r="Z16" i="3"/>
  <c r="AD16" i="3" s="1"/>
  <c r="L77" i="8"/>
  <c r="L65" i="8"/>
  <c r="H77" i="8"/>
  <c r="H65" i="8"/>
  <c r="H79" i="8" s="1"/>
  <c r="L23" i="8"/>
  <c r="L14" i="8"/>
  <c r="L28" i="8" s="1"/>
  <c r="L31" i="8" s="1"/>
  <c r="L104" i="8" s="1"/>
  <c r="L101" i="8" s="1"/>
  <c r="L113" i="8" s="1"/>
  <c r="H23" i="8"/>
  <c r="H14" i="8"/>
  <c r="H28" i="8" s="1"/>
  <c r="H31" i="8" s="1"/>
  <c r="H104" i="8" s="1"/>
  <c r="H101" i="8" s="1"/>
  <c r="H113" i="8" s="1"/>
  <c r="H113" i="2"/>
  <c r="L76" i="2"/>
  <c r="L64" i="2"/>
  <c r="L78" i="2" s="1"/>
  <c r="H76" i="2"/>
  <c r="H64" i="2"/>
  <c r="H78" i="2" s="1"/>
  <c r="H80" i="2" s="1"/>
  <c r="H110" i="2" s="1"/>
  <c r="H107" i="2" s="1"/>
  <c r="L23" i="2"/>
  <c r="L28" i="2" s="1"/>
  <c r="L14" i="2"/>
  <c r="H23" i="2"/>
  <c r="H14" i="2"/>
  <c r="H28" i="2" s="1"/>
  <c r="H31" i="2" s="1"/>
  <c r="H104" i="2" s="1"/>
  <c r="A166" i="9"/>
  <c r="L143" i="9"/>
  <c r="L146" i="9" s="1"/>
  <c r="H143" i="9"/>
  <c r="H146" i="9" s="1"/>
  <c r="A116" i="9"/>
  <c r="A113" i="9"/>
  <c r="L102" i="9"/>
  <c r="J102" i="9"/>
  <c r="H102" i="9"/>
  <c r="F102" i="9"/>
  <c r="L87" i="9"/>
  <c r="J87" i="9"/>
  <c r="H87" i="9"/>
  <c r="A60" i="9"/>
  <c r="L51" i="9"/>
  <c r="J51" i="9"/>
  <c r="H51" i="9"/>
  <c r="F51" i="9"/>
  <c r="L29" i="9"/>
  <c r="L53" i="9" s="1"/>
  <c r="J29" i="9"/>
  <c r="H29" i="9"/>
  <c r="H53" i="9" s="1"/>
  <c r="F29" i="9"/>
  <c r="L31" i="2" l="1"/>
  <c r="L104" i="2" s="1"/>
  <c r="T20" i="4"/>
  <c r="R20" i="4"/>
  <c r="H104" i="9"/>
  <c r="H148" i="9" s="1"/>
  <c r="L104" i="9"/>
  <c r="L148" i="9" s="1"/>
  <c r="J104" i="9"/>
  <c r="H81" i="8"/>
  <c r="H110" i="8" s="1"/>
  <c r="H107" i="8" s="1"/>
  <c r="AD24" i="3"/>
  <c r="L79" i="8"/>
  <c r="L81" i="8" s="1"/>
  <c r="L110" i="8" s="1"/>
  <c r="L107" i="8" s="1"/>
  <c r="F104" i="9"/>
  <c r="F53" i="9"/>
  <c r="L101" i="2"/>
  <c r="L113" i="2" s="1"/>
  <c r="L80" i="2"/>
  <c r="L110" i="2" s="1"/>
  <c r="L107" i="2" s="1"/>
  <c r="J53" i="9"/>
  <c r="Z24" i="3"/>
  <c r="X24" i="3"/>
  <c r="R25" i="4" l="1"/>
  <c r="T25" i="4" s="1"/>
  <c r="A3" i="3" l="1"/>
  <c r="A3" i="4" s="1"/>
  <c r="J77" i="8"/>
  <c r="F77" i="8"/>
  <c r="J65" i="8"/>
  <c r="P26" i="4" s="1"/>
  <c r="F65" i="8"/>
  <c r="A49" i="8"/>
  <c r="A94" i="8" s="1"/>
  <c r="J23" i="8"/>
  <c r="F23" i="8"/>
  <c r="J14" i="8"/>
  <c r="F14" i="8"/>
  <c r="F28" i="8" l="1"/>
  <c r="F79" i="8"/>
  <c r="J79" i="8"/>
  <c r="F31" i="8"/>
  <c r="J28" i="8"/>
  <c r="F81" i="8" l="1"/>
  <c r="F110" i="8" s="1"/>
  <c r="F107" i="8" s="1"/>
  <c r="J31" i="8"/>
  <c r="J104" i="8" s="1"/>
  <c r="J101" i="8" s="1"/>
  <c r="J113" i="8" s="1"/>
  <c r="F104" i="8"/>
  <c r="F101" i="8" s="1"/>
  <c r="F113" i="8" l="1"/>
  <c r="L32" i="3"/>
  <c r="J81" i="8"/>
  <c r="J110" i="8" s="1"/>
  <c r="J107" i="8" s="1"/>
  <c r="X30" i="3"/>
  <c r="Z30" i="3" s="1"/>
  <c r="AD30" i="3" l="1"/>
  <c r="P28" i="4" l="1"/>
  <c r="N28" i="4"/>
  <c r="J28" i="4"/>
  <c r="J139" i="9" s="1"/>
  <c r="H28" i="4"/>
  <c r="J136" i="9" s="1"/>
  <c r="F28" i="4"/>
  <c r="J135" i="9" s="1"/>
  <c r="R26" i="4"/>
  <c r="R22" i="4"/>
  <c r="T22" i="4" s="1"/>
  <c r="X32" i="3"/>
  <c r="F34" i="3" l="1"/>
  <c r="F135" i="9" s="1"/>
  <c r="H34" i="3"/>
  <c r="F136" i="9" s="1"/>
  <c r="J34" i="3"/>
  <c r="R28" i="4"/>
  <c r="J141" i="9" s="1"/>
  <c r="J83" i="5" l="1"/>
  <c r="AB34" i="3" l="1"/>
  <c r="F144" i="9" s="1"/>
  <c r="J76" i="2" l="1"/>
  <c r="F83" i="5" l="1"/>
  <c r="V34" i="3" l="1"/>
  <c r="T34" i="3"/>
  <c r="R34" i="3"/>
  <c r="P34" i="3"/>
  <c r="N34" i="3"/>
  <c r="A134" i="2"/>
  <c r="A46" i="8" s="1"/>
  <c r="A91" i="8" s="1"/>
  <c r="A135" i="8" s="1"/>
  <c r="A42" i="3" s="1" a="1"/>
  <c r="A42" i="3" s="1"/>
  <c r="A35" i="4" s="1" a="1"/>
  <c r="A35" i="4" s="1"/>
  <c r="A53" i="5" s="1"/>
  <c r="X34" i="3" l="1"/>
  <c r="J64" i="2" l="1"/>
  <c r="F64" i="2"/>
  <c r="J78" i="2" l="1"/>
  <c r="F76" i="2"/>
  <c r="F78" i="2" s="1"/>
  <c r="A48" i="2" l="1"/>
  <c r="A94" i="2" s="1"/>
  <c r="A105" i="5" l="1"/>
  <c r="A153" i="5" s="1"/>
  <c r="J23" i="2"/>
  <c r="F23" i="2"/>
  <c r="J14" i="2"/>
  <c r="F14" i="2"/>
  <c r="A108" i="5"/>
  <c r="J28" i="2" l="1"/>
  <c r="F28" i="2"/>
  <c r="F34" i="5" l="1"/>
  <c r="F47" i="5" s="1"/>
  <c r="F51" i="5" s="1"/>
  <c r="F31" i="2"/>
  <c r="F104" i="2" s="1"/>
  <c r="F101" i="2" s="1"/>
  <c r="F113" i="2" s="1"/>
  <c r="J47" i="5"/>
  <c r="J51" i="5" s="1"/>
  <c r="J31" i="2"/>
  <c r="J104" i="2" s="1"/>
  <c r="J101" i="2" s="1"/>
  <c r="F80" i="2" l="1"/>
  <c r="F110" i="2" s="1"/>
  <c r="F107" i="2" s="1"/>
  <c r="J80" i="2"/>
  <c r="J110" i="2" s="1"/>
  <c r="J107" i="2" s="1"/>
  <c r="F119" i="5"/>
  <c r="J119" i="5"/>
  <c r="Z32" i="3" l="1"/>
  <c r="AD32" i="3" s="1"/>
  <c r="L28" i="4"/>
  <c r="J140" i="9" s="1"/>
  <c r="J143" i="9" s="1"/>
  <c r="J146" i="9" s="1"/>
  <c r="J148" i="9" s="1"/>
  <c r="T26" i="4"/>
  <c r="T28" i="4" s="1"/>
  <c r="F125" i="5"/>
  <c r="J125" i="5"/>
  <c r="L34" i="3" l="1"/>
  <c r="F143" i="9" s="1"/>
  <c r="F146" i="9" s="1"/>
  <c r="F148" i="9" s="1"/>
  <c r="Z26" i="3"/>
  <c r="AD26" i="3" l="1"/>
  <c r="AD34" i="3" s="1"/>
  <c r="Z34" i="3"/>
  <c r="J11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<sst xmlns="http://schemas.openxmlformats.org/spreadsheetml/2006/main" count="581" uniqueCount="289">
  <si>
    <t xml:space="preserve">บริษัท พลังงานบริสุทธิ์ จำกัด (มหาชน)  </t>
  </si>
  <si>
    <t>งบแสดงฐานะการเงิน</t>
  </si>
  <si>
    <t>ข้อมูลทางการเงินรวม</t>
  </si>
  <si>
    <t>ยังไม่ได้ตรวจสอบ</t>
  </si>
  <si>
    <t>ตรวจสอบแล้ว</t>
  </si>
  <si>
    <t>31 ธันวาคม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</si>
  <si>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</si>
  <si>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</si>
  <si>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</si>
  <si>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</si>
  <si>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</si>
  <si>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</si>
  <si>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สินค้าคงเหลือ สุทธิ</t>
  </si>
  <si>
    <t>รวมสินทรัพย์หมุนเวียน</t>
  </si>
  <si>
    <t>สินทรัพย์ไม่หมุนเวียน</t>
  </si>
  <si>
    <t>ที่ดิน อาคารและอุปกรณ์ สุทธิ</t>
  </si>
  <si>
    <t>สินทรัพย์ไม่มีตัวตน สุทธิ</t>
  </si>
  <si>
    <t>สินทรัพย์ภาษีเงินได้รอการตัดบัญชี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</si>
  <si>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</si>
  <si>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</si>
  <si>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</si>
  <si>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หนี้สินและส่วนของเจ้าของ</t>
  </si>
  <si>
    <t>หนี้สินหมุนเวียน</t>
  </si>
  <si>
    <t>เจ้าหนี้การค้า</t>
  </si>
  <si>
    <t>เจ้าหนี้อื่น</t>
  </si>
  <si>
    <t>เจ้าหนี้ค่าก่อสร้างและซื้อสินทรัพย์</t>
  </si>
  <si>
    <t>เงินกู้ยืมระยะยาวจากสถาบันการเงิน</t>
  </si>
  <si>
    <t>ที่ถึงกำหนดชำระภายในหนึ่งปี สุทธิ</t>
  </si>
  <si>
    <t>ภาษีเงินได้ค้างจ่าย</t>
  </si>
  <si>
    <t>เงินประกันผลงานการก่อสร้าง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</si>
  <si>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</si>
  <si>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</si>
  <si>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</si>
  <si>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หุ้นกู้ สุทธิ</t>
  </si>
  <si>
    <t>ภาระผูกพันผลประโยชน์พนักงานหลังการเกษียณอายุ</t>
  </si>
  <si>
    <t>ประมาณการหนี้สินค่ารื้อถอน</t>
  </si>
  <si>
    <t>รวมหนี้สินไม่หมุนเวียน</t>
  </si>
  <si>
    <t>รวมหนี้สิน</t>
  </si>
  <si>
    <t>ส่วนของเจ้าของ</t>
  </si>
  <si>
    <t>ทุนเรือนหุ้น</t>
  </si>
  <si>
    <t>ทุนจดทะเบียน</t>
  </si>
  <si>
    <t xml:space="preserve">   มูลค่าที่ตราไว้หุ้นละ 0.10 บาท</t>
  </si>
  <si>
    <t>ทุนที่ออกและชำระแล้ว</t>
  </si>
  <si>
    <t xml:space="preserve">   มูลค่าที่ได้รับชำระแล้วหุ้นละ 0.10 บาท</t>
  </si>
  <si>
    <t>ส่วนเกินมูลค่าหุ้น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</si>
  <si>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</si>
  <si>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</si>
  <si>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</si>
  <si>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</si>
  <si>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องค์ประกอบอื่นของส่วนของเจ้าของ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</si>
  <si>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</si>
  <si>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</si>
  <si>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</si>
  <si>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</si>
  <si>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</si>
  <si>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</si>
  <si>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</si>
  <si>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</si>
  <si>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ค่าใช้จ่ายในการขาย</t>
  </si>
  <si>
    <t>ค่าใช้จ่ายในการบริหาร</t>
  </si>
  <si>
    <t>รวมค่าใช้จ่าย</t>
  </si>
  <si>
    <t>ต้นทุนทางการเงิน</t>
  </si>
  <si>
    <t>กำไรก่อนภาษีเงินได้</t>
  </si>
  <si>
    <t>ภาษีเงินได้</t>
  </si>
  <si>
    <t>กำไรสำหรับงวด</t>
  </si>
  <si>
    <t>กำไรหรือขาดทุนในภายหลัง</t>
  </si>
  <si>
    <t>กำไรเบ็ดเสร็จรวมสำหรับงวด</t>
  </si>
  <si>
    <t>กำไรต่อหุ้น</t>
  </si>
  <si>
    <t>กำไรต่อหุ้นขั้นพื้นฐาน (บาทต่อหุ้น)</t>
  </si>
  <si>
    <t xml:space="preserve">ข้อมูลทางการเงินรวม </t>
  </si>
  <si>
    <t>รวมองค์ประกอบ</t>
  </si>
  <si>
    <t>ทุนที่ออกและ</t>
  </si>
  <si>
    <t xml:space="preserve"> ส่วนเกิน</t>
  </si>
  <si>
    <t xml:space="preserve"> สำรอง</t>
  </si>
  <si>
    <t>ยังไม่ได้</t>
  </si>
  <si>
    <t>อื่นของส่วนของ</t>
  </si>
  <si>
    <t>รวมส่วนของ</t>
  </si>
  <si>
    <t>ส่วนได้เสียที่ไม่มี</t>
  </si>
  <si>
    <t>รวม</t>
  </si>
  <si>
    <t>ชำระแล้ว</t>
  </si>
  <si>
    <t>มูลค่าหุ้น</t>
  </si>
  <si>
    <t>ตามกฎหมาย</t>
  </si>
  <si>
    <t>จัดสรร</t>
  </si>
  <si>
    <t>อำนาจควบคุม</t>
  </si>
  <si>
    <t xml:space="preserve"> ทุนที่ออกและ</t>
  </si>
  <si>
    <t xml:space="preserve"> ส่วนเกินมูลค่าหุ้น</t>
  </si>
  <si>
    <t xml:space="preserve">งบกระแสเงินสด </t>
  </si>
  <si>
    <t>กระแสเงินสดจากกิจกรรมดำเนินงาน</t>
  </si>
  <si>
    <t>กำไรก่อนภาษีเงินได้สำหรับงวด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</si>
  <si>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</si>
  <si>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</si>
  <si>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</si>
  <si>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ดอกเบี้ยรับ</t>
  </si>
  <si>
    <t>- ต้นทุนทางการเงิน</t>
  </si>
  <si>
    <t>- ค่าใช้จ่ายผลประโยชน์พนักงานหลังการเกษียณอายุ</t>
  </si>
  <si>
    <t>- ค่าตัดจำหน่ายรายได้ค่าเช่าที่ดินรับล่วงหน้า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</si>
  <si>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</si>
  <si>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</si>
  <si>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</si>
  <si>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</si>
  <si>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ลูกหนี้อื่น</t>
  </si>
  <si>
    <t>- สินค้าคงเหลือ</t>
  </si>
  <si>
    <t>- สินทรัพย์ไม่หมุนเวียนอื่น</t>
  </si>
  <si>
    <t>- เจ้าหนี้การค้า</t>
  </si>
  <si>
    <t>- เจ้าหนี้อื่น</t>
  </si>
  <si>
    <t>- จ่ายภาษีเงินได้</t>
  </si>
  <si>
    <t>งบกระแสเงินสด</t>
  </si>
  <si>
    <t>กระแสเงินสดจากกิจกรรมลงทุน</t>
  </si>
  <si>
    <t>เงินสดจ่ายเพื่อลงทุนในบริษัทย่อย</t>
  </si>
  <si>
    <t>เงินสดจ่ายซื้ออสังหาริมทรัพย์เพื่อการลงทุน</t>
  </si>
  <si>
    <t>เงินสดจ่ายซื้อที่ดิน อาคารและอุปกรณ์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</si>
  <si>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</si>
  <si>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</si>
  <si>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</si>
  <si>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</si>
  <si>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</si>
  <si>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เงินสดจ่ายค่าดอกเบี้ย</t>
  </si>
  <si>
    <t>ยอดคงเหลือต้นงวด</t>
  </si>
  <si>
    <t>ยอดคงเหลือปลายงวด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</si>
  <si>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</si>
  <si>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</si>
  <si>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</si>
  <si>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- เงินปันผลรับ</t>
  </si>
  <si>
    <t>เงินสดรับจากเงินปันผล</t>
  </si>
  <si>
    <t>ข้อมูลทางการเงินเฉพาะกิจการ</t>
  </si>
  <si>
    <t>งบแสดงการเปลี่ยนแปลงส่วนของเจ้าของ</t>
  </si>
  <si>
    <t>ส่วนของผู้เป็นเจ้าของของบริษัทใหญ่</t>
  </si>
  <si>
    <t>ผู้เป็นเจ้าของ</t>
  </si>
  <si>
    <t>ของบริษัทใหญ่</t>
  </si>
  <si>
    <t>เจ้าของ</t>
  </si>
  <si>
    <t>รวมส่วนของผู้เป็นเจ้าของของบริษัทใหญ่</t>
  </si>
  <si>
    <t>อสังหาริมทรัพย์เพื่อการลงทุน สุทธิ</t>
  </si>
  <si>
    <t>เงินลงทุนในการร่วมค้า</t>
  </si>
  <si>
    <t>ค่าความนิยม</t>
  </si>
  <si>
    <t>เงินสดจ่ายซื้อสินทรัพย์ไม่มีตัวตน</t>
  </si>
  <si>
    <t>หนี้สินไม่หมุนเวียนอื่น</t>
  </si>
  <si>
    <t>เบ็ดเสร็จอื่นจาก</t>
  </si>
  <si>
    <t>บริษัทร่วมและ</t>
  </si>
  <si>
    <t>การร่วมค้า</t>
  </si>
  <si>
    <t>รายการที่จะจัดประเภทรายการใหม่ไปยัง</t>
  </si>
  <si>
    <t>รายได้ค่าเช่าที่ดินรับล่วงหน้าจากกิจการที่เกี่ยวข้องกัน</t>
  </si>
  <si>
    <t>กำไร (ขาดทุน) เบ็ดเสร็จอื่น</t>
  </si>
  <si>
    <t>ส่วนแบ่ง</t>
  </si>
  <si>
    <t>กำไร (ขาดทุน)</t>
  </si>
  <si>
    <t>ในบริษัทย่อย</t>
  </si>
  <si>
    <t>สัดส่วนการถือหุ้น</t>
  </si>
  <si>
    <t>หุ้นกู้ที่ถึงกำหนดชำระภายในหนึ่งปี สุทธิ</t>
  </si>
  <si>
    <t>ผลต่างของอัตรา</t>
  </si>
  <si>
    <t>แลกเปลี่ยนจากการ</t>
  </si>
  <si>
    <t>- หนี้สินไม่หมุนเวียนอื่น</t>
  </si>
  <si>
    <t>เงินสดรับจากเงินกู้ยืมระยะยาวจากสถาบันการเงิน</t>
  </si>
  <si>
    <t>การแบ่งปันกำไร (ขาดทุน)</t>
  </si>
  <si>
    <t>เงินสดได้มาจาก (ใช้ไปใน) การดำเนินงาน</t>
  </si>
  <si>
    <t>เงินสดสุทธิได้มาจาก (ใช้ไปใน) กิจกรรมดำเนินงาน</t>
  </si>
  <si>
    <t>ลูกหนี้การค้า สุทธิ</t>
  </si>
  <si>
    <t>สินทรัพย์ไม่หมุนเวียนอื่น สุทธิ</t>
  </si>
  <si>
    <t>การแบ่งปันกำไร (ขาดทุน) เบ็ดเสร็จรวม</t>
  </si>
  <si>
    <t>กำไร (ขาดทุน) เบ็ดเสร็จรวมสำหรับงวด</t>
  </si>
  <si>
    <t>เงินลงทุนในบริษัทร่วม</t>
  </si>
  <si>
    <t>การวัดมูลค่าใหม่</t>
  </si>
  <si>
    <t>ของภาระผูกพัน</t>
  </si>
  <si>
    <t>ผลประโยชน์</t>
  </si>
  <si>
    <t>พนักงาน</t>
  </si>
  <si>
    <t>ผลกระทบของการเปลี่ยนแปลงอัตราแลกเปลี่ยน</t>
  </si>
  <si>
    <t xml:space="preserve">   จากกิจการที่เกี่ยวข้องกัน</t>
  </si>
  <si>
    <t>สินทรัพย์ทางการเงินที่วัดมูลค่าด้วย</t>
  </si>
  <si>
    <t>หนี้สินตามสัญญาเช่า สุทธิ</t>
  </si>
  <si>
    <t>หนี้สินตามสัญญาเช่า</t>
  </si>
  <si>
    <t>การเปลี่ยนแปลง</t>
  </si>
  <si>
    <t>ส่วนต่ำจาก</t>
  </si>
  <si>
    <t>สินทรัพย์สิทธิการใช้ สุทธิ</t>
  </si>
  <si>
    <t>รายการปรับปรุงกำไรก่อนภาษีเงินได้เป็นเงินสดสุทธิ</t>
  </si>
  <si>
    <t xml:space="preserve">การเปลี่ยนแปลงในส่วนของเจ้าของสำหรับงวด </t>
  </si>
  <si>
    <t>ทางการเงิน</t>
  </si>
  <si>
    <t>แปลงค่าข้อมูล</t>
  </si>
  <si>
    <t>มูลค่ายุติธรรม</t>
  </si>
  <si>
    <t>ข้อมูลเพิ่มเติมเกี่ยวกับกระแสเงินสด</t>
  </si>
  <si>
    <t>ในตราสารทุน</t>
  </si>
  <si>
    <t>ของเงินลงทุน</t>
  </si>
  <si>
    <t>ส่วนที่เป็นของผู้เป็นเจ้าของของบริษัทใหญ่</t>
  </si>
  <si>
    <t>ส่วนที่เป็นของส่วนได้เสียที่ไม่มีอำนาจควบคุม</t>
  </si>
  <si>
    <t>ของเงินสดและรายการเทียบเท่าเงินสด</t>
  </si>
  <si>
    <t>รายการที่จะไม่จัดประเภทรายการใหม่ไปยัง</t>
  </si>
  <si>
    <t>รวมรายการที่จะไม่จัดประเภทรายการใหม่ไปยัง</t>
  </si>
  <si>
    <t>รวมรายการที่จะจัดประเภทรายการใหม่ไปยัง</t>
  </si>
  <si>
    <t>กำไร (ขาดทุน) เบ็ดเสร็จอื่นสำหรับงวด สุทธิจากภาษี</t>
  </si>
  <si>
    <t>เงินสดจ่ายชำระเงินต้นของหนี้สินสัญญาเช่า</t>
  </si>
  <si>
    <t>ภาษีเงินได้ของรายการที่จะไม่จัดประเภทรายการใหม่</t>
  </si>
  <si>
    <t xml:space="preserve">  ข้อมูลทางการเงิน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</si>
  <si>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</si>
  <si>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</si>
  <si>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เงินสดรับจากรายได้ค่าเช่าที่ดินรับล่วงหน้าจากกิจการที่เกี่ยวข้องกัน</t>
  </si>
  <si>
    <t xml:space="preserve">  ไปยังกำไรหรือขาดทุนในภายหลัง</t>
  </si>
  <si>
    <t>ผลต่างของอัตราแลกเปลี่ยนจากการแปลงค่า</t>
  </si>
  <si>
    <t>ภาษีเงินได้ของรายการที่จะจัดประเภทรายการใหม่</t>
  </si>
  <si>
    <t>- กำไรจากการวัดมูลค่ายุติธรรมของเครื่องมือทางการเงิน</t>
  </si>
  <si>
    <t xml:space="preserve">- หุ้นสามัญจำนวน 3,730,000,000 หุ้น </t>
  </si>
  <si>
    <t>ลูกหนี้อื่น สุทธิ</t>
  </si>
  <si>
    <t>เงินกู้ยืมระยะสั้นจากสถาบันการเงิน สุทธิ</t>
  </si>
  <si>
    <t xml:space="preserve">  และการร่วมค้าตามวิธีส่วนได้เสีย สุทธิ</t>
  </si>
  <si>
    <t>เงินสดจ่ายเงินให้กู้ยืมระยะยาวแก่กิจการที่เกี่ยวข้องกัน</t>
  </si>
  <si>
    <t>กำไรจากอัตราแลกเปลี่ยน สุทธิ</t>
  </si>
  <si>
    <t>ในบริษัทร่วมและการร่วมค้า สุทธิ</t>
  </si>
  <si>
    <t>เงินสดจ่ายเพื่อลงทุนในการร่วมค้า</t>
  </si>
  <si>
    <t>เงินสดรับจากเงินให้กู้ยืมระยะสั้นแก่กิจการที่เกี่ยวข้องกัน</t>
  </si>
  <si>
    <t>ต้นทุนจากการขายและการให้บริการ</t>
  </si>
  <si>
    <t>(รวมเงินประกันผลงานการก่อสร้าง)</t>
  </si>
  <si>
    <t>- การเปลี่ยนแปลงในเจ้าหนี้ค่าก่อสร้างและซื้อสินทรัพย์ถาวร</t>
  </si>
  <si>
    <t>เงินกู้ยืมระยะยาวจากกิจการที่เกี่ยวข้องกัน</t>
  </si>
  <si>
    <t>ที่ถึงกำหนดชำระภายในหนึ่งปี</t>
  </si>
  <si>
    <t>เงินสดจ่ายค่าธรรมเนียมในการจัดหาเงินกู้ยืมระยะยาว</t>
  </si>
  <si>
    <t>ลูกหนี้ตามสัญญาเช่าเงินทุน</t>
  </si>
  <si>
    <t>ลูกหนี้ตามสัญญาเช่าเงินทุน สุทธิ</t>
  </si>
  <si>
    <t>มูลค่ายุติธรรมผ่านกำไรขาดทุนเบ็ดเสร็จอื่น</t>
  </si>
  <si>
    <t>ที่ถึงกำหนดรับชำระภายในหนึ่งปี สุทธิ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</si>
  <si>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</si>
  <si>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เงินสดรับจากลูกหนี้ตามสัญญาเช่าเงินทุน</t>
  </si>
  <si>
    <t>พ.ศ. 2565</t>
  </si>
  <si>
    <t>ยอดคงเหลือต้นงวด ณ วันที่ 1 มกราคม พ.ศ. 2565</t>
  </si>
  <si>
    <t>เงินให้กู้ยืมระยะยาวแก่กิจการอื่นและกิจการที่เกี่ยวข้องกัน</t>
  </si>
  <si>
    <t>ที่ถึงกำหนดรับชำระภายในหนึ่งปี</t>
  </si>
  <si>
    <t>สินทรัพย์ไม่หมุนเวียนที่ถือไว้เพื่อขาย</t>
  </si>
  <si>
    <t>เงินลงทุนในบริษัทย่อย</t>
  </si>
  <si>
    <t>เงินกู้ยืมระยะสั้นจากกิจการอื่นและกิจการที่เกี่ยวข้องกัน</t>
  </si>
  <si>
    <t>หนี้สินภาษีเงินได้รอตัดบัญชี สุทธิ</t>
  </si>
  <si>
    <t xml:space="preserve">- หุ้นสามัญจำนวน 4,020,000,000 หุ้น </t>
  </si>
  <si>
    <t>รายได้จากการขายและการบริการ</t>
  </si>
  <si>
    <t>- กำไรจากการจำหน่ายเงินลงทุนในบริษัทย่อยทางอ้อม</t>
  </si>
  <si>
    <t>- การเปลี่ยนแปลงในลูกหนี้จากการขายสินทรัพย์ถาวร</t>
  </si>
  <si>
    <t>การจำหน่ายเงินลงทุนในบริษัทย่อยทางอ้อม</t>
  </si>
  <si>
    <t>(ไม่รวมผลกระทบของการซื้อหรือขายบริษัทย่อย)</t>
  </si>
  <si>
    <t>- ค่าเผื่อการปรับลดมูลค่าของสินค้าคงเหลือ</t>
  </si>
  <si>
    <t>เพิ่มขึ้นจากการซื้อธุรกิจ</t>
  </si>
  <si>
    <t>- การเปลี่ยนแปลงในสินทรัพย์สิทธิการใช้</t>
  </si>
  <si>
    <t>กำไรจากการวัดมูลค่าเครื่องมือทางการเงิน</t>
  </si>
  <si>
    <t>เงินสดจ่ายสุทธิซื้อเงินลงทุนในบริษัทย่อยทางอ้อม</t>
  </si>
  <si>
    <t>30 มิถุนายน</t>
  </si>
  <si>
    <t>ยอดคงเหลือปลายงวด ณ วันที่ 30 มิถุนายน พ.ศ. 2565</t>
  </si>
  <si>
    <t>เงินปันผลจ่าย</t>
  </si>
  <si>
    <t>เงินสดรับจากการจำหน่ายที่ดิน อาคาร และอุปกรณ์</t>
  </si>
  <si>
    <t>เงินสดจ่ายเงินปันผล</t>
  </si>
  <si>
    <t>เงินสดจ่ายค่าดอกเบี้ยที่รวมอยู่ในที่ดิน อาคาร และอุปกรณ์</t>
  </si>
  <si>
    <t>กำไร (ขาดทุน) จากการวัดมูลค่าเงินลงทุนในตราสารทุน</t>
  </si>
  <si>
    <t>เงินสดและรายการเทียบเท่าเงินสดเพิ่มขึ้น (ลดลง) สุทธิ</t>
  </si>
  <si>
    <t>- กำไรจากการเปลี่ยนแปลงสัญญาเช่า</t>
  </si>
  <si>
    <t>- (กลับรายการ) ผลขาดทุนจากการด้อยค่าของสินทรัพย์</t>
  </si>
  <si>
    <t>เงินสดรับสุทธิจากการจำหน่ายเงินลงทุนในบริษัทย่อยทางอ้อม</t>
  </si>
  <si>
    <t>- ขาดทุนจากการตัดจำหน่ายสินทรัพย์ถาวร</t>
  </si>
  <si>
    <t>- (กำไร) ขาดทุนจากการจำหน่ายเครื่องจักรและอุปกรณ์</t>
  </si>
  <si>
    <t>- กำไรจากอัตราแลกเปลี่ยนที่ยังไม่เกิดขึ้น สุทธิ</t>
  </si>
  <si>
    <t>เงินสดจ่ายคืนเงินกู้ยืมระยะยาวจากกิจการที่เกี่ยวข้องกัน</t>
  </si>
  <si>
    <t>- การเปลี่ยนแปลงประมาณการหนี้สินค่ารื้อถอน</t>
  </si>
  <si>
    <t xml:space="preserve">  ด้วยมูลค่ายุติธรรมผ่านกำไรขาดทุนเบ็ดเสร็จอื่น สุทธิ</t>
  </si>
  <si>
    <t>พ.ศ. 2566</t>
  </si>
  <si>
    <t>ลูกหนี้ผ่อนชำระจากกิจการที่เกี่ยวข้องกัน</t>
  </si>
  <si>
    <t>เงินให้กู้ยืมระยะสั้นแก่กิจการที่เกี่ยวข้องกัน สุทธิ</t>
  </si>
  <si>
    <t>ลูกหนี้ผ่อนชำระจากกิจการที่เกี่ยวข้องกัน สุทธิ</t>
  </si>
  <si>
    <t>สินทรัพย์ทางการเงินที่วัดมูลค่าด้วยวิธีราคาทุนตัดจำหน่าย</t>
  </si>
  <si>
    <t>เงินให้กู้ยืมระยะยาวแก่กิจการอื่นและกิจการที่เกี่ยวข้องกัน สุทธิ</t>
  </si>
  <si>
    <t>ณ วันที่ 30 มิถุนายน พ.ศ. 2566</t>
  </si>
  <si>
    <t>สำหรับงวดสามเดือนสิ้นสุดวันที่ 30 มิถุนายน พ.ศ. 2566</t>
  </si>
  <si>
    <t>สำหรับงวดหกเดือนสิ้นสุดวันที่ 30 มิถุนายน พ.ศ. 2566</t>
  </si>
  <si>
    <t>ยอดคงเหลือต้นงวด ณ วันที่ 1 มกราคม พ.ศ. 2566</t>
  </si>
  <si>
    <t>ยอดคงเหลือปลายงวด ณ วันที่ 30 มิถุนายน พ.ศ. 2566</t>
  </si>
  <si>
    <t>เงินสดรับจากการออกหุ้นกู้</t>
  </si>
  <si>
    <t>เงินสดจ่ายค่าธรรมเนียมในการจัดหาหุ้นกู้</t>
  </si>
  <si>
    <t>การออกหุ้นของบริษัทย่อยให้ส่วนได้เสียที่ไม่มีอำนาจควบคุม</t>
  </si>
  <si>
    <t>เงินสดจ่ายซื้อสินทรัพย์ทางการเงินที่วัดมูลค่าด้วยราคาทุนตัดจำหน่าย</t>
  </si>
  <si>
    <t>ส่วนแบ่งกำไรจากเงินลงทุน</t>
  </si>
  <si>
    <t>ส่วนแบ่งกำไร (ขาดทุน) เบ็ดเสร็จอื่นจากบริษัทร่วม</t>
  </si>
  <si>
    <t>กำไรเบ็ดเสร็จอื่นสำหรับงวด สุทธิจากภาษี</t>
  </si>
  <si>
    <t>กำไรจากการวัดมูลค่าเงินลงทุนในตราสารทุน</t>
  </si>
  <si>
    <t>- เงินสดรับจากการขอคืนภาษีเงินได้</t>
  </si>
  <si>
    <t>- กำไรจากการเปลี่ยนแปลงสัดส่วนการลงทุนในบริษัทร่วม</t>
  </si>
  <si>
    <t>- ตัดจำหน่ายภาษีเงินได้ถูกหัก ณ ที่จ่าย</t>
  </si>
  <si>
    <t>- ลูกหนี้ผ่อนชำระ</t>
  </si>
  <si>
    <t>เงินสดจ่ายค่ารื้อถอนสินทรัพย์ถาวร</t>
  </si>
  <si>
    <t>เงินสดรับชำระและเงินรับล่วงหน้าค่าหุ้นสามัญของบริษัทย่อย</t>
  </si>
  <si>
    <t>จากส่วนได้เสียที่ไม่มีอำนาจควบคุม</t>
  </si>
  <si>
    <t>เงินสดสุทธิใช้ไปในกิจกรรมลงทุน</t>
  </si>
  <si>
    <t>เงินสดสุทธิได้มาจากกิจกรรมจัดหาเงิน</t>
  </si>
  <si>
    <t>เงินสดรับจากเงินกู้ยืมระยะสั้นจากกิจการที่เกี่ยวข้องกัน</t>
  </si>
  <si>
    <t>เงินปันผลจ่ายของบริษัทย่อย</t>
  </si>
  <si>
    <t>เงินสดจ่ายคืนเงินกู้ยืมระยะสั้นจากกิจการอื่นและกิจการที่เกี่ยวข้องกัน</t>
  </si>
  <si>
    <t>- การจ่ายชำระเจ้าหนี้ค่าก่อสร้างและซื้อสินทรัพย์ถาวรโดยการหักกลบลบหนี้</t>
  </si>
  <si>
    <t xml:space="preserve">- ลูกหนี้ตามสัญญาเช่าเงินทุน </t>
  </si>
  <si>
    <r>
      <t xml:space="preserve">หนี้สินและส่วนของเจ้าของ </t>
    </r>
    <r>
      <rPr>
        <sz val="14"/>
        <rFont val="Browallia New"/>
        <family val="2"/>
      </rPr>
      <t>(ต่อ)</t>
    </r>
  </si>
  <si>
    <t>- ส่วนแบ่ง (กำไร) ขาดทุนสุทธิจากเงินลงทุนในบริษัทร่วม</t>
  </si>
  <si>
    <t>และการร่วมค้า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</si>
</sst>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;\(#,##0\)"/>
    <numFmt numFmtId="166" formatCode="#,##0;\(#,##0\);\-"/>
    <numFmt numFmtId="167" formatCode="#,##0.0;\(#,##0.0\)"/>
    <numFmt numFmtId="168" formatCode="#,##0.00;\(#,##0.00\);\-"/>
    <numFmt numFmtId="169" formatCode="[$$]#,##0.00_);\([$$]#,##0.00\)"/>
    <numFmt numFmtId="170" formatCode="#,##0.0;\(#,##0.0\);\-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  <numFmt numFmtId="176" formatCode="#,##0_);\(#,##0\);\-"/>
    <numFmt numFmtId="177" formatCode="#,##0.0000;\(#,##0.0000\);\-"/>
  </numFmts>
  <fonts count="17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b/>
      <sz val="14"/>
      <name val="Browallia New"/>
      <family val="2"/>
    </font>
    <font>
      <sz val="14"/>
      <name val="Browallia New"/>
      <family val="2"/>
    </font>
    <font>
      <sz val="11"/>
      <name val="Browallia New"/>
      <family val="2"/>
    </font>
    <font>
      <sz val="13"/>
      <color theme="1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Alignment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4" fillId="0" borderId="0"/>
    <xf numFmtId="0" fontId="10" fillId="0" borderId="0" applyBorder="0" applyProtection="0"/>
    <xf numFmtId="172" fontId="11" fillId="0" borderId="0" applyBorder="0" applyProtection="0"/>
    <xf numFmtId="173" fontId="2" fillId="0" borderId="0" applyFill="0" applyBorder="0" applyAlignment="0" applyProtection="0"/>
    <xf numFmtId="164" fontId="4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1" fillId="0" borderId="0" applyBorder="0" applyProtection="0"/>
    <xf numFmtId="173" fontId="2" fillId="0" borderId="0" applyBorder="0" applyProtection="0"/>
    <xf numFmtId="0" fontId="10" fillId="0" borderId="0" applyBorder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2" fillId="0" borderId="0" applyFill="0" applyBorder="0" applyAlignment="0" applyProtection="0"/>
    <xf numFmtId="164" fontId="5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64" fontId="4" fillId="0" borderId="0" applyFont="0" applyFill="0" applyBorder="0" applyAlignment="0" applyProtection="0"/>
    <xf numFmtId="175" fontId="2" fillId="0" borderId="0" applyFill="0" applyBorder="0" applyAlignment="0" applyProtection="0"/>
    <xf numFmtId="169" fontId="5" fillId="0" borderId="0" applyAlignment="0"/>
    <xf numFmtId="0" fontId="12" fillId="0" borderId="4" applyNumberFormat="0" applyFill="0" applyBorder="0" applyAlignment="0">
      <alignment wrapText="1"/>
      <protection locked="0"/>
    </xf>
  </cellStyleXfs>
  <cellXfs count="257">
    <xf numFmtId="0" fontId="0" fillId="0" borderId="0" xfId="0"/>
    <xf numFmtId="165" fontId="6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/>
    </xf>
    <xf numFmtId="166" fontId="7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horizontal="right" vertical="center"/>
    </xf>
    <xf numFmtId="41" fontId="7" fillId="0" borderId="0" xfId="0" applyNumberFormat="1" applyFont="1" applyAlignment="1">
      <alignment horizontal="left" vertical="center"/>
    </xf>
    <xf numFmtId="41" fontId="7" fillId="0" borderId="0" xfId="0" applyNumberFormat="1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7" fillId="2" borderId="2" xfId="0" applyNumberFormat="1" applyFont="1" applyFill="1" applyBorder="1" applyAlignment="1">
      <alignment horizontal="right" vertical="center"/>
    </xf>
    <xf numFmtId="41" fontId="7" fillId="0" borderId="1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center" vertical="center"/>
    </xf>
    <xf numFmtId="165" fontId="7" fillId="0" borderId="0" xfId="0" quotePrefix="1" applyNumberFormat="1" applyFont="1" applyAlignment="1">
      <alignment horizontal="left" vertical="center"/>
    </xf>
    <xf numFmtId="41" fontId="6" fillId="0" borderId="0" xfId="0" applyNumberFormat="1" applyFont="1" applyAlignment="1">
      <alignment horizontal="right" vertical="center"/>
    </xf>
    <xf numFmtId="165" fontId="7" fillId="0" borderId="0" xfId="7" applyNumberFormat="1" applyFont="1" applyAlignment="1">
      <alignment vertical="center"/>
    </xf>
    <xf numFmtId="165" fontId="7" fillId="0" borderId="0" xfId="5" applyNumberFormat="1" applyFont="1" applyAlignment="1">
      <alignment horizontal="left" vertical="center"/>
    </xf>
    <xf numFmtId="165" fontId="6" fillId="0" borderId="0" xfId="5" applyNumberFormat="1" applyFont="1" applyAlignment="1">
      <alignment horizontal="left" vertical="center"/>
    </xf>
    <xf numFmtId="168" fontId="7" fillId="0" borderId="0" xfId="0" applyNumberFormat="1" applyFont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8" applyFont="1" applyAlignment="1">
      <alignment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166" fontId="9" fillId="0" borderId="1" xfId="8" applyNumberFormat="1" applyFont="1" applyBorder="1" applyAlignment="1">
      <alignment horizontal="right" vertical="center"/>
    </xf>
    <xf numFmtId="0" fontId="9" fillId="0" borderId="1" xfId="8" applyFont="1" applyBorder="1" applyAlignment="1">
      <alignment horizontal="right" vertical="center"/>
    </xf>
    <xf numFmtId="166" fontId="9" fillId="0" borderId="0" xfId="8" applyNumberFormat="1" applyFont="1" applyAlignment="1">
      <alignment vertical="center"/>
    </xf>
    <xf numFmtId="166" fontId="9" fillId="0" borderId="0" xfId="8" applyNumberFormat="1" applyFont="1" applyAlignment="1">
      <alignment horizontal="right" vertical="center"/>
    </xf>
    <xf numFmtId="43" fontId="9" fillId="0" borderId="0" xfId="2" applyFont="1" applyFill="1" applyAlignment="1">
      <alignment horizontal="right" vertical="center"/>
    </xf>
    <xf numFmtId="166" fontId="9" fillId="0" borderId="0" xfId="2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166" fontId="8" fillId="0" borderId="0" xfId="8" applyNumberFormat="1" applyFont="1" applyAlignment="1">
      <alignment horizontal="right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9" fillId="0" borderId="0" xfId="5" applyFont="1" applyAlignment="1">
      <alignment horizontal="right" vertical="center"/>
    </xf>
    <xf numFmtId="166" fontId="9" fillId="0" borderId="0" xfId="4" applyNumberFormat="1" applyFont="1" applyAlignment="1">
      <alignment horizontal="right" vertical="center"/>
    </xf>
    <xf numFmtId="166" fontId="9" fillId="0" borderId="1" xfId="2" applyNumberFormat="1" applyFont="1" applyFill="1" applyBorder="1" applyAlignment="1">
      <alignment horizontal="right" vertical="center" wrapText="1"/>
    </xf>
    <xf numFmtId="43" fontId="9" fillId="0" borderId="0" xfId="2" applyFont="1" applyFill="1" applyBorder="1" applyAlignment="1">
      <alignment horizontal="right" vertical="center" wrapText="1"/>
    </xf>
    <xf numFmtId="166" fontId="9" fillId="0" borderId="0" xfId="2" applyNumberFormat="1" applyFont="1" applyFill="1" applyBorder="1" applyAlignment="1">
      <alignment horizontal="right" vertical="center" wrapText="1"/>
    </xf>
    <xf numFmtId="165" fontId="9" fillId="0" borderId="0" xfId="4" applyNumberFormat="1" applyFont="1" applyAlignment="1">
      <alignment horizontal="left" vertical="center"/>
    </xf>
    <xf numFmtId="165" fontId="8" fillId="0" borderId="0" xfId="4" applyNumberFormat="1" applyFont="1" applyAlignment="1">
      <alignment horizontal="left" vertical="center"/>
    </xf>
    <xf numFmtId="41" fontId="8" fillId="0" borderId="0" xfId="8" applyNumberFormat="1" applyFont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5" fontId="8" fillId="0" borderId="0" xfId="4" applyNumberFormat="1" applyFont="1" applyAlignment="1">
      <alignment vertical="center"/>
    </xf>
    <xf numFmtId="166" fontId="8" fillId="0" borderId="0" xfId="1" applyNumberFormat="1" applyFont="1" applyFill="1" applyAlignment="1">
      <alignment horizontal="right" vertical="center"/>
    </xf>
    <xf numFmtId="166" fontId="8" fillId="2" borderId="0" xfId="1" applyNumberFormat="1" applyFont="1" applyFill="1" applyAlignment="1">
      <alignment vertical="center"/>
    </xf>
    <xf numFmtId="166" fontId="8" fillId="2" borderId="0" xfId="8" applyNumberFormat="1" applyFont="1" applyFill="1" applyAlignment="1">
      <alignment vertical="center"/>
    </xf>
    <xf numFmtId="166" fontId="8" fillId="2" borderId="0" xfId="8" applyNumberFormat="1" applyFont="1" applyFill="1" applyAlignment="1">
      <alignment horizontal="right" vertical="center"/>
    </xf>
    <xf numFmtId="166" fontId="8" fillId="2" borderId="1" xfId="8" applyNumberFormat="1" applyFont="1" applyFill="1" applyBorder="1" applyAlignment="1">
      <alignment horizontal="right" vertical="center"/>
    </xf>
    <xf numFmtId="166" fontId="8" fillId="2" borderId="1" xfId="8" applyNumberFormat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vertical="center"/>
    </xf>
    <xf numFmtId="166" fontId="8" fillId="2" borderId="0" xfId="1" applyNumberFormat="1" applyFont="1" applyFill="1" applyBorder="1" applyAlignment="1">
      <alignment horizontal="right" vertical="center"/>
    </xf>
    <xf numFmtId="166" fontId="8" fillId="2" borderId="2" xfId="8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2" borderId="0" xfId="5" applyNumberFormat="1" applyFont="1" applyFill="1" applyAlignment="1">
      <alignment horizontal="right" vertical="center"/>
    </xf>
    <xf numFmtId="165" fontId="6" fillId="0" borderId="0" xfId="5" applyNumberFormat="1" applyFont="1" applyAlignment="1">
      <alignment horizontal="center" vertical="center"/>
    </xf>
    <xf numFmtId="166" fontId="7" fillId="2" borderId="0" xfId="5" applyNumberFormat="1" applyFont="1" applyFill="1" applyAlignment="1">
      <alignment horizontal="right" vertical="center"/>
    </xf>
    <xf numFmtId="166" fontId="7" fillId="2" borderId="1" xfId="5" applyNumberFormat="1" applyFont="1" applyFill="1" applyBorder="1" applyAlignment="1">
      <alignment horizontal="right" vertical="center"/>
    </xf>
    <xf numFmtId="170" fontId="8" fillId="0" borderId="0" xfId="8" quotePrefix="1" applyNumberFormat="1" applyFont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Continuous" vertical="center"/>
    </xf>
    <xf numFmtId="166" fontId="8" fillId="0" borderId="0" xfId="8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2" borderId="0" xfId="5" applyNumberFormat="1" applyFont="1" applyFill="1" applyAlignment="1">
      <alignment horizontal="right" vertical="center"/>
    </xf>
    <xf numFmtId="166" fontId="8" fillId="0" borderId="0" xfId="1" applyNumberFormat="1" applyFont="1" applyFill="1" applyAlignment="1">
      <alignment vertical="center"/>
    </xf>
    <xf numFmtId="166" fontId="8" fillId="0" borderId="1" xfId="1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166" fontId="7" fillId="2" borderId="0" xfId="7" applyNumberFormat="1" applyFont="1" applyFill="1" applyAlignment="1">
      <alignment horizontal="right" vertical="center"/>
    </xf>
    <xf numFmtId="41" fontId="7" fillId="0" borderId="0" xfId="7" applyNumberFormat="1" applyFont="1" applyAlignment="1">
      <alignment horizontal="right" vertical="center"/>
    </xf>
    <xf numFmtId="166" fontId="7" fillId="0" borderId="0" xfId="7" applyNumberFormat="1" applyFont="1" applyAlignment="1">
      <alignment horizontal="right" vertical="center"/>
    </xf>
    <xf numFmtId="165" fontId="7" fillId="2" borderId="0" xfId="7" applyNumberFormat="1" applyFont="1" applyFill="1" applyAlignment="1">
      <alignment vertical="center"/>
    </xf>
    <xf numFmtId="166" fontId="7" fillId="2" borderId="1" xfId="7" applyNumberFormat="1" applyFont="1" applyFill="1" applyBorder="1" applyAlignment="1">
      <alignment horizontal="right" vertical="center"/>
    </xf>
    <xf numFmtId="41" fontId="7" fillId="0" borderId="0" xfId="7" applyNumberFormat="1" applyFont="1" applyAlignment="1">
      <alignment horizontal="left" vertical="center"/>
    </xf>
    <xf numFmtId="10" fontId="7" fillId="2" borderId="0" xfId="9" applyNumberFormat="1" applyFont="1" applyFill="1" applyBorder="1" applyAlignment="1">
      <alignment horizontal="right" vertical="center"/>
    </xf>
    <xf numFmtId="10" fontId="7" fillId="0" borderId="0" xfId="9" applyNumberFormat="1" applyFont="1" applyFill="1" applyBorder="1" applyAlignment="1">
      <alignment horizontal="right" vertical="center"/>
    </xf>
    <xf numFmtId="165" fontId="6" fillId="0" borderId="0" xfId="7" applyNumberFormat="1" applyFont="1" applyAlignment="1">
      <alignment horizontal="left" vertical="center"/>
    </xf>
    <xf numFmtId="165" fontId="7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7" fillId="0" borderId="0" xfId="7" applyNumberFormat="1" applyFont="1" applyAlignment="1">
      <alignment horizontal="center" vertical="center"/>
    </xf>
    <xf numFmtId="165" fontId="7" fillId="0" borderId="0" xfId="5" quotePrefix="1" applyNumberFormat="1" applyFont="1" applyAlignment="1">
      <alignment horizontal="left" vertical="center"/>
    </xf>
    <xf numFmtId="165" fontId="7" fillId="0" borderId="0" xfId="7" quotePrefix="1" applyNumberFormat="1" applyFont="1" applyAlignment="1">
      <alignment vertical="center"/>
    </xf>
    <xf numFmtId="168" fontId="7" fillId="0" borderId="0" xfId="7" applyNumberFormat="1" applyFont="1" applyAlignment="1">
      <alignment horizontal="right" vertical="center"/>
    </xf>
    <xf numFmtId="168" fontId="7" fillId="2" borderId="0" xfId="0" applyNumberFormat="1" applyFont="1" applyFill="1" applyAlignment="1">
      <alignment horizontal="right" vertical="center"/>
    </xf>
    <xf numFmtId="41" fontId="7" fillId="0" borderId="0" xfId="5" applyNumberFormat="1" applyFont="1" applyAlignment="1">
      <alignment horizontal="left" vertical="center"/>
    </xf>
    <xf numFmtId="41" fontId="7" fillId="0" borderId="0" xfId="5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6" fontId="7" fillId="2" borderId="0" xfId="0" applyNumberFormat="1" applyFont="1" applyFill="1" applyAlignment="1">
      <alignment vertical="center"/>
    </xf>
    <xf numFmtId="166" fontId="6" fillId="0" borderId="0" xfId="5" applyNumberFormat="1" applyFont="1" applyAlignment="1">
      <alignment horizontal="left" vertical="center"/>
    </xf>
    <xf numFmtId="166" fontId="6" fillId="0" borderId="0" xfId="5" applyNumberFormat="1" applyFont="1" applyAlignment="1">
      <alignment horizontal="center" vertical="center"/>
    </xf>
    <xf numFmtId="166" fontId="7" fillId="0" borderId="0" xfId="6" applyNumberFormat="1" applyFont="1" applyAlignment="1">
      <alignment horizontal="left" vertical="center"/>
    </xf>
    <xf numFmtId="166" fontId="6" fillId="0" borderId="0" xfId="6" applyNumberFormat="1" applyFont="1" applyAlignment="1">
      <alignment horizontal="left" vertical="center"/>
    </xf>
    <xf numFmtId="166" fontId="7" fillId="0" borderId="0" xfId="5" applyNumberFormat="1" applyFont="1" applyAlignment="1">
      <alignment horizontal="left" vertical="center"/>
    </xf>
    <xf numFmtId="166" fontId="7" fillId="0" borderId="0" xfId="5" applyNumberFormat="1" applyFont="1" applyAlignment="1">
      <alignment horizontal="center" vertical="center"/>
    </xf>
    <xf numFmtId="170" fontId="8" fillId="0" borderId="0" xfId="8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165" fontId="13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41" fontId="1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horizontal="left" vertical="center"/>
    </xf>
    <xf numFmtId="166" fontId="14" fillId="2" borderId="0" xfId="4" applyNumberFormat="1" applyFont="1" applyFill="1" applyAlignment="1">
      <alignment horizontal="right" vertical="center"/>
    </xf>
    <xf numFmtId="166" fontId="14" fillId="0" borderId="0" xfId="4" applyNumberFormat="1" applyFont="1" applyAlignment="1">
      <alignment horizontal="right" vertical="center"/>
    </xf>
    <xf numFmtId="166" fontId="14" fillId="0" borderId="0" xfId="0" applyNumberFormat="1" applyFont="1" applyAlignment="1">
      <alignment horizontal="left" vertical="center"/>
    </xf>
    <xf numFmtId="166" fontId="14" fillId="2" borderId="1" xfId="4" applyNumberFormat="1" applyFont="1" applyFill="1" applyBorder="1" applyAlignment="1">
      <alignment horizontal="right" vertical="center"/>
    </xf>
    <xf numFmtId="166" fontId="14" fillId="0" borderId="1" xfId="4" applyNumberFormat="1" applyFont="1" applyBorder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166" fontId="14" fillId="2" borderId="1" xfId="0" applyNumberFormat="1" applyFont="1" applyFill="1" applyBorder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166" fontId="14" fillId="2" borderId="2" xfId="0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center" vertical="center"/>
    </xf>
    <xf numFmtId="165" fontId="14" fillId="0" borderId="0" xfId="0" quotePrefix="1" applyNumberFormat="1" applyFont="1" applyAlignment="1">
      <alignment horizontal="left" vertical="center"/>
    </xf>
    <xf numFmtId="41" fontId="14" fillId="0" borderId="1" xfId="0" applyNumberFormat="1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6" fontId="14" fillId="2" borderId="0" xfId="7" applyNumberFormat="1" applyFont="1" applyFill="1" applyAlignment="1">
      <alignment horizontal="right" vertical="center"/>
    </xf>
    <xf numFmtId="41" fontId="14" fillId="0" borderId="0" xfId="7" applyNumberFormat="1" applyFont="1" applyAlignment="1">
      <alignment horizontal="right" vertical="center"/>
    </xf>
    <xf numFmtId="166" fontId="14" fillId="0" borderId="0" xfId="7" applyNumberFormat="1" applyFont="1" applyAlignment="1">
      <alignment horizontal="right" vertical="center"/>
    </xf>
    <xf numFmtId="165" fontId="14" fillId="0" borderId="0" xfId="7" applyNumberFormat="1" applyFont="1" applyAlignment="1">
      <alignment vertical="center"/>
    </xf>
    <xf numFmtId="165" fontId="14" fillId="2" borderId="0" xfId="7" applyNumberFormat="1" applyFont="1" applyFill="1" applyAlignment="1">
      <alignment vertical="center"/>
    </xf>
    <xf numFmtId="166" fontId="14" fillId="2" borderId="1" xfId="7" applyNumberFormat="1" applyFont="1" applyFill="1" applyBorder="1" applyAlignment="1">
      <alignment horizontal="right" vertical="center"/>
    </xf>
    <xf numFmtId="41" fontId="14" fillId="0" borderId="0" xfId="7" applyNumberFormat="1" applyFont="1" applyAlignment="1">
      <alignment horizontal="left" vertical="center"/>
    </xf>
    <xf numFmtId="10" fontId="14" fillId="2" borderId="0" xfId="9" applyNumberFormat="1" applyFont="1" applyFill="1" applyBorder="1" applyAlignment="1">
      <alignment horizontal="right" vertical="center"/>
    </xf>
    <xf numFmtId="10" fontId="14" fillId="0" borderId="0" xfId="9" applyNumberFormat="1" applyFont="1" applyFill="1" applyBorder="1" applyAlignment="1">
      <alignment horizontal="right" vertical="center"/>
    </xf>
    <xf numFmtId="165" fontId="13" fillId="0" borderId="0" xfId="7" applyNumberFormat="1" applyFont="1" applyAlignment="1">
      <alignment horizontal="left" vertical="center"/>
    </xf>
    <xf numFmtId="165" fontId="14" fillId="0" borderId="0" xfId="5" applyNumberFormat="1" applyFont="1" applyAlignment="1">
      <alignment horizontal="left" vertical="center"/>
    </xf>
    <xf numFmtId="165" fontId="14" fillId="0" borderId="0" xfId="7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14" fillId="0" borderId="0" xfId="7" applyNumberFormat="1" applyFont="1" applyAlignment="1">
      <alignment horizontal="center" vertical="center"/>
    </xf>
    <xf numFmtId="165" fontId="14" fillId="0" borderId="0" xfId="5" quotePrefix="1" applyNumberFormat="1" applyFont="1" applyAlignment="1">
      <alignment horizontal="left" vertical="center"/>
    </xf>
    <xf numFmtId="165" fontId="13" fillId="0" borderId="0" xfId="5" applyNumberFormat="1" applyFont="1" applyAlignment="1">
      <alignment horizontal="left" vertical="center"/>
    </xf>
    <xf numFmtId="165" fontId="14" fillId="0" borderId="0" xfId="7" quotePrefix="1" applyNumberFormat="1" applyFont="1" applyAlignment="1">
      <alignment vertical="center"/>
    </xf>
    <xf numFmtId="168" fontId="14" fillId="0" borderId="0" xfId="7" applyNumberFormat="1" applyFont="1" applyAlignment="1">
      <alignment horizontal="right" vertical="center"/>
    </xf>
    <xf numFmtId="168" fontId="14" fillId="2" borderId="0" xfId="0" applyNumberFormat="1" applyFont="1" applyFill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166" fontId="13" fillId="2" borderId="0" xfId="0" applyNumberFormat="1" applyFont="1" applyFill="1" applyAlignment="1">
      <alignment horizontal="right" vertical="center"/>
    </xf>
    <xf numFmtId="168" fontId="14" fillId="2" borderId="0" xfId="5" applyNumberFormat="1" applyFont="1" applyFill="1" applyAlignment="1">
      <alignment horizontal="right" vertical="center"/>
    </xf>
    <xf numFmtId="41" fontId="14" fillId="0" borderId="0" xfId="5" applyNumberFormat="1" applyFont="1" applyAlignment="1">
      <alignment horizontal="left" vertical="center"/>
    </xf>
    <xf numFmtId="41" fontId="14" fillId="0" borderId="0" xfId="5" applyNumberFormat="1" applyFont="1" applyAlignment="1">
      <alignment horizontal="center" vertical="center"/>
    </xf>
    <xf numFmtId="166" fontId="13" fillId="0" borderId="0" xfId="0" applyNumberFormat="1" applyFont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left" vertical="center"/>
    </xf>
    <xf numFmtId="165" fontId="14" fillId="0" borderId="0" xfId="4" applyNumberFormat="1" applyFont="1" applyAlignment="1">
      <alignment horizontal="left" vertical="center"/>
    </xf>
    <xf numFmtId="165" fontId="14" fillId="0" borderId="0" xfId="4" applyNumberFormat="1" applyFont="1" applyAlignment="1">
      <alignment horizontal="center" vertical="center"/>
    </xf>
    <xf numFmtId="165" fontId="14" fillId="0" borderId="0" xfId="4" applyNumberFormat="1" applyFont="1" applyAlignment="1">
      <alignment horizontal="right" vertical="center"/>
    </xf>
    <xf numFmtId="166" fontId="14" fillId="0" borderId="1" xfId="4" applyNumberFormat="1" applyFont="1" applyBorder="1" applyAlignment="1">
      <alignment horizontal="center" vertical="center"/>
    </xf>
    <xf numFmtId="166" fontId="14" fillId="0" borderId="1" xfId="4" applyNumberFormat="1" applyFont="1" applyBorder="1" applyAlignment="1">
      <alignment horizontal="left" vertical="center"/>
    </xf>
    <xf numFmtId="166" fontId="13" fillId="0" borderId="1" xfId="4" applyNumberFormat="1" applyFont="1" applyBorder="1" applyAlignment="1">
      <alignment horizontal="right" vertical="center"/>
    </xf>
    <xf numFmtId="166" fontId="14" fillId="0" borderId="0" xfId="4" applyNumberFormat="1" applyFont="1" applyAlignment="1">
      <alignment vertical="center"/>
    </xf>
    <xf numFmtId="165" fontId="14" fillId="0" borderId="0" xfId="4" applyNumberFormat="1" applyFont="1" applyAlignment="1">
      <alignment vertical="center"/>
    </xf>
    <xf numFmtId="166" fontId="14" fillId="0" borderId="0" xfId="4" applyNumberFormat="1" applyFont="1" applyAlignment="1">
      <alignment horizontal="center" vertical="center"/>
    </xf>
    <xf numFmtId="166" fontId="14" fillId="0" borderId="0" xfId="4" applyNumberFormat="1" applyFont="1" applyAlignment="1">
      <alignment horizontal="left" vertical="center"/>
    </xf>
    <xf numFmtId="166" fontId="13" fillId="0" borderId="0" xfId="4" applyNumberFormat="1" applyFont="1" applyAlignment="1">
      <alignment horizontal="center" vertical="center"/>
    </xf>
    <xf numFmtId="166" fontId="13" fillId="0" borderId="0" xfId="4" applyNumberFormat="1" applyFont="1" applyAlignment="1">
      <alignment horizontal="right" vertical="center"/>
    </xf>
    <xf numFmtId="165" fontId="13" fillId="0" borderId="0" xfId="4" applyNumberFormat="1" applyFont="1" applyAlignment="1">
      <alignment horizontal="left" vertical="center"/>
    </xf>
    <xf numFmtId="166" fontId="13" fillId="0" borderId="1" xfId="2" applyNumberFormat="1" applyFont="1" applyFill="1" applyBorder="1" applyAlignment="1">
      <alignment horizontal="right" vertical="center" wrapText="1"/>
    </xf>
    <xf numFmtId="166" fontId="13" fillId="0" borderId="0" xfId="2" applyNumberFormat="1" applyFont="1" applyFill="1" applyBorder="1" applyAlignment="1">
      <alignment horizontal="right" vertical="center" wrapText="1"/>
    </xf>
    <xf numFmtId="0" fontId="14" fillId="0" borderId="0" xfId="8" quotePrefix="1" applyFont="1" applyAlignment="1">
      <alignment vertical="center"/>
    </xf>
    <xf numFmtId="166" fontId="14" fillId="0" borderId="0" xfId="1" applyNumberFormat="1" applyFont="1" applyFill="1" applyBorder="1" applyAlignment="1">
      <alignment vertical="center"/>
    </xf>
    <xf numFmtId="166" fontId="14" fillId="0" borderId="0" xfId="8" applyNumberFormat="1" applyFont="1" applyAlignment="1">
      <alignment horizontal="center" vertical="center"/>
    </xf>
    <xf numFmtId="166" fontId="14" fillId="2" borderId="0" xfId="4" applyNumberFormat="1" applyFont="1" applyFill="1" applyAlignment="1">
      <alignment vertical="center"/>
    </xf>
    <xf numFmtId="166" fontId="14" fillId="2" borderId="0" xfId="1" applyNumberFormat="1" applyFont="1" applyFill="1" applyBorder="1" applyAlignment="1">
      <alignment vertical="center"/>
    </xf>
    <xf numFmtId="166" fontId="14" fillId="2" borderId="1" xfId="4" applyNumberFormat="1" applyFont="1" applyFill="1" applyBorder="1" applyAlignment="1">
      <alignment vertical="center"/>
    </xf>
    <xf numFmtId="166" fontId="14" fillId="2" borderId="2" xfId="4" applyNumberFormat="1" applyFont="1" applyFill="1" applyBorder="1" applyAlignment="1">
      <alignment horizontal="right" vertical="center"/>
    </xf>
    <xf numFmtId="166" fontId="14" fillId="0" borderId="1" xfId="0" applyNumberFormat="1" applyFont="1" applyBorder="1" applyAlignment="1">
      <alignment vertical="center"/>
    </xf>
    <xf numFmtId="166" fontId="13" fillId="0" borderId="0" xfId="5" applyNumberFormat="1" applyFont="1" applyAlignment="1">
      <alignment horizontal="left" vertical="center"/>
    </xf>
    <xf numFmtId="166" fontId="14" fillId="0" borderId="0" xfId="5" applyNumberFormat="1" applyFont="1" applyAlignment="1">
      <alignment horizontal="right" vertical="center"/>
    </xf>
    <xf numFmtId="165" fontId="14" fillId="0" borderId="1" xfId="0" applyNumberFormat="1" applyFont="1" applyBorder="1" applyAlignment="1">
      <alignment vertical="center"/>
    </xf>
    <xf numFmtId="166" fontId="14" fillId="0" borderId="0" xfId="5" applyNumberFormat="1" applyFont="1" applyAlignment="1">
      <alignment horizontal="left" vertical="center"/>
    </xf>
    <xf numFmtId="166" fontId="13" fillId="0" borderId="0" xfId="4" quotePrefix="1" applyNumberFormat="1" applyFont="1" applyAlignment="1">
      <alignment horizontal="right" vertical="center"/>
    </xf>
    <xf numFmtId="166" fontId="13" fillId="0" borderId="1" xfId="5" applyNumberFormat="1" applyFont="1" applyBorder="1" applyAlignment="1">
      <alignment horizontal="right" vertical="center" wrapText="1"/>
    </xf>
    <xf numFmtId="166" fontId="14" fillId="0" borderId="1" xfId="4" applyNumberFormat="1" applyFont="1" applyBorder="1" applyAlignment="1">
      <alignment vertical="center"/>
    </xf>
    <xf numFmtId="166" fontId="14" fillId="0" borderId="2" xfId="4" applyNumberFormat="1" applyFont="1" applyBorder="1" applyAlignment="1">
      <alignment horizontal="right" vertical="center"/>
    </xf>
    <xf numFmtId="166" fontId="9" fillId="0" borderId="1" xfId="5" applyNumberFormat="1" applyFont="1" applyBorder="1" applyAlignment="1">
      <alignment horizontal="right" vertical="center" wrapText="1"/>
    </xf>
    <xf numFmtId="166" fontId="8" fillId="0" borderId="0" xfId="8" applyNumberFormat="1" applyFont="1" applyAlignment="1">
      <alignment vertical="center"/>
    </xf>
    <xf numFmtId="166" fontId="8" fillId="0" borderId="1" xfId="8" applyNumberFormat="1" applyFont="1" applyBorder="1" applyAlignment="1">
      <alignment horizontal="right" vertical="center"/>
    </xf>
    <xf numFmtId="166" fontId="8" fillId="0" borderId="1" xfId="8" applyNumberFormat="1" applyFont="1" applyBorder="1" applyAlignment="1">
      <alignment vertical="center"/>
    </xf>
    <xf numFmtId="0" fontId="15" fillId="0" borderId="0" xfId="0" applyFont="1"/>
    <xf numFmtId="166" fontId="8" fillId="0" borderId="2" xfId="8" applyNumberFormat="1" applyFont="1" applyBorder="1" applyAlignment="1">
      <alignment horizontal="right" vertical="center"/>
    </xf>
    <xf numFmtId="166" fontId="14" fillId="0" borderId="1" xfId="7" applyNumberFormat="1" applyFont="1" applyBorder="1" applyAlignment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168" fontId="14" fillId="0" borderId="0" xfId="5" applyNumberFormat="1" applyFont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8" fontId="7" fillId="0" borderId="0" xfId="5" applyNumberFormat="1" applyFont="1" applyAlignment="1">
      <alignment horizontal="right" vertical="center"/>
    </xf>
    <xf numFmtId="166" fontId="6" fillId="0" borderId="0" xfId="5" applyNumberFormat="1" applyFont="1" applyAlignment="1">
      <alignment horizontal="right" vertical="center"/>
    </xf>
    <xf numFmtId="166" fontId="7" fillId="0" borderId="0" xfId="5" applyNumberFormat="1" applyFont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0" fontId="16" fillId="0" borderId="0" xfId="0" applyFont="1"/>
    <xf numFmtId="165" fontId="14" fillId="0" borderId="0" xfId="0" applyNumberFormat="1" applyFont="1" applyBorder="1" applyAlignment="1">
      <alignment horizontal="left" vertical="center" shrinkToFit="1"/>
    </xf>
    <xf numFmtId="165" fontId="14" fillId="0" borderId="0" xfId="0" applyNumberFormat="1" applyFont="1" applyBorder="1" applyAlignment="1">
      <alignment vertical="center"/>
    </xf>
    <xf numFmtId="166" fontId="13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horizontal="center" vertical="center"/>
    </xf>
    <xf numFmtId="165" fontId="14" fillId="2" borderId="0" xfId="0" applyNumberFormat="1" applyFont="1" applyFill="1" applyAlignment="1">
      <alignment horizontal="right" vertical="center"/>
    </xf>
    <xf numFmtId="176" fontId="14" fillId="2" borderId="0" xfId="0" applyNumberFormat="1" applyFont="1" applyFill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41" fontId="14" fillId="2" borderId="0" xfId="0" applyNumberFormat="1" applyFont="1" applyFill="1" applyAlignment="1">
      <alignment horizontal="right" vertical="center"/>
    </xf>
    <xf numFmtId="167" fontId="14" fillId="0" borderId="0" xfId="0" quotePrefix="1" applyNumberFormat="1" applyFont="1" applyAlignment="1">
      <alignment horizontal="center" vertical="center"/>
    </xf>
    <xf numFmtId="166" fontId="14" fillId="2" borderId="0" xfId="0" applyNumberFormat="1" applyFont="1" applyFill="1" applyAlignment="1">
      <alignment vertical="center"/>
    </xf>
    <xf numFmtId="41" fontId="14" fillId="0" borderId="1" xfId="0" applyNumberFormat="1" applyFont="1" applyBorder="1" applyAlignment="1">
      <alignment horizontal="right" vertical="center"/>
    </xf>
    <xf numFmtId="165" fontId="14" fillId="0" borderId="0" xfId="0" quotePrefix="1" applyNumberFormat="1" applyFont="1" applyAlignment="1">
      <alignment horizontal="center" vertical="center"/>
    </xf>
    <xf numFmtId="167" fontId="13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vertical="center"/>
    </xf>
    <xf numFmtId="176" fontId="14" fillId="2" borderId="0" xfId="0" applyNumberFormat="1" applyFont="1" applyFill="1" applyAlignment="1">
      <alignment vertical="center"/>
    </xf>
    <xf numFmtId="176" fontId="14" fillId="0" borderId="0" xfId="0" applyNumberFormat="1" applyFont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 shrinkToFit="1"/>
    </xf>
    <xf numFmtId="166" fontId="13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left" vertical="center" shrinkToFit="1"/>
    </xf>
    <xf numFmtId="166" fontId="9" fillId="0" borderId="3" xfId="8" applyNumberFormat="1" applyFont="1" applyBorder="1" applyAlignment="1">
      <alignment horizontal="center" vertical="center"/>
    </xf>
    <xf numFmtId="0" fontId="9" fillId="0" borderId="3" xfId="8" applyFont="1" applyBorder="1" applyAlignment="1">
      <alignment horizontal="center" vertical="center"/>
    </xf>
    <xf numFmtId="166" fontId="13" fillId="0" borderId="1" xfId="4" applyNumberFormat="1" applyFont="1" applyBorder="1" applyAlignment="1">
      <alignment horizontal="center" vertical="center"/>
    </xf>
    <xf numFmtId="166" fontId="13" fillId="0" borderId="1" xfId="5" applyNumberFormat="1" applyFont="1" applyBorder="1" applyAlignment="1">
      <alignment horizontal="center" vertical="center"/>
    </xf>
    <xf numFmtId="166" fontId="13" fillId="0" borderId="3" xfId="4" applyNumberFormat="1" applyFont="1" applyBorder="1" applyAlignment="1">
      <alignment horizontal="center" vertical="center"/>
    </xf>
  </cellXfs>
  <cellStyles count="37">
    <cellStyle name="Comma" xfId="1" builtinId="3"/>
    <cellStyle name="Comma 10 14 3" xfId="21" xr:uid="{35098FB4-22EA-49F8-8D14-E391D64DF1D7}"/>
    <cellStyle name="Comma 11 2 2 4" xfId="27" xr:uid="{827A4ECF-B36A-488B-BE19-0467D4D3DF8A}"/>
    <cellStyle name="Comma 12 2 2" xfId="2" xr:uid="{00000000-0005-0000-0000-000001000000}"/>
    <cellStyle name="Comma 12 2 2 2" xfId="13" xr:uid="{32ACFA68-24B5-431F-A2CD-0FFB791233D6}"/>
    <cellStyle name="Comma 13 2 3" xfId="31" xr:uid="{2BF14FB9-F6D8-4E74-9C24-A03F0D2937EC}"/>
    <cellStyle name="Comma 162" xfId="30" xr:uid="{1DFF9DAC-373A-46A8-A018-11A63A6E4D95}"/>
    <cellStyle name="Comma 175" xfId="24" xr:uid="{D76473EA-7BD2-4E64-A324-A984FA8448BC}"/>
    <cellStyle name="Comma 176" xfId="19" xr:uid="{76CEF707-FAD3-495D-BD1D-4AE1C1036166}"/>
    <cellStyle name="Comma 182" xfId="29" xr:uid="{686A010D-E92A-499F-90A5-90DB9B0D84CB}"/>
    <cellStyle name="Comma 2" xfId="11" xr:uid="{9419FF11-2429-4058-952A-884B724935A7}"/>
    <cellStyle name="Comma 2 2" xfId="28" xr:uid="{997673C8-B8C4-4CC8-ACA4-CEC803D5D48D}"/>
    <cellStyle name="Comma 2 3" xfId="14" xr:uid="{6E55CE27-680E-427D-B7A1-FE1AE67DF6C6}"/>
    <cellStyle name="Comma 3" xfId="15" xr:uid="{4B998862-5994-4394-834F-3E048B2286B2}"/>
    <cellStyle name="Comma 3 2" xfId="22" xr:uid="{2B1F9C4B-5632-4C5C-A82A-753D27AFC1AC}"/>
    <cellStyle name="Comma 3 2 2" xfId="34" xr:uid="{60D3C12E-4CF0-4497-BB2C-48501DE58EA5}"/>
    <cellStyle name="Comma 3 3" xfId="32" xr:uid="{1D25427E-15E4-4901-93BC-C7FEEB1917FD}"/>
    <cellStyle name="Comma 4" xfId="12" xr:uid="{64D3DCCC-50E3-49E8-96D1-D56CDA7982F1}"/>
    <cellStyle name="Comma 4 2 2 2 2 2" xfId="33" xr:uid="{12E48C55-BE62-4467-B030-65A6822ECE7D}"/>
    <cellStyle name="Comma 5" xfId="20" xr:uid="{5C7ED967-87AF-487D-BC95-EF62441700DF}"/>
    <cellStyle name="Comma 5 34" xfId="25" xr:uid="{871BB932-6250-48A9-8E69-47D060EAB4A9}"/>
    <cellStyle name="Explanatory Text 11" xfId="26" xr:uid="{610420F0-6EAA-42E8-8D8F-473FF6E231A1}"/>
    <cellStyle name="Explanatory Text 2" xfId="23" xr:uid="{71D9820F-5B92-4A0B-AC8F-EBBEF43A8EDF}"/>
    <cellStyle name="Hyperlink 2" xfId="36" xr:uid="{C6E6DBF8-9D79-4770-8486-BB9D20F51425}"/>
    <cellStyle name="Normal" xfId="0" builtinId="0"/>
    <cellStyle name="Normal 2" xfId="3" xr:uid="{00000000-0005-0000-0000-000003000000}"/>
    <cellStyle name="Normal 2 13" xfId="4" xr:uid="{00000000-0005-0000-0000-000004000000}"/>
    <cellStyle name="Normal 296" xfId="17" xr:uid="{FF081617-27E2-44F4-B625-385050A001EE}"/>
    <cellStyle name="Normal 3" xfId="5" xr:uid="{00000000-0005-0000-0000-000005000000}"/>
    <cellStyle name="Normal 3 2" xfId="6" xr:uid="{00000000-0005-0000-0000-000006000000}"/>
    <cellStyle name="Normal 3 3 2 3" xfId="10" xr:uid="{4BFB421E-616E-454B-B543-4A7C8416A750}"/>
    <cellStyle name="Normal 4" xfId="35" xr:uid="{5F3D5CE4-970B-4AC4-A837-8B4F071CC011}"/>
    <cellStyle name="Normal_EGCO_June10 TE" xfId="7" xr:uid="{00000000-0005-0000-0000-000007000000}"/>
    <cellStyle name="Normal_KEGCO_2002" xfId="8" xr:uid="{00000000-0005-0000-0000-000008000000}"/>
    <cellStyle name="Percent" xfId="9" builtinId="5"/>
    <cellStyle name="Percent 2" xfId="16" xr:uid="{5DEDCD68-22DE-4B3B-BDFF-66AD2502FD01}"/>
    <cellStyle name="ข้อความอธิบาย 9" xfId="18" xr:uid="{EECB4161-AE6B-4821-A5B6-39F5FE1B500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C7B8-1081-4B5B-B3C5-9F71FAF831B9}">
  <sheetPr>
    <tabColor theme="9" tint="0.79998168889431442"/>
  </sheetPr>
  <dimension ref="A1:L166"/>
  <sheetViews>
    <sheetView topLeftCell="A132" zoomScale="85" zoomScaleNormal="85" zoomScaleSheetLayoutView="130" workbookViewId="0">
      <selection activeCell="B133" sqref="B133"/>
    </sheetView>
  </sheetViews>
  <sheetFormatPr defaultColWidth="9.44140625" defaultRowHeight="20.100000000000001" customHeight="1" x14ac:dyDescent="0.3"/>
  <cols>
    <col min="1" max="2" width="1.5546875" style="118" customWidth="1"/>
    <col min="3" max="3" width="43.6640625" style="118" customWidth="1"/>
    <col min="4" max="4" width="7.5546875" style="117" customWidth="1"/>
    <col min="5" max="5" width="0.5546875" style="118" customWidth="1"/>
    <col min="6" max="6" width="15" style="120" customWidth="1"/>
    <col min="7" max="7" width="0.5546875" style="119" customWidth="1"/>
    <col min="8" max="8" width="12.6640625" style="120" customWidth="1"/>
    <col min="9" max="9" width="0.5546875" style="119" customWidth="1"/>
    <col min="10" max="10" width="15" style="120" customWidth="1"/>
    <col min="11" max="11" width="0.5546875" style="119" customWidth="1"/>
    <col min="12" max="12" width="12.6640625" style="120" customWidth="1"/>
    <col min="13" max="16384" width="9.44140625" style="121"/>
  </cols>
  <sheetData>
    <row r="1" spans="1:12" ht="20.100000000000001" customHeight="1" x14ac:dyDescent="0.3">
      <c r="A1" s="116" t="s">
        <v>0</v>
      </c>
      <c r="B1" s="116"/>
      <c r="C1" s="116"/>
      <c r="H1" s="227"/>
      <c r="L1" s="227"/>
    </row>
    <row r="2" spans="1:12" ht="20.100000000000001" customHeight="1" x14ac:dyDescent="0.3">
      <c r="A2" s="116" t="s">
        <v>1</v>
      </c>
      <c r="B2" s="116"/>
      <c r="C2" s="116"/>
    </row>
    <row r="3" spans="1:12" ht="19.5" customHeight="1" x14ac:dyDescent="0.3">
      <c r="A3" s="123" t="s">
        <v>259</v>
      </c>
      <c r="B3" s="123"/>
      <c r="C3" s="123"/>
      <c r="D3" s="124"/>
      <c r="E3" s="125"/>
      <c r="F3" s="127"/>
      <c r="G3" s="126"/>
      <c r="H3" s="127"/>
      <c r="I3" s="126"/>
      <c r="J3" s="127"/>
      <c r="K3" s="126"/>
      <c r="L3" s="127"/>
    </row>
    <row r="4" spans="1:12" ht="19.5" customHeight="1" x14ac:dyDescent="0.3"/>
    <row r="5" spans="1:12" ht="19.5" customHeight="1" x14ac:dyDescent="0.3">
      <c r="A5" s="121"/>
      <c r="D5" s="128"/>
      <c r="E5" s="116"/>
      <c r="F5" s="127"/>
      <c r="G5" s="228"/>
      <c r="H5" s="224" t="s">
        <v>2</v>
      </c>
      <c r="I5" s="227"/>
      <c r="J5" s="127"/>
      <c r="K5" s="228"/>
      <c r="L5" s="224" t="s">
        <v>124</v>
      </c>
    </row>
    <row r="6" spans="1:12" ht="19.5" customHeight="1" x14ac:dyDescent="0.3">
      <c r="A6" s="121"/>
      <c r="D6" s="128"/>
      <c r="E6" s="116"/>
      <c r="F6" s="129" t="s">
        <v>3</v>
      </c>
      <c r="G6" s="227"/>
      <c r="H6" s="129" t="s">
        <v>4</v>
      </c>
      <c r="I6" s="227"/>
      <c r="J6" s="129" t="s">
        <v>3</v>
      </c>
      <c r="K6" s="227"/>
      <c r="L6" s="129" t="s">
        <v>4</v>
      </c>
    </row>
    <row r="7" spans="1:12" ht="19.5" customHeight="1" x14ac:dyDescent="0.3">
      <c r="E7" s="116"/>
      <c r="F7" s="129" t="s">
        <v>236</v>
      </c>
      <c r="G7" s="227"/>
      <c r="H7" s="129" t="s">
        <v>5</v>
      </c>
      <c r="I7" s="227"/>
      <c r="J7" s="129" t="s">
        <v>236</v>
      </c>
      <c r="K7" s="227"/>
      <c r="L7" s="129" t="s">
        <v>5</v>
      </c>
    </row>
    <row r="8" spans="1:12" ht="19.5" customHeight="1" x14ac:dyDescent="0.3">
      <c r="E8" s="116"/>
      <c r="F8" s="129" t="s">
        <v>253</v>
      </c>
      <c r="G8" s="227"/>
      <c r="H8" s="129" t="s">
        <v>217</v>
      </c>
      <c r="I8" s="227"/>
      <c r="J8" s="129" t="s">
        <v>253</v>
      </c>
      <c r="K8" s="227"/>
      <c r="L8" s="129" t="s">
        <v>217</v>
      </c>
    </row>
    <row r="9" spans="1:12" ht="19.5" customHeight="1" x14ac:dyDescent="0.3">
      <c r="D9" s="229" t="s">
        <v>6</v>
      </c>
      <c r="E9" s="116"/>
      <c r="F9" s="224" t="s">
        <v>7</v>
      </c>
      <c r="G9" s="227"/>
      <c r="H9" s="224" t="s">
        <v>7</v>
      </c>
      <c r="I9" s="227"/>
      <c r="J9" s="224" t="s">
        <v>7</v>
      </c>
      <c r="K9" s="227"/>
      <c r="L9" s="224" t="s">
        <v>7</v>
      </c>
    </row>
    <row r="10" spans="1:12" ht="6" customHeight="1" x14ac:dyDescent="0.3">
      <c r="D10" s="121"/>
      <c r="E10" s="116"/>
      <c r="F10" s="230"/>
      <c r="H10" s="119"/>
      <c r="J10" s="230"/>
      <c r="L10" s="119"/>
    </row>
    <row r="11" spans="1:12" ht="19.5" customHeight="1" x14ac:dyDescent="0.3">
      <c r="A11" s="116" t="s">
        <v>8</v>
      </c>
      <c r="F11" s="231"/>
      <c r="G11" s="232"/>
      <c r="H11" s="233"/>
      <c r="I11" s="234"/>
      <c r="J11" s="231"/>
      <c r="K11" s="232"/>
      <c r="L11" s="233"/>
    </row>
    <row r="12" spans="1:12" ht="6" customHeight="1" x14ac:dyDescent="0.3">
      <c r="A12" s="116"/>
      <c r="F12" s="231"/>
      <c r="G12" s="232"/>
      <c r="H12" s="233"/>
      <c r="I12" s="234"/>
      <c r="J12" s="231"/>
      <c r="K12" s="232"/>
      <c r="L12" s="233"/>
    </row>
    <row r="13" spans="1:12" ht="19.5" customHeight="1" x14ac:dyDescent="0.3">
      <c r="A13" s="116" t="s">
        <v>9</v>
      </c>
      <c r="F13" s="235"/>
      <c r="G13" s="132"/>
      <c r="H13" s="130"/>
      <c r="I13" s="131"/>
      <c r="J13" s="235"/>
      <c r="K13" s="132"/>
      <c r="L13" s="130"/>
    </row>
    <row r="14" spans="1:12" ht="6" customHeight="1" x14ac:dyDescent="0.3">
      <c r="A14" s="116"/>
      <c r="F14" s="235"/>
      <c r="G14" s="132"/>
      <c r="H14" s="130"/>
      <c r="I14" s="131"/>
      <c r="J14" s="235"/>
      <c r="K14" s="132"/>
      <c r="L14" s="130"/>
    </row>
    <row r="15" spans="1:12" ht="19.5" customHeight="1" x14ac:dyDescent="0.3">
      <c r="A15" s="118" t="s">
        <v>10</v>
      </c>
      <c r="F15" s="133">
        <v>2599492</v>
      </c>
      <c r="G15" s="120"/>
      <c r="H15" s="134">
        <v>3210732</v>
      </c>
      <c r="I15" s="120"/>
      <c r="J15" s="133">
        <v>602788</v>
      </c>
      <c r="K15" s="120"/>
      <c r="L15" s="134">
        <v>250396</v>
      </c>
    </row>
    <row r="16" spans="1:12" ht="19.5" customHeight="1" x14ac:dyDescent="0.3">
      <c r="A16" s="118" t="s">
        <v>11</v>
      </c>
      <c r="F16" s="133">
        <v>29909</v>
      </c>
      <c r="G16" s="120"/>
      <c r="H16" s="134">
        <v>11972</v>
      </c>
      <c r="I16" s="120"/>
      <c r="J16" s="133">
        <v>0</v>
      </c>
      <c r="K16" s="120"/>
      <c r="L16" s="134">
        <v>0</v>
      </c>
    </row>
    <row r="17" spans="1:12" ht="19.5" customHeight="1" x14ac:dyDescent="0.3">
      <c r="A17" s="118" t="s">
        <v>154</v>
      </c>
      <c r="D17" s="117">
        <v>7</v>
      </c>
      <c r="F17" s="133">
        <v>7025413</v>
      </c>
      <c r="G17" s="135"/>
      <c r="H17" s="134">
        <v>6329529</v>
      </c>
      <c r="I17" s="135"/>
      <c r="J17" s="133">
        <v>182817</v>
      </c>
      <c r="K17" s="135"/>
      <c r="L17" s="134">
        <v>201930</v>
      </c>
    </row>
    <row r="18" spans="1:12" ht="19.5" customHeight="1" x14ac:dyDescent="0.3">
      <c r="A18" s="118" t="s">
        <v>254</v>
      </c>
      <c r="F18" s="133"/>
      <c r="G18" s="135"/>
      <c r="H18" s="134"/>
      <c r="I18" s="135"/>
      <c r="J18" s="133"/>
      <c r="K18" s="135"/>
      <c r="L18" s="134"/>
    </row>
    <row r="19" spans="1:12" ht="19.5" customHeight="1" x14ac:dyDescent="0.3">
      <c r="B19" s="118" t="s">
        <v>214</v>
      </c>
      <c r="D19" s="236">
        <v>22.3</v>
      </c>
      <c r="F19" s="133">
        <v>91138</v>
      </c>
      <c r="G19" s="135"/>
      <c r="H19" s="134">
        <v>77807</v>
      </c>
      <c r="I19" s="135"/>
      <c r="J19" s="133">
        <v>0</v>
      </c>
      <c r="K19" s="135"/>
      <c r="L19" s="134">
        <v>0</v>
      </c>
    </row>
    <row r="20" spans="1:12" ht="19.5" customHeight="1" x14ac:dyDescent="0.3">
      <c r="A20" s="118" t="s">
        <v>211</v>
      </c>
      <c r="F20" s="133"/>
      <c r="G20" s="135"/>
      <c r="H20" s="134"/>
      <c r="I20" s="135"/>
      <c r="J20" s="133"/>
      <c r="K20" s="135"/>
      <c r="L20" s="134"/>
    </row>
    <row r="21" spans="1:12" ht="19.5" customHeight="1" x14ac:dyDescent="0.3">
      <c r="B21" s="118" t="s">
        <v>214</v>
      </c>
      <c r="D21" s="117">
        <v>8</v>
      </c>
      <c r="F21" s="133">
        <v>1619307</v>
      </c>
      <c r="G21" s="135"/>
      <c r="H21" s="134">
        <v>774414</v>
      </c>
      <c r="I21" s="135"/>
      <c r="J21" s="133">
        <v>0</v>
      </c>
      <c r="K21" s="135"/>
      <c r="L21" s="134">
        <v>0</v>
      </c>
    </row>
    <row r="22" spans="1:12" ht="19.5" customHeight="1" x14ac:dyDescent="0.3">
      <c r="A22" s="118" t="s">
        <v>197</v>
      </c>
      <c r="D22" s="117">
        <v>9</v>
      </c>
      <c r="E22" s="121"/>
      <c r="F22" s="133">
        <v>2743925</v>
      </c>
      <c r="G22" s="135"/>
      <c r="H22" s="134">
        <v>2626972</v>
      </c>
      <c r="I22" s="135"/>
      <c r="J22" s="133">
        <v>1063335</v>
      </c>
      <c r="K22" s="135"/>
      <c r="L22" s="134">
        <v>841878</v>
      </c>
    </row>
    <row r="23" spans="1:12" ht="19.5" customHeight="1" x14ac:dyDescent="0.3">
      <c r="A23" s="118" t="s">
        <v>255</v>
      </c>
      <c r="D23" s="236">
        <v>22.5</v>
      </c>
      <c r="F23" s="237">
        <v>36800</v>
      </c>
      <c r="G23" s="135"/>
      <c r="H23" s="122">
        <v>60800</v>
      </c>
      <c r="I23" s="135"/>
      <c r="J23" s="237">
        <v>10414012</v>
      </c>
      <c r="K23" s="135"/>
      <c r="L23" s="134">
        <v>10816624</v>
      </c>
    </row>
    <row r="24" spans="1:12" ht="19.5" customHeight="1" x14ac:dyDescent="0.3">
      <c r="A24" s="118" t="s">
        <v>219</v>
      </c>
      <c r="D24" s="236"/>
      <c r="F24" s="237"/>
      <c r="G24" s="135"/>
      <c r="H24" s="122"/>
      <c r="I24" s="135"/>
      <c r="J24" s="237"/>
      <c r="K24" s="135"/>
      <c r="L24" s="134"/>
    </row>
    <row r="25" spans="1:12" ht="19.5" customHeight="1" x14ac:dyDescent="0.3">
      <c r="B25" s="118" t="s">
        <v>220</v>
      </c>
      <c r="D25" s="236">
        <v>22.5</v>
      </c>
      <c r="F25" s="237">
        <v>0</v>
      </c>
      <c r="G25" s="135"/>
      <c r="H25" s="122">
        <v>0</v>
      </c>
      <c r="I25" s="135"/>
      <c r="J25" s="237">
        <v>48334</v>
      </c>
      <c r="K25" s="135"/>
      <c r="L25" s="134">
        <v>628606</v>
      </c>
    </row>
    <row r="26" spans="1:12" ht="19.5" customHeight="1" x14ac:dyDescent="0.3">
      <c r="A26" s="118" t="s">
        <v>12</v>
      </c>
      <c r="D26" s="117">
        <v>10</v>
      </c>
      <c r="F26" s="133">
        <v>7846626</v>
      </c>
      <c r="G26" s="135"/>
      <c r="H26" s="134">
        <v>5516417</v>
      </c>
      <c r="I26" s="135"/>
      <c r="J26" s="133">
        <v>185402</v>
      </c>
      <c r="K26" s="135"/>
      <c r="L26" s="134">
        <v>237234</v>
      </c>
    </row>
    <row r="27" spans="1:12" ht="19.5" customHeight="1" x14ac:dyDescent="0.3">
      <c r="A27" s="118" t="s">
        <v>221</v>
      </c>
      <c r="D27" s="117">
        <v>11</v>
      </c>
      <c r="F27" s="136">
        <v>164555</v>
      </c>
      <c r="G27" s="135"/>
      <c r="H27" s="137">
        <v>3918640</v>
      </c>
      <c r="I27" s="135"/>
      <c r="J27" s="136">
        <v>0</v>
      </c>
      <c r="K27" s="135"/>
      <c r="L27" s="137">
        <v>0</v>
      </c>
    </row>
    <row r="28" spans="1:12" ht="6" customHeight="1" x14ac:dyDescent="0.3">
      <c r="F28" s="138"/>
      <c r="G28" s="135"/>
      <c r="I28" s="135"/>
      <c r="J28" s="138"/>
      <c r="K28" s="135"/>
    </row>
    <row r="29" spans="1:12" ht="19.5" customHeight="1" x14ac:dyDescent="0.3">
      <c r="A29" s="116" t="s">
        <v>13</v>
      </c>
      <c r="F29" s="139">
        <f>SUM(F15:F27)</f>
        <v>22157165</v>
      </c>
      <c r="G29" s="135"/>
      <c r="H29" s="127">
        <f>SUM(H15:H27)</f>
        <v>22527283</v>
      </c>
      <c r="I29" s="135"/>
      <c r="J29" s="139">
        <f>SUM(J15:J27)</f>
        <v>12496688</v>
      </c>
      <c r="K29" s="135"/>
      <c r="L29" s="127">
        <f>SUM(L15:L27)</f>
        <v>12976668</v>
      </c>
    </row>
    <row r="30" spans="1:12" ht="9.9" customHeight="1" x14ac:dyDescent="0.3">
      <c r="F30" s="138"/>
      <c r="G30" s="135"/>
      <c r="I30" s="135"/>
      <c r="J30" s="138"/>
      <c r="K30" s="135"/>
    </row>
    <row r="31" spans="1:12" ht="19.5" customHeight="1" x14ac:dyDescent="0.3">
      <c r="A31" s="116" t="s">
        <v>14</v>
      </c>
      <c r="F31" s="138"/>
      <c r="G31" s="135"/>
      <c r="I31" s="135"/>
      <c r="J31" s="138"/>
      <c r="K31" s="135"/>
    </row>
    <row r="32" spans="1:12" ht="6" customHeight="1" x14ac:dyDescent="0.3">
      <c r="F32" s="138"/>
      <c r="G32" s="135"/>
      <c r="I32" s="135"/>
      <c r="J32" s="138"/>
      <c r="K32" s="135"/>
    </row>
    <row r="33" spans="1:12" ht="19.5" customHeight="1" x14ac:dyDescent="0.3">
      <c r="A33" s="118" t="s">
        <v>256</v>
      </c>
      <c r="D33" s="236">
        <v>22.3</v>
      </c>
      <c r="F33" s="138">
        <v>441949</v>
      </c>
      <c r="G33" s="135"/>
      <c r="H33" s="120">
        <v>447105</v>
      </c>
      <c r="I33" s="135"/>
      <c r="J33" s="138">
        <v>0</v>
      </c>
      <c r="K33" s="135"/>
      <c r="L33" s="120">
        <v>0</v>
      </c>
    </row>
    <row r="34" spans="1:12" ht="19.5" customHeight="1" x14ac:dyDescent="0.3">
      <c r="A34" s="118" t="s">
        <v>212</v>
      </c>
      <c r="D34" s="117">
        <v>8</v>
      </c>
      <c r="F34" s="138">
        <v>7928496</v>
      </c>
      <c r="G34" s="135"/>
      <c r="H34" s="120">
        <v>4206510</v>
      </c>
      <c r="I34" s="135"/>
      <c r="J34" s="138">
        <v>0</v>
      </c>
      <c r="K34" s="135"/>
      <c r="L34" s="120">
        <v>0</v>
      </c>
    </row>
    <row r="35" spans="1:12" ht="19.5" customHeight="1" x14ac:dyDescent="0.3">
      <c r="A35" s="118" t="s">
        <v>11</v>
      </c>
      <c r="F35" s="138">
        <v>130499</v>
      </c>
      <c r="G35" s="135"/>
      <c r="H35" s="120">
        <v>130330</v>
      </c>
      <c r="I35" s="135"/>
      <c r="J35" s="138">
        <v>15</v>
      </c>
      <c r="K35" s="135"/>
      <c r="L35" s="120">
        <v>15</v>
      </c>
    </row>
    <row r="36" spans="1:12" ht="19.5" customHeight="1" x14ac:dyDescent="0.3">
      <c r="A36" s="118" t="s">
        <v>257</v>
      </c>
      <c r="D36" s="117">
        <v>12</v>
      </c>
      <c r="F36" s="138">
        <v>3500000</v>
      </c>
      <c r="G36" s="135"/>
      <c r="H36" s="120">
        <v>0</v>
      </c>
      <c r="I36" s="135"/>
      <c r="J36" s="138">
        <v>3500000</v>
      </c>
      <c r="K36" s="135"/>
      <c r="L36" s="120">
        <v>0</v>
      </c>
    </row>
    <row r="37" spans="1:12" ht="19.5" customHeight="1" x14ac:dyDescent="0.3">
      <c r="A37" s="118" t="s">
        <v>165</v>
      </c>
      <c r="F37" s="138"/>
      <c r="G37" s="135"/>
      <c r="I37" s="135"/>
      <c r="J37" s="138"/>
      <c r="K37" s="135"/>
    </row>
    <row r="38" spans="1:12" ht="19.5" customHeight="1" x14ac:dyDescent="0.3">
      <c r="B38" s="118" t="s">
        <v>213</v>
      </c>
      <c r="D38" s="117">
        <v>13</v>
      </c>
      <c r="F38" s="138">
        <v>5127188</v>
      </c>
      <c r="G38" s="135"/>
      <c r="H38" s="120">
        <v>5160577</v>
      </c>
      <c r="I38" s="135"/>
      <c r="J38" s="138">
        <v>5084227</v>
      </c>
      <c r="K38" s="135"/>
      <c r="L38" s="120">
        <v>5119409</v>
      </c>
    </row>
    <row r="39" spans="1:12" ht="19.5" customHeight="1" x14ac:dyDescent="0.3">
      <c r="A39" s="118" t="s">
        <v>222</v>
      </c>
      <c r="D39" s="117">
        <v>14</v>
      </c>
      <c r="F39" s="138">
        <v>0</v>
      </c>
      <c r="G39" s="135"/>
      <c r="H39" s="120">
        <v>0</v>
      </c>
      <c r="I39" s="135"/>
      <c r="J39" s="138">
        <v>34235628</v>
      </c>
      <c r="K39" s="135"/>
      <c r="L39" s="120">
        <v>34235628</v>
      </c>
    </row>
    <row r="40" spans="1:12" ht="19.5" customHeight="1" x14ac:dyDescent="0.3">
      <c r="A40" s="118" t="s">
        <v>158</v>
      </c>
      <c r="D40" s="117">
        <v>14</v>
      </c>
      <c r="F40" s="138">
        <v>8553239</v>
      </c>
      <c r="G40" s="135"/>
      <c r="H40" s="120">
        <v>8550914</v>
      </c>
      <c r="I40" s="135"/>
      <c r="J40" s="138">
        <v>0</v>
      </c>
      <c r="K40" s="135"/>
      <c r="L40" s="120">
        <v>0</v>
      </c>
    </row>
    <row r="41" spans="1:12" ht="19.5" customHeight="1" x14ac:dyDescent="0.3">
      <c r="A41" s="118" t="s">
        <v>132</v>
      </c>
      <c r="D41" s="117">
        <v>14</v>
      </c>
      <c r="F41" s="138">
        <v>429900</v>
      </c>
      <c r="G41" s="135"/>
      <c r="H41" s="120">
        <v>239547</v>
      </c>
      <c r="I41" s="135"/>
      <c r="J41" s="138">
        <v>70471</v>
      </c>
      <c r="K41" s="135"/>
      <c r="L41" s="120">
        <v>45471</v>
      </c>
    </row>
    <row r="42" spans="1:12" ht="19.5" customHeight="1" x14ac:dyDescent="0.3">
      <c r="A42" s="118" t="s">
        <v>258</v>
      </c>
      <c r="D42" s="236"/>
      <c r="F42" s="138">
        <v>65160</v>
      </c>
      <c r="G42" s="135"/>
      <c r="H42" s="120">
        <v>65160</v>
      </c>
      <c r="I42" s="135"/>
      <c r="J42" s="138">
        <v>14506127</v>
      </c>
      <c r="K42" s="135"/>
      <c r="L42" s="120">
        <v>6808472</v>
      </c>
    </row>
    <row r="43" spans="1:12" ht="19.5" customHeight="1" x14ac:dyDescent="0.3">
      <c r="A43" s="118" t="s">
        <v>131</v>
      </c>
      <c r="F43" s="138">
        <v>62910</v>
      </c>
      <c r="G43" s="135"/>
      <c r="H43" s="120">
        <v>63990</v>
      </c>
      <c r="I43" s="135"/>
      <c r="J43" s="138">
        <v>1034560</v>
      </c>
      <c r="K43" s="135"/>
      <c r="L43" s="120">
        <v>1035640</v>
      </c>
    </row>
    <row r="44" spans="1:12" ht="19.5" customHeight="1" x14ac:dyDescent="0.3">
      <c r="A44" s="118" t="s">
        <v>15</v>
      </c>
      <c r="D44" s="117">
        <v>15</v>
      </c>
      <c r="F44" s="133">
        <v>58451817</v>
      </c>
      <c r="G44" s="135"/>
      <c r="H44" s="134">
        <v>54221387</v>
      </c>
      <c r="I44" s="135"/>
      <c r="J44" s="133">
        <v>230392</v>
      </c>
      <c r="K44" s="135"/>
      <c r="L44" s="134">
        <v>237005</v>
      </c>
    </row>
    <row r="45" spans="1:12" ht="19.5" customHeight="1" x14ac:dyDescent="0.3">
      <c r="A45" s="118" t="s">
        <v>16</v>
      </c>
      <c r="D45" s="117">
        <v>15</v>
      </c>
      <c r="F45" s="133">
        <v>2574509</v>
      </c>
      <c r="G45" s="135"/>
      <c r="H45" s="134">
        <v>2628351</v>
      </c>
      <c r="I45" s="135"/>
      <c r="J45" s="133">
        <v>12000</v>
      </c>
      <c r="K45" s="135"/>
      <c r="L45" s="134">
        <v>11886</v>
      </c>
    </row>
    <row r="46" spans="1:12" ht="19.5" customHeight="1" x14ac:dyDescent="0.3">
      <c r="A46" s="118" t="s">
        <v>170</v>
      </c>
      <c r="D46" s="117">
        <v>16</v>
      </c>
      <c r="F46" s="133">
        <v>1563058</v>
      </c>
      <c r="G46" s="135"/>
      <c r="H46" s="134">
        <v>1610605</v>
      </c>
      <c r="I46" s="135"/>
      <c r="J46" s="133">
        <v>268408</v>
      </c>
      <c r="K46" s="135"/>
      <c r="L46" s="134">
        <v>281173</v>
      </c>
    </row>
    <row r="47" spans="1:12" ht="19.5" customHeight="1" x14ac:dyDescent="0.3">
      <c r="A47" s="118" t="s">
        <v>133</v>
      </c>
      <c r="F47" s="133">
        <v>1390249</v>
      </c>
      <c r="G47" s="135"/>
      <c r="H47" s="134">
        <v>1374751</v>
      </c>
      <c r="I47" s="135"/>
      <c r="J47" s="133">
        <v>0</v>
      </c>
      <c r="K47" s="135"/>
      <c r="L47" s="134">
        <v>0</v>
      </c>
    </row>
    <row r="48" spans="1:12" ht="19.5" customHeight="1" x14ac:dyDescent="0.3">
      <c r="A48" s="118" t="s">
        <v>17</v>
      </c>
      <c r="F48" s="133">
        <v>190347</v>
      </c>
      <c r="G48" s="135"/>
      <c r="H48" s="134">
        <v>181459</v>
      </c>
      <c r="I48" s="135"/>
      <c r="J48" s="133">
        <v>28131</v>
      </c>
      <c r="K48" s="135"/>
      <c r="L48" s="134">
        <v>18695</v>
      </c>
    </row>
    <row r="49" spans="1:12" ht="19.5" customHeight="1" x14ac:dyDescent="0.3">
      <c r="A49" s="118" t="s">
        <v>155</v>
      </c>
      <c r="F49" s="136">
        <v>2545204</v>
      </c>
      <c r="G49" s="135"/>
      <c r="H49" s="137">
        <v>1956374</v>
      </c>
      <c r="I49" s="135"/>
      <c r="J49" s="136">
        <v>1071856</v>
      </c>
      <c r="K49" s="135"/>
      <c r="L49" s="137">
        <v>1077553</v>
      </c>
    </row>
    <row r="50" spans="1:12" ht="6" customHeight="1" x14ac:dyDescent="0.3">
      <c r="F50" s="138"/>
      <c r="G50" s="135"/>
      <c r="I50" s="135"/>
      <c r="J50" s="138"/>
      <c r="K50" s="140"/>
    </row>
    <row r="51" spans="1:12" ht="19.5" customHeight="1" x14ac:dyDescent="0.3">
      <c r="A51" s="116" t="s">
        <v>18</v>
      </c>
      <c r="B51" s="121"/>
      <c r="F51" s="139">
        <f>SUM(F32:F49)</f>
        <v>92954525</v>
      </c>
      <c r="G51" s="135"/>
      <c r="H51" s="127">
        <f>SUM(H33:H49)</f>
        <v>80837060</v>
      </c>
      <c r="I51" s="135"/>
      <c r="J51" s="139">
        <f>SUM(J32:J49)</f>
        <v>60041815</v>
      </c>
      <c r="K51" s="140"/>
      <c r="L51" s="127">
        <f>SUM(L32:L49)</f>
        <v>48870947</v>
      </c>
    </row>
    <row r="52" spans="1:12" ht="6" customHeight="1" x14ac:dyDescent="0.3">
      <c r="F52" s="138"/>
      <c r="G52" s="135"/>
      <c r="I52" s="135"/>
      <c r="J52" s="138"/>
      <c r="K52" s="140"/>
    </row>
    <row r="53" spans="1:12" ht="19.5" customHeight="1" thickBot="1" x14ac:dyDescent="0.35">
      <c r="A53" s="116" t="s">
        <v>19</v>
      </c>
      <c r="F53" s="141">
        <f>SUM(F29,F51)</f>
        <v>115111690</v>
      </c>
      <c r="G53" s="135"/>
      <c r="H53" s="214">
        <f>SUM(H29+H51)</f>
        <v>103364343</v>
      </c>
      <c r="I53" s="135"/>
      <c r="J53" s="141">
        <f>SUM(J29,J51)</f>
        <v>72538503</v>
      </c>
      <c r="K53" s="140"/>
      <c r="L53" s="214">
        <f>SUM(L29,L51)</f>
        <v>61847615</v>
      </c>
    </row>
    <row r="54" spans="1:12" ht="12" customHeight="1" thickTop="1" x14ac:dyDescent="0.3">
      <c r="G54" s="130"/>
      <c r="I54" s="130"/>
      <c r="K54" s="130"/>
    </row>
    <row r="55" spans="1:12" ht="19.5" customHeight="1" x14ac:dyDescent="0.3">
      <c r="A55" s="118" t="s">
        <v>20</v>
      </c>
      <c r="G55" s="130"/>
      <c r="I55" s="130"/>
      <c r="K55" s="130"/>
    </row>
    <row r="56" spans="1:12" ht="10.5" customHeight="1" x14ac:dyDescent="0.3">
      <c r="G56" s="130"/>
      <c r="I56" s="130"/>
      <c r="K56" s="130"/>
    </row>
    <row r="57" spans="1:12" ht="21.9" customHeight="1" x14ac:dyDescent="0.3">
      <c r="A57" s="248" t="s">
        <v>215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</row>
    <row r="58" spans="1:12" ht="20.100000000000001" customHeight="1" x14ac:dyDescent="0.3">
      <c r="A58" s="116" t="s">
        <v>0</v>
      </c>
      <c r="B58" s="116"/>
      <c r="C58" s="116"/>
      <c r="G58" s="130"/>
      <c r="H58" s="227"/>
      <c r="I58" s="130"/>
      <c r="K58" s="130"/>
      <c r="L58" s="227"/>
    </row>
    <row r="59" spans="1:12" ht="20.100000000000001" customHeight="1" x14ac:dyDescent="0.3">
      <c r="A59" s="116" t="s">
        <v>1</v>
      </c>
      <c r="B59" s="116"/>
      <c r="C59" s="116"/>
      <c r="G59" s="130"/>
      <c r="I59" s="130"/>
      <c r="K59" s="130"/>
    </row>
    <row r="60" spans="1:12" ht="20.100000000000001" customHeight="1" x14ac:dyDescent="0.3">
      <c r="A60" s="123" t="str">
        <f>+A3</f>
        <v>ณ วันที่ 30 มิถุนายน พ.ศ. 2566</v>
      </c>
      <c r="B60" s="123"/>
      <c r="C60" s="123"/>
      <c r="D60" s="124"/>
      <c r="E60" s="125"/>
      <c r="F60" s="127"/>
      <c r="G60" s="238"/>
      <c r="H60" s="127"/>
      <c r="I60" s="238"/>
      <c r="J60" s="127"/>
      <c r="K60" s="238"/>
      <c r="L60" s="127"/>
    </row>
    <row r="61" spans="1:12" ht="19.5" customHeight="1" x14ac:dyDescent="0.3">
      <c r="G61" s="130"/>
      <c r="I61" s="130"/>
      <c r="K61" s="130"/>
    </row>
    <row r="62" spans="1:12" ht="19.5" customHeight="1" x14ac:dyDescent="0.3">
      <c r="A62" s="121"/>
      <c r="D62" s="128"/>
      <c r="E62" s="116"/>
      <c r="F62" s="127"/>
      <c r="G62" s="228"/>
      <c r="H62" s="224" t="s">
        <v>2</v>
      </c>
      <c r="I62" s="227"/>
      <c r="J62" s="127"/>
      <c r="K62" s="228"/>
      <c r="L62" s="224" t="s">
        <v>124</v>
      </c>
    </row>
    <row r="63" spans="1:12" ht="19.5" customHeight="1" x14ac:dyDescent="0.3">
      <c r="D63" s="128"/>
      <c r="E63" s="116"/>
      <c r="F63" s="129" t="s">
        <v>3</v>
      </c>
      <c r="G63" s="227"/>
      <c r="H63" s="129" t="s">
        <v>4</v>
      </c>
      <c r="I63" s="227"/>
      <c r="J63" s="129" t="s">
        <v>3</v>
      </c>
      <c r="K63" s="227"/>
      <c r="L63" s="129" t="s">
        <v>4</v>
      </c>
    </row>
    <row r="64" spans="1:12" ht="19.5" customHeight="1" x14ac:dyDescent="0.3">
      <c r="E64" s="116"/>
      <c r="F64" s="129" t="s">
        <v>236</v>
      </c>
      <c r="G64" s="227"/>
      <c r="H64" s="129" t="s">
        <v>5</v>
      </c>
      <c r="I64" s="227"/>
      <c r="J64" s="129" t="s">
        <v>236</v>
      </c>
      <c r="K64" s="227"/>
      <c r="L64" s="129" t="s">
        <v>5</v>
      </c>
    </row>
    <row r="65" spans="1:12" ht="19.5" customHeight="1" x14ac:dyDescent="0.3">
      <c r="E65" s="116"/>
      <c r="F65" s="129" t="s">
        <v>253</v>
      </c>
      <c r="G65" s="227"/>
      <c r="H65" s="129" t="s">
        <v>217</v>
      </c>
      <c r="I65" s="227"/>
      <c r="J65" s="129" t="s">
        <v>253</v>
      </c>
      <c r="K65" s="227"/>
      <c r="L65" s="129" t="s">
        <v>217</v>
      </c>
    </row>
    <row r="66" spans="1:12" ht="19.5" customHeight="1" x14ac:dyDescent="0.3">
      <c r="D66" s="229" t="s">
        <v>6</v>
      </c>
      <c r="E66" s="116"/>
      <c r="F66" s="224" t="s">
        <v>7</v>
      </c>
      <c r="G66" s="227"/>
      <c r="H66" s="224" t="s">
        <v>7</v>
      </c>
      <c r="I66" s="227"/>
      <c r="J66" s="224" t="s">
        <v>7</v>
      </c>
      <c r="K66" s="227"/>
      <c r="L66" s="224" t="s">
        <v>7</v>
      </c>
    </row>
    <row r="67" spans="1:12" ht="6" customHeight="1" x14ac:dyDescent="0.3">
      <c r="A67" s="116"/>
      <c r="F67" s="138"/>
      <c r="G67" s="130"/>
      <c r="I67" s="130"/>
      <c r="J67" s="138"/>
      <c r="K67" s="130"/>
    </row>
    <row r="68" spans="1:12" ht="19.5" customHeight="1" x14ac:dyDescent="0.3">
      <c r="A68" s="116" t="s">
        <v>21</v>
      </c>
      <c r="F68" s="231"/>
      <c r="G68" s="232"/>
      <c r="H68" s="233"/>
      <c r="I68" s="234"/>
      <c r="J68" s="231"/>
      <c r="K68" s="232"/>
      <c r="L68" s="233"/>
    </row>
    <row r="69" spans="1:12" ht="6" customHeight="1" x14ac:dyDescent="0.3">
      <c r="A69" s="116"/>
      <c r="F69" s="231"/>
      <c r="G69" s="232"/>
      <c r="H69" s="233"/>
      <c r="I69" s="234"/>
      <c r="J69" s="231"/>
      <c r="K69" s="232"/>
      <c r="L69" s="233"/>
    </row>
    <row r="70" spans="1:12" ht="19.5" customHeight="1" x14ac:dyDescent="0.3">
      <c r="A70" s="116" t="s">
        <v>22</v>
      </c>
      <c r="F70" s="231"/>
      <c r="G70" s="232"/>
      <c r="H70" s="233"/>
      <c r="I70" s="234"/>
      <c r="J70" s="231"/>
      <c r="K70" s="232"/>
      <c r="L70" s="233"/>
    </row>
    <row r="71" spans="1:12" ht="6" customHeight="1" x14ac:dyDescent="0.3">
      <c r="A71" s="116"/>
      <c r="F71" s="231"/>
      <c r="G71" s="232"/>
      <c r="H71" s="233"/>
      <c r="I71" s="234"/>
      <c r="J71" s="231"/>
      <c r="K71" s="232"/>
      <c r="L71" s="233"/>
    </row>
    <row r="72" spans="1:12" ht="19.5" customHeight="1" x14ac:dyDescent="0.3">
      <c r="A72" s="118" t="s">
        <v>198</v>
      </c>
      <c r="D72" s="117">
        <v>17</v>
      </c>
      <c r="F72" s="138">
        <v>13546167</v>
      </c>
      <c r="G72" s="120"/>
      <c r="H72" s="120">
        <v>10806006</v>
      </c>
      <c r="I72" s="120"/>
      <c r="J72" s="138">
        <v>8318890</v>
      </c>
      <c r="K72" s="120"/>
      <c r="L72" s="120">
        <v>6833966</v>
      </c>
    </row>
    <row r="73" spans="1:12" ht="19.5" customHeight="1" x14ac:dyDescent="0.3">
      <c r="A73" s="118" t="s">
        <v>23</v>
      </c>
      <c r="D73" s="236"/>
      <c r="F73" s="138">
        <v>2629328</v>
      </c>
      <c r="G73" s="120"/>
      <c r="H73" s="120">
        <v>4800657</v>
      </c>
      <c r="I73" s="120"/>
      <c r="J73" s="138">
        <v>51048</v>
      </c>
      <c r="K73" s="120"/>
      <c r="L73" s="120">
        <v>125985</v>
      </c>
    </row>
    <row r="74" spans="1:12" ht="19.5" customHeight="1" x14ac:dyDescent="0.3">
      <c r="A74" s="118" t="s">
        <v>24</v>
      </c>
      <c r="F74" s="138">
        <v>1269072</v>
      </c>
      <c r="G74" s="120"/>
      <c r="H74" s="120">
        <v>1136232</v>
      </c>
      <c r="I74" s="120"/>
      <c r="J74" s="138">
        <v>670055</v>
      </c>
      <c r="K74" s="120"/>
      <c r="L74" s="120">
        <v>468002</v>
      </c>
    </row>
    <row r="75" spans="1:12" ht="19.5" customHeight="1" x14ac:dyDescent="0.3">
      <c r="A75" s="118" t="s">
        <v>25</v>
      </c>
      <c r="F75" s="138">
        <v>634097</v>
      </c>
      <c r="G75" s="120"/>
      <c r="H75" s="120">
        <v>876850</v>
      </c>
      <c r="I75" s="120"/>
      <c r="J75" s="138">
        <v>0</v>
      </c>
      <c r="K75" s="120"/>
      <c r="L75" s="120">
        <v>0</v>
      </c>
    </row>
    <row r="76" spans="1:12" ht="19.5" customHeight="1" x14ac:dyDescent="0.3">
      <c r="A76" s="118" t="s">
        <v>223</v>
      </c>
      <c r="D76" s="142"/>
      <c r="F76" s="138">
        <v>438889</v>
      </c>
      <c r="G76" s="120"/>
      <c r="H76" s="120">
        <v>418726</v>
      </c>
      <c r="I76" s="120"/>
      <c r="J76" s="138">
        <v>6279410</v>
      </c>
      <c r="K76" s="120"/>
      <c r="L76" s="120">
        <v>6232710</v>
      </c>
    </row>
    <row r="77" spans="1:12" ht="19.5" customHeight="1" x14ac:dyDescent="0.3">
      <c r="A77" s="118" t="s">
        <v>26</v>
      </c>
      <c r="F77" s="138"/>
      <c r="G77" s="120"/>
      <c r="I77" s="120"/>
      <c r="J77" s="138"/>
      <c r="K77" s="120"/>
    </row>
    <row r="78" spans="1:12" ht="19.5" customHeight="1" x14ac:dyDescent="0.3">
      <c r="B78" s="118" t="s">
        <v>27</v>
      </c>
      <c r="C78" s="121"/>
      <c r="D78" s="117">
        <v>18</v>
      </c>
      <c r="F78" s="138">
        <v>8975920</v>
      </c>
      <c r="G78" s="120"/>
      <c r="H78" s="120">
        <v>7322063</v>
      </c>
      <c r="I78" s="120"/>
      <c r="J78" s="138">
        <v>3270869</v>
      </c>
      <c r="K78" s="120"/>
      <c r="L78" s="120">
        <v>1270614</v>
      </c>
    </row>
    <row r="79" spans="1:12" ht="19.5" customHeight="1" x14ac:dyDescent="0.3">
      <c r="A79" s="118" t="s">
        <v>167</v>
      </c>
      <c r="C79" s="121"/>
      <c r="F79" s="138"/>
      <c r="G79" s="120"/>
      <c r="I79" s="120"/>
      <c r="J79" s="138"/>
      <c r="K79" s="120"/>
    </row>
    <row r="80" spans="1:12" ht="19.5" customHeight="1" x14ac:dyDescent="0.3">
      <c r="B80" s="118" t="s">
        <v>27</v>
      </c>
      <c r="C80" s="121"/>
      <c r="F80" s="138">
        <v>103473</v>
      </c>
      <c r="G80" s="120"/>
      <c r="H80" s="120">
        <v>47167</v>
      </c>
      <c r="I80" s="120"/>
      <c r="J80" s="138">
        <v>45449</v>
      </c>
      <c r="K80" s="120"/>
      <c r="L80" s="120">
        <v>971</v>
      </c>
    </row>
    <row r="81" spans="1:12" ht="19.5" customHeight="1" x14ac:dyDescent="0.3">
      <c r="A81" s="118" t="s">
        <v>208</v>
      </c>
      <c r="C81" s="121"/>
      <c r="F81" s="138"/>
      <c r="G81" s="120"/>
      <c r="I81" s="120"/>
      <c r="J81" s="138"/>
      <c r="K81" s="120"/>
    </row>
    <row r="82" spans="1:12" ht="19.5" customHeight="1" x14ac:dyDescent="0.3">
      <c r="B82" s="118" t="s">
        <v>209</v>
      </c>
      <c r="C82" s="121"/>
      <c r="D82" s="142">
        <v>22.6</v>
      </c>
      <c r="F82" s="138">
        <v>0</v>
      </c>
      <c r="G82" s="120"/>
      <c r="H82" s="120">
        <v>0</v>
      </c>
      <c r="I82" s="120"/>
      <c r="J82" s="138">
        <v>1535200</v>
      </c>
      <c r="K82" s="120"/>
      <c r="L82" s="120">
        <v>1424800</v>
      </c>
    </row>
    <row r="83" spans="1:12" ht="19.5" customHeight="1" x14ac:dyDescent="0.3">
      <c r="A83" s="118" t="s">
        <v>146</v>
      </c>
      <c r="C83" s="121"/>
      <c r="D83" s="117">
        <v>19</v>
      </c>
      <c r="F83" s="138">
        <v>996915</v>
      </c>
      <c r="G83" s="120"/>
      <c r="H83" s="120">
        <v>998435</v>
      </c>
      <c r="I83" s="120"/>
      <c r="J83" s="138">
        <v>996915</v>
      </c>
      <c r="K83" s="120"/>
      <c r="L83" s="120">
        <v>998435</v>
      </c>
    </row>
    <row r="84" spans="1:12" ht="19.5" customHeight="1" x14ac:dyDescent="0.3">
      <c r="A84" s="118" t="s">
        <v>28</v>
      </c>
      <c r="C84" s="121"/>
      <c r="F84" s="138">
        <v>173752</v>
      </c>
      <c r="G84" s="120"/>
      <c r="H84" s="120">
        <v>68924</v>
      </c>
      <c r="I84" s="120"/>
      <c r="J84" s="138">
        <v>0</v>
      </c>
      <c r="K84" s="120"/>
      <c r="L84" s="120">
        <v>0</v>
      </c>
    </row>
    <row r="85" spans="1:12" ht="19.5" customHeight="1" x14ac:dyDescent="0.3">
      <c r="A85" s="118" t="s">
        <v>29</v>
      </c>
      <c r="F85" s="139">
        <v>13306</v>
      </c>
      <c r="G85" s="135"/>
      <c r="H85" s="127">
        <v>0</v>
      </c>
      <c r="I85" s="135"/>
      <c r="J85" s="139">
        <v>0</v>
      </c>
      <c r="K85" s="135"/>
      <c r="L85" s="127">
        <v>0</v>
      </c>
    </row>
    <row r="86" spans="1:12" ht="6" customHeight="1" x14ac:dyDescent="0.3">
      <c r="A86" s="121"/>
      <c r="B86" s="143"/>
      <c r="F86" s="138"/>
      <c r="G86" s="120"/>
      <c r="I86" s="120"/>
      <c r="J86" s="138"/>
      <c r="K86" s="120"/>
    </row>
    <row r="87" spans="1:12" ht="19.5" customHeight="1" x14ac:dyDescent="0.3">
      <c r="A87" s="116" t="s">
        <v>30</v>
      </c>
      <c r="B87" s="121"/>
      <c r="F87" s="139">
        <f>SUM(F72:F86)</f>
        <v>28780919</v>
      </c>
      <c r="G87" s="135"/>
      <c r="H87" s="127">
        <f>SUM(H72:H86)</f>
        <v>26475060</v>
      </c>
      <c r="I87" s="135"/>
      <c r="J87" s="139">
        <f>SUM(J72:J86)</f>
        <v>21167836</v>
      </c>
      <c r="K87" s="135"/>
      <c r="L87" s="127">
        <f>SUM(L72:L86)</f>
        <v>17355483</v>
      </c>
    </row>
    <row r="88" spans="1:12" ht="19.5" customHeight="1" x14ac:dyDescent="0.3">
      <c r="A88" s="116"/>
      <c r="F88" s="138"/>
      <c r="G88" s="135"/>
      <c r="I88" s="135"/>
      <c r="J88" s="138"/>
      <c r="K88" s="135"/>
    </row>
    <row r="89" spans="1:12" ht="19.5" customHeight="1" x14ac:dyDescent="0.3">
      <c r="A89" s="116" t="s">
        <v>31</v>
      </c>
      <c r="F89" s="138"/>
      <c r="G89" s="135"/>
      <c r="I89" s="135"/>
      <c r="J89" s="138"/>
      <c r="K89" s="135"/>
    </row>
    <row r="90" spans="1:12" ht="6" customHeight="1" x14ac:dyDescent="0.3">
      <c r="A90" s="116"/>
      <c r="F90" s="138"/>
      <c r="G90" s="135"/>
      <c r="I90" s="135"/>
      <c r="J90" s="138"/>
      <c r="K90" s="135"/>
    </row>
    <row r="91" spans="1:12" ht="19.5" customHeight="1" x14ac:dyDescent="0.3">
      <c r="A91" s="118" t="s">
        <v>32</v>
      </c>
      <c r="D91" s="117">
        <v>18</v>
      </c>
      <c r="F91" s="133">
        <v>16108711</v>
      </c>
      <c r="G91" s="135"/>
      <c r="H91" s="134">
        <v>17124500</v>
      </c>
      <c r="I91" s="135"/>
      <c r="J91" s="133">
        <v>3290774</v>
      </c>
      <c r="K91" s="135"/>
      <c r="L91" s="120">
        <v>3973051</v>
      </c>
    </row>
    <row r="92" spans="1:12" ht="19.5" customHeight="1" x14ac:dyDescent="0.3">
      <c r="A92" s="118" t="s">
        <v>208</v>
      </c>
      <c r="D92" s="142">
        <v>22.6</v>
      </c>
      <c r="F92" s="138">
        <v>0</v>
      </c>
      <c r="G92" s="120"/>
      <c r="H92" s="120">
        <v>0</v>
      </c>
      <c r="I92" s="120"/>
      <c r="J92" s="138">
        <v>1492800</v>
      </c>
      <c r="K92" s="120"/>
      <c r="L92" s="120">
        <v>1603200</v>
      </c>
    </row>
    <row r="93" spans="1:12" ht="19.5" customHeight="1" x14ac:dyDescent="0.3">
      <c r="A93" s="118" t="s">
        <v>33</v>
      </c>
      <c r="D93" s="117">
        <v>19</v>
      </c>
      <c r="F93" s="133">
        <v>21288937</v>
      </c>
      <c r="G93" s="135"/>
      <c r="H93" s="134">
        <v>14292797</v>
      </c>
      <c r="I93" s="135"/>
      <c r="J93" s="133">
        <v>21288937</v>
      </c>
      <c r="K93" s="135"/>
      <c r="L93" s="134">
        <v>14292797</v>
      </c>
    </row>
    <row r="94" spans="1:12" ht="19.5" customHeight="1" x14ac:dyDescent="0.3">
      <c r="A94" s="118" t="s">
        <v>29</v>
      </c>
      <c r="D94" s="239"/>
      <c r="F94" s="133">
        <v>145967</v>
      </c>
      <c r="G94" s="135"/>
      <c r="H94" s="134">
        <v>170231</v>
      </c>
      <c r="I94" s="135"/>
      <c r="J94" s="133">
        <v>0</v>
      </c>
      <c r="K94" s="135"/>
      <c r="L94" s="134">
        <v>0</v>
      </c>
    </row>
    <row r="95" spans="1:12" ht="19.5" customHeight="1" x14ac:dyDescent="0.3">
      <c r="A95" s="118" t="s">
        <v>166</v>
      </c>
      <c r="D95" s="239"/>
      <c r="F95" s="133">
        <v>1543863</v>
      </c>
      <c r="G95" s="135"/>
      <c r="H95" s="134">
        <v>1634300</v>
      </c>
      <c r="I95" s="135"/>
      <c r="J95" s="133">
        <v>239918</v>
      </c>
      <c r="K95" s="135"/>
      <c r="L95" s="134">
        <v>285168</v>
      </c>
    </row>
    <row r="96" spans="1:12" ht="19.5" customHeight="1" x14ac:dyDescent="0.3">
      <c r="A96" s="118" t="s">
        <v>224</v>
      </c>
      <c r="D96" s="239"/>
      <c r="F96" s="237">
        <v>274459</v>
      </c>
      <c r="G96" s="135"/>
      <c r="H96" s="122">
        <v>245334</v>
      </c>
      <c r="I96" s="135"/>
      <c r="J96" s="237">
        <v>0</v>
      </c>
      <c r="K96" s="135"/>
      <c r="L96" s="134">
        <v>0</v>
      </c>
    </row>
    <row r="97" spans="1:12" ht="19.5" customHeight="1" x14ac:dyDescent="0.3">
      <c r="A97" s="118" t="s">
        <v>34</v>
      </c>
      <c r="F97" s="133">
        <v>110913</v>
      </c>
      <c r="G97" s="122"/>
      <c r="H97" s="134">
        <v>102470</v>
      </c>
      <c r="I97" s="122"/>
      <c r="J97" s="133">
        <v>77043</v>
      </c>
      <c r="K97" s="122"/>
      <c r="L97" s="134">
        <v>72218</v>
      </c>
    </row>
    <row r="98" spans="1:12" ht="19.5" customHeight="1" x14ac:dyDescent="0.3">
      <c r="A98" s="118" t="s">
        <v>140</v>
      </c>
      <c r="D98" s="236">
        <v>22.7</v>
      </c>
      <c r="F98" s="133">
        <v>0</v>
      </c>
      <c r="G98" s="135"/>
      <c r="H98" s="134">
        <v>0</v>
      </c>
      <c r="I98" s="135"/>
      <c r="J98" s="133">
        <v>837783</v>
      </c>
      <c r="K98" s="135"/>
      <c r="L98" s="134">
        <v>857929</v>
      </c>
    </row>
    <row r="99" spans="1:12" ht="19.5" customHeight="1" x14ac:dyDescent="0.3">
      <c r="A99" s="118" t="s">
        <v>35</v>
      </c>
      <c r="F99" s="133">
        <v>2024564</v>
      </c>
      <c r="G99" s="135"/>
      <c r="H99" s="134">
        <v>1989604</v>
      </c>
      <c r="I99" s="135"/>
      <c r="J99" s="133">
        <v>1593</v>
      </c>
      <c r="K99" s="135"/>
      <c r="L99" s="134">
        <v>1593</v>
      </c>
    </row>
    <row r="100" spans="1:12" ht="19.5" customHeight="1" x14ac:dyDescent="0.3">
      <c r="A100" s="118" t="s">
        <v>135</v>
      </c>
      <c r="F100" s="139">
        <v>30550</v>
      </c>
      <c r="G100" s="135"/>
      <c r="H100" s="127">
        <v>25690</v>
      </c>
      <c r="I100" s="135"/>
      <c r="J100" s="139">
        <v>1540</v>
      </c>
      <c r="K100" s="135"/>
      <c r="L100" s="127">
        <v>1540</v>
      </c>
    </row>
    <row r="101" spans="1:12" ht="6" customHeight="1" x14ac:dyDescent="0.3">
      <c r="F101" s="138"/>
      <c r="G101" s="135"/>
      <c r="I101" s="135"/>
      <c r="J101" s="138"/>
      <c r="K101" s="120"/>
    </row>
    <row r="102" spans="1:12" ht="19.5" customHeight="1" x14ac:dyDescent="0.3">
      <c r="A102" s="116" t="s">
        <v>36</v>
      </c>
      <c r="B102" s="121"/>
      <c r="F102" s="139">
        <f>SUM(F91:F100)</f>
        <v>41527964</v>
      </c>
      <c r="G102" s="135"/>
      <c r="H102" s="127">
        <f>SUM(H91:H100)</f>
        <v>35584926</v>
      </c>
      <c r="I102" s="135"/>
      <c r="J102" s="139">
        <f>SUM(J91:J100)</f>
        <v>27230388</v>
      </c>
      <c r="K102" s="140"/>
      <c r="L102" s="127">
        <f>SUM(L91:L100)</f>
        <v>21087496</v>
      </c>
    </row>
    <row r="103" spans="1:12" ht="6" customHeight="1" x14ac:dyDescent="0.3">
      <c r="A103" s="116"/>
      <c r="F103" s="138"/>
      <c r="G103" s="135"/>
      <c r="I103" s="135"/>
      <c r="J103" s="138"/>
      <c r="K103" s="140"/>
    </row>
    <row r="104" spans="1:12" ht="19.5" customHeight="1" x14ac:dyDescent="0.3">
      <c r="A104" s="116" t="s">
        <v>37</v>
      </c>
      <c r="B104" s="116"/>
      <c r="F104" s="139">
        <f>SUM(F87,F102)</f>
        <v>70308883</v>
      </c>
      <c r="G104" s="120"/>
      <c r="H104" s="127">
        <f>SUM(H87,H102)</f>
        <v>62059986</v>
      </c>
      <c r="I104" s="120"/>
      <c r="J104" s="139">
        <f>SUM(J87,J102)</f>
        <v>48398224</v>
      </c>
      <c r="K104" s="140"/>
      <c r="L104" s="127">
        <f>SUM(L87,L102)</f>
        <v>38442979</v>
      </c>
    </row>
    <row r="105" spans="1:12" s="243" customFormat="1" ht="19.5" customHeight="1" x14ac:dyDescent="0.3">
      <c r="A105" s="240"/>
      <c r="B105" s="240"/>
      <c r="C105" s="241"/>
      <c r="D105" s="142"/>
      <c r="E105" s="241"/>
      <c r="F105" s="242"/>
      <c r="G105" s="242"/>
      <c r="H105" s="242"/>
      <c r="I105" s="242"/>
      <c r="J105" s="242"/>
      <c r="K105" s="242"/>
      <c r="L105" s="242"/>
    </row>
    <row r="106" spans="1:12" s="243" customFormat="1" ht="19.5" customHeight="1" x14ac:dyDescent="0.3">
      <c r="A106" s="240"/>
      <c r="B106" s="240"/>
      <c r="C106" s="241"/>
      <c r="D106" s="142"/>
      <c r="E106" s="241"/>
      <c r="F106" s="242"/>
      <c r="G106" s="242"/>
      <c r="H106" s="242"/>
      <c r="I106" s="242"/>
      <c r="J106" s="242"/>
      <c r="K106" s="242"/>
      <c r="L106" s="242"/>
    </row>
    <row r="107" spans="1:12" s="243" customFormat="1" ht="19.5" customHeight="1" x14ac:dyDescent="0.3">
      <c r="A107" s="240"/>
      <c r="B107" s="240"/>
      <c r="C107" s="241"/>
      <c r="D107" s="142"/>
      <c r="E107" s="241"/>
      <c r="F107" s="242"/>
      <c r="G107" s="242"/>
      <c r="H107" s="242"/>
      <c r="I107" s="242"/>
      <c r="J107" s="242"/>
      <c r="K107" s="242"/>
      <c r="L107" s="242"/>
    </row>
    <row r="108" spans="1:12" ht="19.5" customHeight="1" x14ac:dyDescent="0.3"/>
    <row r="109" spans="1:12" s="243" customFormat="1" ht="19.5" customHeight="1" x14ac:dyDescent="0.3">
      <c r="A109" s="240"/>
      <c r="B109" s="240"/>
      <c r="C109" s="241"/>
      <c r="D109" s="142"/>
      <c r="E109" s="241"/>
      <c r="F109" s="242"/>
      <c r="G109" s="242"/>
      <c r="H109" s="242"/>
      <c r="I109" s="242"/>
      <c r="J109" s="242"/>
      <c r="K109" s="242"/>
      <c r="L109" s="242"/>
    </row>
    <row r="110" spans="1:12" s="243" customFormat="1" ht="19.5" customHeight="1" x14ac:dyDescent="0.3">
      <c r="A110" s="240"/>
      <c r="B110" s="240"/>
      <c r="C110" s="241"/>
      <c r="D110" s="142"/>
      <c r="E110" s="241"/>
      <c r="F110" s="242"/>
      <c r="G110" s="242"/>
      <c r="H110" s="242"/>
      <c r="I110" s="242"/>
      <c r="J110" s="242"/>
      <c r="K110" s="242"/>
      <c r="L110" s="242"/>
    </row>
    <row r="111" spans="1:12" s="243" customFormat="1" ht="19.5" customHeight="1" x14ac:dyDescent="0.3">
      <c r="A111" s="240"/>
      <c r="B111" s="240"/>
      <c r="C111" s="241"/>
      <c r="D111" s="142"/>
      <c r="E111" s="241"/>
      <c r="F111" s="242"/>
      <c r="G111" s="242"/>
      <c r="H111" s="242"/>
      <c r="I111" s="242"/>
      <c r="J111" s="242"/>
      <c r="K111" s="242"/>
      <c r="L111" s="242"/>
    </row>
    <row r="112" spans="1:12" s="243" customFormat="1" ht="12.75" customHeight="1" x14ac:dyDescent="0.3">
      <c r="A112" s="240"/>
      <c r="B112" s="240"/>
      <c r="C112" s="241"/>
      <c r="D112" s="142"/>
      <c r="E112" s="241"/>
      <c r="F112" s="242"/>
      <c r="G112" s="242"/>
      <c r="H112" s="242"/>
      <c r="I112" s="242"/>
      <c r="J112" s="242"/>
      <c r="K112" s="242"/>
      <c r="L112" s="242"/>
    </row>
    <row r="113" spans="1:12" ht="21.9" customHeight="1" x14ac:dyDescent="0.3">
      <c r="A113" s="248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</row>
    <row r="114" spans="1:12" ht="20.100000000000001" customHeight="1" x14ac:dyDescent="0.3">
      <c r="A114" s="116" t="s">
        <v>0</v>
      </c>
      <c r="B114" s="116"/>
      <c r="C114" s="116"/>
      <c r="G114" s="130"/>
      <c r="I114" s="130"/>
      <c r="K114" s="130"/>
    </row>
    <row r="115" spans="1:12" ht="20.100000000000001" customHeight="1" x14ac:dyDescent="0.3">
      <c r="A115" s="116" t="s">
        <v>1</v>
      </c>
      <c r="B115" s="116"/>
      <c r="C115" s="116"/>
      <c r="G115" s="130"/>
      <c r="I115" s="130"/>
      <c r="K115" s="130"/>
    </row>
    <row r="116" spans="1:12" ht="20.100000000000001" customHeight="1" x14ac:dyDescent="0.3">
      <c r="A116" s="123" t="str">
        <f>+A3</f>
        <v>ณ วันที่ 30 มิถุนายน พ.ศ. 2566</v>
      </c>
      <c r="B116" s="123"/>
      <c r="C116" s="123"/>
      <c r="D116" s="124"/>
      <c r="E116" s="125"/>
      <c r="F116" s="127"/>
      <c r="G116" s="238"/>
      <c r="H116" s="127"/>
      <c r="I116" s="238"/>
      <c r="J116" s="127"/>
      <c r="K116" s="238"/>
      <c r="L116" s="127"/>
    </row>
    <row r="117" spans="1:12" ht="20.100000000000001" customHeight="1" x14ac:dyDescent="0.3">
      <c r="G117" s="130"/>
      <c r="I117" s="130"/>
      <c r="K117" s="130"/>
    </row>
    <row r="118" spans="1:12" ht="20.100000000000001" customHeight="1" x14ac:dyDescent="0.3">
      <c r="A118" s="121"/>
      <c r="D118" s="128"/>
      <c r="E118" s="116"/>
      <c r="F118" s="127"/>
      <c r="G118" s="228"/>
      <c r="H118" s="224" t="s">
        <v>2</v>
      </c>
      <c r="I118" s="227"/>
      <c r="J118" s="127"/>
      <c r="K118" s="228"/>
      <c r="L118" s="224" t="s">
        <v>124</v>
      </c>
    </row>
    <row r="119" spans="1:12" ht="20.100000000000001" customHeight="1" x14ac:dyDescent="0.3">
      <c r="D119" s="128"/>
      <c r="E119" s="116"/>
      <c r="F119" s="129" t="s">
        <v>3</v>
      </c>
      <c r="G119" s="227"/>
      <c r="H119" s="129" t="s">
        <v>4</v>
      </c>
      <c r="I119" s="227"/>
      <c r="J119" s="129" t="s">
        <v>3</v>
      </c>
      <c r="K119" s="227"/>
      <c r="L119" s="129" t="s">
        <v>4</v>
      </c>
    </row>
    <row r="120" spans="1:12" ht="20.100000000000001" customHeight="1" x14ac:dyDescent="0.3">
      <c r="E120" s="116"/>
      <c r="F120" s="129" t="s">
        <v>236</v>
      </c>
      <c r="G120" s="227"/>
      <c r="H120" s="129" t="s">
        <v>5</v>
      </c>
      <c r="I120" s="227"/>
      <c r="J120" s="129" t="s">
        <v>236</v>
      </c>
      <c r="K120" s="227"/>
      <c r="L120" s="129" t="s">
        <v>5</v>
      </c>
    </row>
    <row r="121" spans="1:12" ht="20.100000000000001" customHeight="1" x14ac:dyDescent="0.3">
      <c r="E121" s="116"/>
      <c r="F121" s="129" t="s">
        <v>253</v>
      </c>
      <c r="G121" s="116"/>
      <c r="H121" s="129" t="s">
        <v>217</v>
      </c>
      <c r="I121" s="116"/>
      <c r="J121" s="129" t="s">
        <v>253</v>
      </c>
      <c r="K121" s="116"/>
      <c r="L121" s="129" t="s">
        <v>217</v>
      </c>
    </row>
    <row r="122" spans="1:12" ht="20.100000000000001" customHeight="1" x14ac:dyDescent="0.3">
      <c r="E122" s="116"/>
      <c r="F122" s="224" t="s">
        <v>7</v>
      </c>
      <c r="G122" s="116"/>
      <c r="H122" s="224" t="s">
        <v>7</v>
      </c>
      <c r="I122" s="116"/>
      <c r="J122" s="224" t="s">
        <v>7</v>
      </c>
      <c r="K122" s="116"/>
      <c r="L122" s="224" t="s">
        <v>7</v>
      </c>
    </row>
    <row r="123" spans="1:12" ht="6" customHeight="1" x14ac:dyDescent="0.3">
      <c r="A123" s="116"/>
      <c r="E123" s="116"/>
      <c r="F123" s="138"/>
      <c r="G123" s="116"/>
      <c r="I123" s="116"/>
      <c r="J123" s="138"/>
      <c r="K123" s="116"/>
    </row>
    <row r="124" spans="1:12" ht="21" customHeight="1" x14ac:dyDescent="0.3">
      <c r="A124" s="116" t="s">
        <v>286</v>
      </c>
      <c r="E124" s="116"/>
      <c r="F124" s="231"/>
      <c r="G124" s="116"/>
      <c r="H124" s="233"/>
      <c r="I124" s="116"/>
      <c r="J124" s="231"/>
      <c r="K124" s="116"/>
      <c r="L124" s="233"/>
    </row>
    <row r="125" spans="1:12" ht="6" customHeight="1" x14ac:dyDescent="0.3">
      <c r="A125" s="116"/>
      <c r="E125" s="116"/>
      <c r="F125" s="231"/>
      <c r="G125" s="116"/>
      <c r="H125" s="233"/>
      <c r="I125" s="116"/>
      <c r="J125" s="231"/>
      <c r="K125" s="116"/>
      <c r="L125" s="233"/>
    </row>
    <row r="126" spans="1:12" ht="21" customHeight="1" x14ac:dyDescent="0.3">
      <c r="A126" s="116" t="s">
        <v>38</v>
      </c>
      <c r="E126" s="116"/>
      <c r="F126" s="231"/>
      <c r="G126" s="116"/>
      <c r="H126" s="233"/>
      <c r="I126" s="116"/>
      <c r="J126" s="231"/>
      <c r="K126" s="116"/>
      <c r="L126" s="233"/>
    </row>
    <row r="127" spans="1:12" ht="6" customHeight="1" x14ac:dyDescent="0.3">
      <c r="A127" s="116"/>
      <c r="E127" s="116"/>
      <c r="F127" s="231"/>
      <c r="G127" s="116"/>
      <c r="H127" s="233"/>
      <c r="I127" s="116"/>
      <c r="J127" s="231"/>
      <c r="K127" s="116"/>
      <c r="L127" s="233"/>
    </row>
    <row r="128" spans="1:12" ht="21" customHeight="1" x14ac:dyDescent="0.3">
      <c r="A128" s="118" t="s">
        <v>39</v>
      </c>
      <c r="E128" s="116"/>
      <c r="F128" s="231"/>
      <c r="G128" s="116"/>
      <c r="H128" s="233"/>
      <c r="I128" s="116"/>
      <c r="J128" s="231"/>
      <c r="K128" s="116"/>
      <c r="L128" s="233"/>
    </row>
    <row r="129" spans="1:12" ht="21" customHeight="1" x14ac:dyDescent="0.3">
      <c r="B129" s="118" t="s">
        <v>40</v>
      </c>
      <c r="E129" s="116"/>
      <c r="F129" s="244"/>
      <c r="G129" s="116"/>
      <c r="H129" s="245"/>
      <c r="I129" s="116"/>
      <c r="J129" s="244"/>
      <c r="K129" s="116"/>
      <c r="L129" s="245"/>
    </row>
    <row r="130" spans="1:12" ht="21" customHeight="1" x14ac:dyDescent="0.3">
      <c r="C130" s="143" t="s">
        <v>225</v>
      </c>
      <c r="E130" s="116"/>
      <c r="F130" s="244"/>
      <c r="G130" s="116"/>
      <c r="H130" s="245"/>
      <c r="I130" s="116"/>
      <c r="J130" s="244"/>
      <c r="K130" s="116"/>
      <c r="L130" s="245"/>
    </row>
    <row r="131" spans="1:12" ht="21" customHeight="1" thickBot="1" x14ac:dyDescent="0.35">
      <c r="C131" s="118" t="s">
        <v>41</v>
      </c>
      <c r="E131" s="116"/>
      <c r="F131" s="141">
        <v>402000</v>
      </c>
      <c r="G131" s="116"/>
      <c r="H131" s="214">
        <v>402000</v>
      </c>
      <c r="I131" s="116"/>
      <c r="J131" s="141">
        <v>402000</v>
      </c>
      <c r="K131" s="116"/>
      <c r="L131" s="214">
        <v>402000</v>
      </c>
    </row>
    <row r="132" spans="1:12" ht="21" customHeight="1" thickTop="1" x14ac:dyDescent="0.3">
      <c r="A132" s="116"/>
      <c r="E132" s="116"/>
      <c r="F132" s="138"/>
      <c r="G132" s="116"/>
      <c r="I132" s="116"/>
      <c r="J132" s="138"/>
      <c r="K132" s="116"/>
    </row>
    <row r="133" spans="1:12" ht="21" customHeight="1" x14ac:dyDescent="0.3">
      <c r="B133" s="118" t="s">
        <v>42</v>
      </c>
      <c r="E133" s="116"/>
      <c r="F133" s="237"/>
      <c r="G133" s="116"/>
      <c r="H133" s="122"/>
      <c r="I133" s="116"/>
      <c r="J133" s="237"/>
      <c r="K133" s="116"/>
      <c r="L133" s="122"/>
    </row>
    <row r="134" spans="1:12" ht="21" customHeight="1" x14ac:dyDescent="0.3">
      <c r="B134" s="143"/>
      <c r="C134" s="143" t="s">
        <v>196</v>
      </c>
      <c r="E134" s="116"/>
      <c r="F134" s="138"/>
      <c r="G134" s="116"/>
      <c r="I134" s="116"/>
      <c r="J134" s="138"/>
      <c r="K134" s="116"/>
    </row>
    <row r="135" spans="1:12" ht="21" customHeight="1" x14ac:dyDescent="0.3">
      <c r="B135" s="143"/>
      <c r="C135" s="118" t="s">
        <v>43</v>
      </c>
      <c r="E135" s="116"/>
      <c r="F135" s="138">
        <f>'11'!F34</f>
        <v>373000</v>
      </c>
      <c r="G135" s="116"/>
      <c r="H135" s="120">
        <v>373000</v>
      </c>
      <c r="I135" s="116"/>
      <c r="J135" s="138">
        <f>'12'!F28</f>
        <v>373000</v>
      </c>
      <c r="K135" s="116"/>
      <c r="L135" s="120">
        <v>373000</v>
      </c>
    </row>
    <row r="136" spans="1:12" ht="21" customHeight="1" x14ac:dyDescent="0.3">
      <c r="A136" s="118" t="s">
        <v>44</v>
      </c>
      <c r="E136" s="116"/>
      <c r="F136" s="138">
        <f>'11'!H34</f>
        <v>3680616</v>
      </c>
      <c r="G136" s="116"/>
      <c r="H136" s="120">
        <v>3680616</v>
      </c>
      <c r="I136" s="116"/>
      <c r="J136" s="138">
        <f>'12'!H28</f>
        <v>3680616</v>
      </c>
      <c r="K136" s="116"/>
      <c r="L136" s="120">
        <v>3680616</v>
      </c>
    </row>
    <row r="137" spans="1:12" ht="21" customHeight="1" x14ac:dyDescent="0.3">
      <c r="A137" s="118" t="s">
        <v>45</v>
      </c>
      <c r="E137" s="116"/>
      <c r="F137" s="237"/>
      <c r="G137" s="116"/>
      <c r="H137" s="122"/>
      <c r="I137" s="116"/>
      <c r="J137" s="237"/>
      <c r="K137" s="116"/>
      <c r="L137" s="122"/>
    </row>
    <row r="138" spans="1:12" ht="21" customHeight="1" x14ac:dyDescent="0.3">
      <c r="B138" s="118" t="s">
        <v>46</v>
      </c>
      <c r="E138" s="116"/>
      <c r="F138" s="237"/>
      <c r="G138" s="116"/>
      <c r="H138" s="122"/>
      <c r="I138" s="116"/>
      <c r="J138" s="237"/>
      <c r="K138" s="116"/>
      <c r="L138" s="122"/>
    </row>
    <row r="139" spans="1:12" ht="21" customHeight="1" x14ac:dyDescent="0.3">
      <c r="B139" s="121"/>
      <c r="C139" s="143" t="s">
        <v>47</v>
      </c>
      <c r="E139" s="116"/>
      <c r="F139" s="133">
        <v>40200</v>
      </c>
      <c r="G139" s="116"/>
      <c r="H139" s="134">
        <v>40200</v>
      </c>
      <c r="I139" s="116"/>
      <c r="J139" s="133">
        <f>'12'!J28</f>
        <v>40200</v>
      </c>
      <c r="K139" s="116"/>
      <c r="L139" s="134">
        <v>40200</v>
      </c>
    </row>
    <row r="140" spans="1:12" ht="21" customHeight="1" x14ac:dyDescent="0.3">
      <c r="B140" s="118" t="s">
        <v>48</v>
      </c>
      <c r="E140" s="116"/>
      <c r="F140" s="237">
        <v>38973561</v>
      </c>
      <c r="G140" s="116"/>
      <c r="H140" s="122">
        <v>35612545</v>
      </c>
      <c r="I140" s="116"/>
      <c r="J140" s="237">
        <f>'12'!L28</f>
        <v>20102534</v>
      </c>
      <c r="K140" s="116"/>
      <c r="L140" s="122">
        <v>19338746</v>
      </c>
    </row>
    <row r="141" spans="1:12" ht="21" customHeight="1" x14ac:dyDescent="0.3">
      <c r="A141" s="118" t="s">
        <v>49</v>
      </c>
      <c r="E141" s="116"/>
      <c r="F141" s="246">
        <v>-807556</v>
      </c>
      <c r="G141" s="116"/>
      <c r="H141" s="198">
        <v>-777394</v>
      </c>
      <c r="I141" s="116"/>
      <c r="J141" s="246">
        <f>'12'!R28</f>
        <v>-56071</v>
      </c>
      <c r="K141" s="116"/>
      <c r="L141" s="127">
        <v>-27926</v>
      </c>
    </row>
    <row r="142" spans="1:12" ht="6" customHeight="1" x14ac:dyDescent="0.3">
      <c r="A142" s="116"/>
      <c r="E142" s="116"/>
      <c r="F142" s="138"/>
      <c r="G142" s="116"/>
      <c r="I142" s="116"/>
      <c r="J142" s="138"/>
      <c r="K142" s="116"/>
    </row>
    <row r="143" spans="1:12" ht="21" customHeight="1" x14ac:dyDescent="0.3">
      <c r="A143" s="116" t="s">
        <v>130</v>
      </c>
      <c r="E143" s="116"/>
      <c r="F143" s="133">
        <f>SUM(F135:F141)</f>
        <v>42259821</v>
      </c>
      <c r="G143" s="116"/>
      <c r="H143" s="134">
        <f>SUM(H135:H141)</f>
        <v>38928967</v>
      </c>
      <c r="I143" s="116"/>
      <c r="J143" s="133">
        <f>SUM(J135:J141)</f>
        <v>24140279</v>
      </c>
      <c r="K143" s="116"/>
      <c r="L143" s="134">
        <f>SUM(L135:L141)</f>
        <v>23404636</v>
      </c>
    </row>
    <row r="144" spans="1:12" ht="21" customHeight="1" x14ac:dyDescent="0.3">
      <c r="A144" s="118" t="s">
        <v>50</v>
      </c>
      <c r="D144" s="120"/>
      <c r="E144" s="116"/>
      <c r="F144" s="139">
        <f>'11'!AB34</f>
        <v>2542986</v>
      </c>
      <c r="G144" s="116"/>
      <c r="H144" s="127">
        <v>2375390</v>
      </c>
      <c r="I144" s="116"/>
      <c r="J144" s="139">
        <v>0</v>
      </c>
      <c r="K144" s="116"/>
      <c r="L144" s="127">
        <v>0</v>
      </c>
    </row>
    <row r="145" spans="1:12" ht="6" customHeight="1" x14ac:dyDescent="0.3">
      <c r="A145" s="116"/>
      <c r="B145" s="116"/>
      <c r="E145" s="116"/>
      <c r="F145" s="138"/>
      <c r="G145" s="116"/>
      <c r="I145" s="116"/>
      <c r="J145" s="138"/>
      <c r="K145" s="116"/>
    </row>
    <row r="146" spans="1:12" ht="21" customHeight="1" x14ac:dyDescent="0.3">
      <c r="A146" s="116" t="s">
        <v>51</v>
      </c>
      <c r="E146" s="116"/>
      <c r="F146" s="139">
        <f>SUM(F143:F144)</f>
        <v>44802807</v>
      </c>
      <c r="G146" s="116"/>
      <c r="H146" s="127">
        <f>SUM(H143:H144)</f>
        <v>41304357</v>
      </c>
      <c r="I146" s="116"/>
      <c r="J146" s="139">
        <f>SUM(J143:J144)</f>
        <v>24140279</v>
      </c>
      <c r="K146" s="116"/>
      <c r="L146" s="127">
        <f>SUM(L143:L144)</f>
        <v>23404636</v>
      </c>
    </row>
    <row r="147" spans="1:12" ht="6" customHeight="1" x14ac:dyDescent="0.3">
      <c r="A147" s="116"/>
      <c r="E147" s="116"/>
      <c r="F147" s="138"/>
      <c r="G147" s="116"/>
      <c r="I147" s="116"/>
      <c r="J147" s="138"/>
      <c r="K147" s="116"/>
    </row>
    <row r="148" spans="1:12" ht="21" customHeight="1" thickBot="1" x14ac:dyDescent="0.35">
      <c r="A148" s="116" t="s">
        <v>52</v>
      </c>
      <c r="E148" s="116"/>
      <c r="F148" s="141">
        <f>SUM(F104+F146)</f>
        <v>115111690</v>
      </c>
      <c r="G148" s="116"/>
      <c r="H148" s="214">
        <f>SUM(H104+H146)</f>
        <v>103364343</v>
      </c>
      <c r="I148" s="116"/>
      <c r="J148" s="141">
        <f>SUM(J104+J146)</f>
        <v>72538503</v>
      </c>
      <c r="K148" s="116"/>
      <c r="L148" s="214">
        <f>SUM(L104+L146)</f>
        <v>61847615</v>
      </c>
    </row>
    <row r="149" spans="1:12" ht="20.100000000000001" customHeight="1" thickTop="1" x14ac:dyDescent="0.3">
      <c r="A149" s="116"/>
      <c r="E149" s="116"/>
      <c r="G149" s="116"/>
      <c r="I149" s="116"/>
      <c r="K149" s="120"/>
    </row>
    <row r="150" spans="1:12" ht="20.100000000000001" customHeight="1" x14ac:dyDescent="0.3">
      <c r="A150" s="116"/>
      <c r="E150" s="116"/>
      <c r="G150" s="116"/>
      <c r="I150" s="116"/>
      <c r="K150" s="116"/>
    </row>
    <row r="151" spans="1:12" ht="20.100000000000001" customHeight="1" x14ac:dyDescent="0.3">
      <c r="A151" s="116"/>
      <c r="G151" s="120"/>
      <c r="I151" s="130"/>
      <c r="K151" s="120"/>
    </row>
    <row r="152" spans="1:12" ht="20.100000000000001" customHeight="1" x14ac:dyDescent="0.3">
      <c r="A152" s="116"/>
      <c r="G152" s="120"/>
      <c r="I152" s="130"/>
      <c r="K152" s="120"/>
    </row>
    <row r="153" spans="1:12" ht="20.100000000000001" customHeight="1" x14ac:dyDescent="0.3">
      <c r="A153" s="116"/>
      <c r="G153" s="120"/>
      <c r="I153" s="130"/>
      <c r="K153" s="120"/>
    </row>
    <row r="154" spans="1:12" ht="20.100000000000001" customHeight="1" x14ac:dyDescent="0.3">
      <c r="A154" s="116"/>
      <c r="G154" s="120"/>
      <c r="I154" s="130"/>
      <c r="K154" s="120"/>
    </row>
    <row r="155" spans="1:12" ht="20.100000000000001" customHeight="1" x14ac:dyDescent="0.3">
      <c r="A155" s="116"/>
      <c r="G155" s="120"/>
      <c r="I155" s="130"/>
      <c r="K155" s="120"/>
    </row>
    <row r="156" spans="1:12" ht="20.100000000000001" customHeight="1" x14ac:dyDescent="0.3">
      <c r="A156" s="116"/>
      <c r="G156" s="120"/>
      <c r="I156" s="130"/>
      <c r="K156" s="120"/>
    </row>
    <row r="157" spans="1:12" ht="20.100000000000001" customHeight="1" x14ac:dyDescent="0.3">
      <c r="A157" s="116"/>
      <c r="G157" s="120"/>
      <c r="I157" s="130"/>
      <c r="K157" s="120"/>
    </row>
    <row r="158" spans="1:12" ht="20.100000000000001" customHeight="1" x14ac:dyDescent="0.3">
      <c r="A158" s="116"/>
      <c r="G158" s="120"/>
      <c r="I158" s="130"/>
      <c r="K158" s="120"/>
    </row>
    <row r="159" spans="1:12" ht="20.100000000000001" customHeight="1" x14ac:dyDescent="0.3">
      <c r="A159" s="116"/>
      <c r="G159" s="120"/>
      <c r="I159" s="130"/>
      <c r="K159" s="120"/>
    </row>
    <row r="160" spans="1:12" ht="20.100000000000001" customHeight="1" x14ac:dyDescent="0.3">
      <c r="A160" s="116"/>
      <c r="G160" s="120"/>
      <c r="I160" s="130"/>
      <c r="K160" s="120"/>
    </row>
    <row r="161" spans="1:12" ht="20.100000000000001" customHeight="1" x14ac:dyDescent="0.3">
      <c r="A161" s="116"/>
      <c r="G161" s="120"/>
      <c r="I161" s="130"/>
      <c r="K161" s="120"/>
    </row>
    <row r="162" spans="1:12" ht="20.100000000000001" customHeight="1" x14ac:dyDescent="0.3">
      <c r="A162" s="116"/>
      <c r="G162" s="120"/>
      <c r="I162" s="130"/>
      <c r="K162" s="120"/>
    </row>
    <row r="163" spans="1:12" ht="20.100000000000001" customHeight="1" x14ac:dyDescent="0.3">
      <c r="A163" s="116"/>
      <c r="G163" s="120"/>
      <c r="I163" s="130"/>
      <c r="K163" s="120"/>
    </row>
    <row r="164" spans="1:12" ht="20.100000000000001" customHeight="1" x14ac:dyDescent="0.3">
      <c r="A164" s="116"/>
      <c r="G164" s="120"/>
      <c r="I164" s="130"/>
      <c r="K164" s="120"/>
    </row>
    <row r="165" spans="1:12" ht="14.25" customHeight="1" x14ac:dyDescent="0.3">
      <c r="A165" s="116"/>
      <c r="G165" s="120"/>
      <c r="I165" s="130"/>
      <c r="K165" s="120"/>
    </row>
    <row r="166" spans="1:12" ht="21.9" customHeight="1" x14ac:dyDescent="0.3">
      <c r="A166" s="248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</row>
  </sheetData>
  <mergeCells count="3">
    <mergeCell ref="A57:L57"/>
    <mergeCell ref="A113:L113"/>
    <mergeCell ref="A166:L166"/>
  </mergeCells>
  <pageMargins left="0.8" right="0.5" top="0.5" bottom="0.6" header="0.49" footer="0.4"/>
  <pageSetup paperSize="9" scale="80" firstPageNumber="2" fitToHeight="0" orientation="portrait" useFirstPageNumber="1" horizontalDpi="1200" verticalDpi="1200" r:id="rId1"/>
  <headerFooter scaleWithDoc="0">
    <oddFooter>&amp;R&amp;"Browallia New,Regular"&amp;13&amp;P</oddFooter>
    <evenFooter>&amp;R&amp;"Browallia New,Regular"&amp;13 3</evenFooter>
    <firstFooter>&amp;R&amp;"Browallia New,Regular"&amp;13 2</firstFooter>
  </headerFooter>
  <rowBreaks count="2" manualBreakCount="2">
    <brk id="57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79998168889431442"/>
  </sheetPr>
  <dimension ref="A1:L134"/>
  <sheetViews>
    <sheetView topLeftCell="A47" zoomScale="70" zoomScaleNormal="70" zoomScaleSheetLayoutView="115" workbookViewId="0">
      <selection activeCell="B133" sqref="B133"/>
    </sheetView>
  </sheetViews>
  <sheetFormatPr defaultColWidth="6.6640625" defaultRowHeight="20.100000000000001" customHeight="1" x14ac:dyDescent="0.3"/>
  <cols>
    <col min="1" max="2" width="1.33203125" style="118" customWidth="1"/>
    <col min="3" max="3" width="34.5546875" style="118" customWidth="1"/>
    <col min="4" max="4" width="7.44140625" style="117" customWidth="1"/>
    <col min="5" max="5" width="0.5546875" style="118" customWidth="1"/>
    <col min="6" max="6" width="11.33203125" style="120" customWidth="1"/>
    <col min="7" max="7" width="0.5546875" style="118" customWidth="1"/>
    <col min="8" max="8" width="11.33203125" style="120" customWidth="1"/>
    <col min="9" max="9" width="0.5546875" style="117" customWidth="1"/>
    <col min="10" max="10" width="11.33203125" style="120" customWidth="1"/>
    <col min="11" max="11" width="0.5546875" style="118" customWidth="1"/>
    <col min="12" max="12" width="13.6640625" style="120" customWidth="1"/>
    <col min="13" max="13" width="9.5546875" style="121" customWidth="1"/>
    <col min="14" max="16384" width="6.6640625" style="121"/>
  </cols>
  <sheetData>
    <row r="1" spans="1:12" ht="20.100000000000001" customHeight="1" x14ac:dyDescent="0.3">
      <c r="A1" s="116" t="s">
        <v>0</v>
      </c>
      <c r="B1" s="116"/>
      <c r="C1" s="116"/>
      <c r="G1" s="132"/>
      <c r="I1" s="131"/>
      <c r="K1" s="132"/>
      <c r="L1" s="129" t="s">
        <v>3</v>
      </c>
    </row>
    <row r="2" spans="1:12" ht="20.100000000000001" customHeight="1" x14ac:dyDescent="0.3">
      <c r="A2" s="116" t="s">
        <v>53</v>
      </c>
      <c r="B2" s="116"/>
      <c r="C2" s="116"/>
      <c r="G2" s="132"/>
      <c r="I2" s="131"/>
      <c r="K2" s="132"/>
    </row>
    <row r="3" spans="1:12" ht="20.100000000000001" customHeight="1" x14ac:dyDescent="0.3">
      <c r="A3" s="123" t="s">
        <v>260</v>
      </c>
      <c r="B3" s="123"/>
      <c r="C3" s="123"/>
      <c r="D3" s="124"/>
      <c r="E3" s="125"/>
      <c r="F3" s="127"/>
      <c r="G3" s="144"/>
      <c r="H3" s="127"/>
      <c r="I3" s="145"/>
      <c r="J3" s="127"/>
      <c r="K3" s="144"/>
      <c r="L3" s="127"/>
    </row>
    <row r="4" spans="1:12" ht="20.100000000000001" customHeight="1" x14ac:dyDescent="0.3">
      <c r="G4" s="132"/>
      <c r="I4" s="131"/>
      <c r="K4" s="132"/>
    </row>
    <row r="5" spans="1:12" ht="20.100000000000001" customHeight="1" x14ac:dyDescent="0.3">
      <c r="A5" s="121"/>
      <c r="D5" s="128"/>
      <c r="E5" s="116"/>
      <c r="F5" s="249" t="s">
        <v>2</v>
      </c>
      <c r="G5" s="249"/>
      <c r="H5" s="249"/>
      <c r="I5" s="146"/>
      <c r="J5" s="249" t="s">
        <v>124</v>
      </c>
      <c r="K5" s="249"/>
      <c r="L5" s="249"/>
    </row>
    <row r="6" spans="1:12" ht="20.100000000000001" customHeight="1" x14ac:dyDescent="0.3">
      <c r="E6" s="116"/>
      <c r="F6" s="129" t="s">
        <v>253</v>
      </c>
      <c r="G6" s="116"/>
      <c r="H6" s="129" t="s">
        <v>217</v>
      </c>
      <c r="I6" s="147"/>
      <c r="J6" s="129" t="s">
        <v>253</v>
      </c>
      <c r="K6" s="116"/>
      <c r="L6" s="129" t="s">
        <v>217</v>
      </c>
    </row>
    <row r="7" spans="1:12" ht="20.100000000000001" customHeight="1" x14ac:dyDescent="0.3">
      <c r="D7" s="226"/>
      <c r="E7" s="116"/>
      <c r="F7" s="224" t="s">
        <v>7</v>
      </c>
      <c r="G7" s="116"/>
      <c r="H7" s="224" t="s">
        <v>7</v>
      </c>
      <c r="I7" s="147"/>
      <c r="J7" s="224" t="s">
        <v>7</v>
      </c>
      <c r="K7" s="116"/>
      <c r="L7" s="224" t="s">
        <v>7</v>
      </c>
    </row>
    <row r="8" spans="1:12" ht="8.1" customHeight="1" x14ac:dyDescent="0.3">
      <c r="F8" s="138"/>
      <c r="G8" s="130"/>
      <c r="I8" s="130"/>
      <c r="J8" s="138"/>
      <c r="K8" s="130"/>
    </row>
    <row r="9" spans="1:12" ht="20.100000000000001" customHeight="1" x14ac:dyDescent="0.3">
      <c r="A9" s="118" t="s">
        <v>226</v>
      </c>
      <c r="F9" s="148">
        <v>6138313</v>
      </c>
      <c r="G9" s="149"/>
      <c r="H9" s="150">
        <v>3646659</v>
      </c>
      <c r="I9" s="149"/>
      <c r="J9" s="148">
        <v>696147</v>
      </c>
      <c r="K9" s="149"/>
      <c r="L9" s="150">
        <v>1179542</v>
      </c>
    </row>
    <row r="10" spans="1:12" ht="20.100000000000001" customHeight="1" x14ac:dyDescent="0.3">
      <c r="A10" s="118" t="s">
        <v>54</v>
      </c>
      <c r="F10" s="152">
        <v>1742277</v>
      </c>
      <c r="G10" s="151"/>
      <c r="H10" s="151">
        <v>1749322</v>
      </c>
      <c r="I10" s="151"/>
      <c r="J10" s="148">
        <v>0</v>
      </c>
      <c r="K10" s="151"/>
      <c r="L10" s="150">
        <v>0</v>
      </c>
    </row>
    <row r="11" spans="1:12" ht="20.100000000000001" customHeight="1" x14ac:dyDescent="0.3">
      <c r="A11" s="118" t="s">
        <v>55</v>
      </c>
      <c r="D11" s="142"/>
      <c r="F11" s="148">
        <v>0</v>
      </c>
      <c r="G11" s="149"/>
      <c r="H11" s="150">
        <v>0</v>
      </c>
      <c r="I11" s="149"/>
      <c r="J11" s="148">
        <v>2131922</v>
      </c>
      <c r="K11" s="149"/>
      <c r="L11" s="150">
        <v>1048081</v>
      </c>
    </row>
    <row r="12" spans="1:12" ht="20.100000000000001" customHeight="1" x14ac:dyDescent="0.3">
      <c r="A12" s="118" t="s">
        <v>56</v>
      </c>
      <c r="D12" s="142"/>
      <c r="F12" s="153">
        <v>75665</v>
      </c>
      <c r="G12" s="149"/>
      <c r="H12" s="213">
        <v>58088</v>
      </c>
      <c r="I12" s="149"/>
      <c r="J12" s="153">
        <v>294480</v>
      </c>
      <c r="K12" s="149"/>
      <c r="L12" s="213">
        <v>97291</v>
      </c>
    </row>
    <row r="13" spans="1:12" ht="8.1" customHeight="1" x14ac:dyDescent="0.3">
      <c r="F13" s="138"/>
      <c r="G13" s="130"/>
      <c r="I13" s="130"/>
      <c r="J13" s="138"/>
      <c r="K13" s="130"/>
    </row>
    <row r="14" spans="1:12" ht="20.100000000000001" customHeight="1" x14ac:dyDescent="0.3">
      <c r="A14" s="116" t="s">
        <v>57</v>
      </c>
      <c r="B14" s="121"/>
      <c r="C14" s="116"/>
      <c r="F14" s="153">
        <f>SUM(F9:F12)</f>
        <v>7956255</v>
      </c>
      <c r="G14" s="149"/>
      <c r="H14" s="213">
        <f>SUM(H9:H12)</f>
        <v>5454069</v>
      </c>
      <c r="I14" s="149"/>
      <c r="J14" s="153">
        <f>SUM(J9:J12)</f>
        <v>3122549</v>
      </c>
      <c r="K14" s="149"/>
      <c r="L14" s="213">
        <f>SUM(L9:L12)</f>
        <v>2324914</v>
      </c>
    </row>
    <row r="15" spans="1:12" ht="20.100000000000001" customHeight="1" x14ac:dyDescent="0.3">
      <c r="F15" s="138"/>
      <c r="G15" s="130"/>
      <c r="I15" s="130"/>
      <c r="J15" s="138"/>
      <c r="K15" s="130"/>
    </row>
    <row r="16" spans="1:12" ht="19.5" customHeight="1" x14ac:dyDescent="0.3">
      <c r="A16" s="118" t="s">
        <v>205</v>
      </c>
      <c r="D16" s="142"/>
      <c r="F16" s="148">
        <v>-4785305</v>
      </c>
      <c r="G16" s="154"/>
      <c r="H16" s="150">
        <v>-3708791</v>
      </c>
      <c r="I16" s="154"/>
      <c r="J16" s="148">
        <v>-697472</v>
      </c>
      <c r="K16" s="154"/>
      <c r="L16" s="150">
        <v>-1161559</v>
      </c>
    </row>
    <row r="17" spans="1:12" ht="20.100000000000001" customHeight="1" x14ac:dyDescent="0.3">
      <c r="A17" s="118" t="s">
        <v>58</v>
      </c>
      <c r="D17" s="142"/>
      <c r="F17" s="148">
        <v>-20518</v>
      </c>
      <c r="G17" s="149"/>
      <c r="H17" s="150">
        <v>-16929</v>
      </c>
      <c r="I17" s="149"/>
      <c r="J17" s="148">
        <v>-6175</v>
      </c>
      <c r="K17" s="149"/>
      <c r="L17" s="150">
        <v>-7839</v>
      </c>
    </row>
    <row r="18" spans="1:12" ht="20.100000000000001" customHeight="1" x14ac:dyDescent="0.3">
      <c r="A18" s="118" t="s">
        <v>59</v>
      </c>
      <c r="F18" s="148">
        <v>-409440</v>
      </c>
      <c r="G18" s="149"/>
      <c r="H18" s="150">
        <v>-434249</v>
      </c>
      <c r="I18" s="149"/>
      <c r="J18" s="148">
        <v>-233874</v>
      </c>
      <c r="K18" s="149"/>
      <c r="L18" s="150">
        <v>-187581</v>
      </c>
    </row>
    <row r="19" spans="1:12" ht="20.100000000000001" customHeight="1" x14ac:dyDescent="0.3">
      <c r="A19" s="121" t="s">
        <v>234</v>
      </c>
      <c r="F19" s="148">
        <v>0</v>
      </c>
      <c r="G19" s="149"/>
      <c r="H19" s="150">
        <v>132</v>
      </c>
      <c r="I19" s="149"/>
      <c r="J19" s="148">
        <v>0</v>
      </c>
      <c r="K19" s="149"/>
      <c r="L19" s="150">
        <v>0</v>
      </c>
    </row>
    <row r="20" spans="1:12" ht="20.100000000000001" customHeight="1" x14ac:dyDescent="0.3">
      <c r="A20" s="118" t="s">
        <v>201</v>
      </c>
      <c r="E20" s="130"/>
      <c r="F20" s="148">
        <v>56773</v>
      </c>
      <c r="G20" s="149"/>
      <c r="H20" s="150">
        <v>33192</v>
      </c>
      <c r="I20" s="149"/>
      <c r="J20" s="148">
        <v>34947</v>
      </c>
      <c r="K20" s="149"/>
      <c r="L20" s="150">
        <v>49834</v>
      </c>
    </row>
    <row r="21" spans="1:12" ht="20.100000000000001" customHeight="1" x14ac:dyDescent="0.3">
      <c r="A21" s="118" t="s">
        <v>61</v>
      </c>
      <c r="E21" s="130"/>
      <c r="F21" s="153">
        <v>-555722</v>
      </c>
      <c r="G21" s="149"/>
      <c r="H21" s="213">
        <v>-344658</v>
      </c>
      <c r="I21" s="149"/>
      <c r="J21" s="153">
        <v>-340506</v>
      </c>
      <c r="K21" s="149"/>
      <c r="L21" s="213">
        <v>-180871</v>
      </c>
    </row>
    <row r="22" spans="1:12" ht="8.1" customHeight="1" x14ac:dyDescent="0.3">
      <c r="F22" s="138"/>
      <c r="G22" s="130"/>
      <c r="I22" s="130"/>
      <c r="J22" s="138"/>
      <c r="K22" s="130"/>
    </row>
    <row r="23" spans="1:12" ht="20.100000000000001" customHeight="1" x14ac:dyDescent="0.3">
      <c r="A23" s="116" t="s">
        <v>60</v>
      </c>
      <c r="B23" s="121"/>
      <c r="F23" s="139">
        <f>SUM(F16:F22)</f>
        <v>-5714212</v>
      </c>
      <c r="G23" s="120"/>
      <c r="H23" s="127">
        <f>SUM(H16:H22)</f>
        <v>-4471303</v>
      </c>
      <c r="I23" s="120"/>
      <c r="J23" s="139">
        <f>SUM(J16:J22)</f>
        <v>-1243080</v>
      </c>
      <c r="K23" s="120"/>
      <c r="L23" s="127">
        <f>SUM(L16:L22)</f>
        <v>-1488016</v>
      </c>
    </row>
    <row r="24" spans="1:12" ht="8.1" customHeight="1" x14ac:dyDescent="0.3">
      <c r="F24" s="138"/>
      <c r="G24" s="120"/>
      <c r="I24" s="120"/>
      <c r="J24" s="138"/>
      <c r="K24" s="120"/>
    </row>
    <row r="25" spans="1:12" ht="20.100000000000001" customHeight="1" x14ac:dyDescent="0.3">
      <c r="A25" s="118" t="s">
        <v>268</v>
      </c>
      <c r="F25" s="155"/>
      <c r="G25" s="130"/>
      <c r="H25" s="156"/>
      <c r="I25" s="130"/>
      <c r="J25" s="155"/>
      <c r="K25" s="130"/>
      <c r="L25" s="156"/>
    </row>
    <row r="26" spans="1:12" ht="20.100000000000001" customHeight="1" x14ac:dyDescent="0.3">
      <c r="B26" s="118" t="s">
        <v>202</v>
      </c>
      <c r="D26" s="142"/>
      <c r="F26" s="153">
        <v>120230</v>
      </c>
      <c r="G26" s="149"/>
      <c r="H26" s="213">
        <v>7386</v>
      </c>
      <c r="I26" s="149"/>
      <c r="J26" s="153">
        <v>0</v>
      </c>
      <c r="K26" s="149"/>
      <c r="L26" s="213">
        <v>0</v>
      </c>
    </row>
    <row r="27" spans="1:12" ht="8.1" customHeight="1" x14ac:dyDescent="0.3">
      <c r="F27" s="138"/>
      <c r="G27" s="120"/>
      <c r="I27" s="120"/>
      <c r="J27" s="138"/>
      <c r="K27" s="120"/>
    </row>
    <row r="28" spans="1:12" ht="20.100000000000001" customHeight="1" x14ac:dyDescent="0.3">
      <c r="A28" s="116" t="s">
        <v>62</v>
      </c>
      <c r="F28" s="148">
        <f>SUM(F14+F23+F26)</f>
        <v>2362273</v>
      </c>
      <c r="G28" s="150"/>
      <c r="H28" s="150">
        <f>SUM(H14+H23+H26)</f>
        <v>990152</v>
      </c>
      <c r="I28" s="150"/>
      <c r="J28" s="148">
        <f>SUM(J14+J23+J26)</f>
        <v>1879469</v>
      </c>
      <c r="K28" s="150"/>
      <c r="L28" s="150">
        <f>SUM(L14+L23+L26)</f>
        <v>836898</v>
      </c>
    </row>
    <row r="29" spans="1:12" ht="20.100000000000001" customHeight="1" x14ac:dyDescent="0.3">
      <c r="A29" s="118" t="s">
        <v>63</v>
      </c>
      <c r="F29" s="153">
        <v>-111372</v>
      </c>
      <c r="G29" s="149"/>
      <c r="H29" s="213">
        <v>-41883</v>
      </c>
      <c r="I29" s="149"/>
      <c r="J29" s="153">
        <v>3192</v>
      </c>
      <c r="K29" s="149"/>
      <c r="L29" s="213">
        <v>1032</v>
      </c>
    </row>
    <row r="30" spans="1:12" ht="8.1" customHeight="1" x14ac:dyDescent="0.3">
      <c r="F30" s="138"/>
      <c r="G30" s="130"/>
      <c r="I30" s="130"/>
      <c r="J30" s="138"/>
      <c r="K30" s="130"/>
    </row>
    <row r="31" spans="1:12" ht="20.100000000000001" customHeight="1" x14ac:dyDescent="0.3">
      <c r="A31" s="116" t="s">
        <v>64</v>
      </c>
      <c r="F31" s="139">
        <f>SUM(F28:F29)</f>
        <v>2250901</v>
      </c>
      <c r="G31" s="120"/>
      <c r="H31" s="127">
        <f>SUM(H28:H29)</f>
        <v>948269</v>
      </c>
      <c r="I31" s="120"/>
      <c r="J31" s="139">
        <f>SUM(J28:J29)</f>
        <v>1882661</v>
      </c>
      <c r="K31" s="120"/>
      <c r="L31" s="127">
        <f>SUM(L28:L29)</f>
        <v>837930</v>
      </c>
    </row>
    <row r="32" spans="1:12" ht="20.100000000000001" customHeight="1" x14ac:dyDescent="0.3">
      <c r="G32" s="120"/>
      <c r="I32" s="120"/>
      <c r="K32" s="120"/>
    </row>
    <row r="33" spans="1:12" ht="20.100000000000001" customHeight="1" x14ac:dyDescent="0.3">
      <c r="G33" s="120"/>
      <c r="I33" s="120"/>
      <c r="K33" s="120"/>
    </row>
    <row r="34" spans="1:12" ht="20.100000000000001" customHeight="1" x14ac:dyDescent="0.3">
      <c r="A34" s="116"/>
      <c r="G34" s="120"/>
      <c r="I34" s="120"/>
      <c r="K34" s="120"/>
    </row>
    <row r="35" spans="1:12" ht="20.100000000000001" customHeight="1" x14ac:dyDescent="0.3">
      <c r="G35" s="120"/>
      <c r="I35" s="120"/>
      <c r="K35" s="120"/>
    </row>
    <row r="36" spans="1:12" ht="20.100000000000001" customHeight="1" x14ac:dyDescent="0.3">
      <c r="G36" s="120"/>
      <c r="I36" s="120"/>
      <c r="K36" s="120"/>
    </row>
    <row r="37" spans="1:12" ht="20.100000000000001" customHeight="1" x14ac:dyDescent="0.3">
      <c r="G37" s="120"/>
      <c r="I37" s="120"/>
      <c r="K37" s="120"/>
    </row>
    <row r="38" spans="1:12" ht="20.100000000000001" customHeight="1" x14ac:dyDescent="0.3">
      <c r="G38" s="120"/>
      <c r="I38" s="120"/>
      <c r="K38" s="120"/>
    </row>
    <row r="39" spans="1:12" ht="20.100000000000001" customHeight="1" x14ac:dyDescent="0.3">
      <c r="G39" s="120"/>
      <c r="I39" s="120"/>
      <c r="K39" s="120"/>
    </row>
    <row r="40" spans="1:12" ht="20.100000000000001" customHeight="1" x14ac:dyDescent="0.3">
      <c r="G40" s="120"/>
      <c r="I40" s="120"/>
      <c r="K40" s="120"/>
    </row>
    <row r="41" spans="1:12" ht="20.100000000000001" customHeight="1" x14ac:dyDescent="0.3">
      <c r="G41" s="120"/>
      <c r="I41" s="120"/>
      <c r="K41" s="120"/>
    </row>
    <row r="42" spans="1:12" ht="20.100000000000001" customHeight="1" x14ac:dyDescent="0.3">
      <c r="G42" s="120"/>
      <c r="I42" s="120"/>
      <c r="K42" s="120"/>
    </row>
    <row r="43" spans="1:12" ht="20.100000000000001" customHeight="1" x14ac:dyDescent="0.3">
      <c r="G43" s="120"/>
      <c r="I43" s="120"/>
      <c r="K43" s="120"/>
    </row>
    <row r="44" spans="1:12" ht="23.25" customHeight="1" x14ac:dyDescent="0.3">
      <c r="G44" s="120"/>
      <c r="I44" s="120"/>
      <c r="K44" s="120"/>
    </row>
    <row r="45" spans="1:12" ht="22.2" customHeight="1" x14ac:dyDescent="0.3">
      <c r="A45" s="248" t="str">
        <f>'2-4'!A57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</row>
    <row r="46" spans="1:12" ht="20.100000000000001" customHeight="1" x14ac:dyDescent="0.3">
      <c r="A46" s="116" t="s">
        <v>0</v>
      </c>
      <c r="B46" s="116"/>
      <c r="C46" s="116"/>
      <c r="G46" s="132"/>
      <c r="I46" s="131"/>
      <c r="K46" s="132"/>
      <c r="L46" s="129" t="s">
        <v>3</v>
      </c>
    </row>
    <row r="47" spans="1:12" ht="20.100000000000001" customHeight="1" x14ac:dyDescent="0.3">
      <c r="A47" s="116" t="s">
        <v>53</v>
      </c>
      <c r="B47" s="116"/>
      <c r="C47" s="116"/>
      <c r="G47" s="132"/>
      <c r="I47" s="131"/>
      <c r="K47" s="132"/>
    </row>
    <row r="48" spans="1:12" ht="20.100000000000001" customHeight="1" x14ac:dyDescent="0.3">
      <c r="A48" s="123" t="str">
        <f>A3</f>
        <v>สำหรับงวดสามเดือนสิ้นสุดวันที่ 30 มิถุนายน พ.ศ. 2566</v>
      </c>
      <c r="B48" s="123"/>
      <c r="C48" s="123"/>
      <c r="D48" s="124"/>
      <c r="E48" s="125"/>
      <c r="F48" s="127"/>
      <c r="G48" s="144"/>
      <c r="H48" s="127"/>
      <c r="I48" s="145"/>
      <c r="J48" s="127"/>
      <c r="K48" s="144"/>
      <c r="L48" s="127"/>
    </row>
    <row r="49" spans="1:12" ht="20.100000000000001" customHeight="1" x14ac:dyDescent="0.3">
      <c r="G49" s="132"/>
      <c r="I49" s="131"/>
      <c r="K49" s="132"/>
    </row>
    <row r="50" spans="1:12" ht="20.100000000000001" customHeight="1" x14ac:dyDescent="0.3">
      <c r="A50" s="121"/>
      <c r="D50" s="128"/>
      <c r="E50" s="116"/>
      <c r="F50" s="249" t="s">
        <v>2</v>
      </c>
      <c r="G50" s="249"/>
      <c r="H50" s="249"/>
      <c r="I50" s="146"/>
      <c r="J50" s="249" t="s">
        <v>124</v>
      </c>
      <c r="K50" s="249"/>
      <c r="L50" s="249"/>
    </row>
    <row r="51" spans="1:12" ht="20.100000000000001" customHeight="1" x14ac:dyDescent="0.3">
      <c r="E51" s="116"/>
      <c r="F51" s="129" t="s">
        <v>253</v>
      </c>
      <c r="G51" s="116"/>
      <c r="H51" s="129" t="s">
        <v>217</v>
      </c>
      <c r="I51" s="147"/>
      <c r="J51" s="129" t="s">
        <v>253</v>
      </c>
      <c r="K51" s="116"/>
      <c r="L51" s="129" t="s">
        <v>217</v>
      </c>
    </row>
    <row r="52" spans="1:12" ht="20.100000000000001" customHeight="1" x14ac:dyDescent="0.3">
      <c r="D52" s="128"/>
      <c r="E52" s="116"/>
      <c r="F52" s="224" t="s">
        <v>7</v>
      </c>
      <c r="G52" s="116"/>
      <c r="H52" s="224" t="s">
        <v>7</v>
      </c>
      <c r="I52" s="147"/>
      <c r="J52" s="224" t="s">
        <v>7</v>
      </c>
      <c r="K52" s="116"/>
      <c r="L52" s="224" t="s">
        <v>7</v>
      </c>
    </row>
    <row r="53" spans="1:12" ht="8.1" customHeight="1" x14ac:dyDescent="0.3">
      <c r="A53" s="116"/>
      <c r="F53" s="138"/>
      <c r="G53" s="120"/>
      <c r="I53" s="120"/>
      <c r="J53" s="138"/>
      <c r="K53" s="120"/>
    </row>
    <row r="54" spans="1:12" ht="20.100000000000001" customHeight="1" x14ac:dyDescent="0.3">
      <c r="A54" s="157" t="s">
        <v>141</v>
      </c>
      <c r="F54" s="138"/>
      <c r="G54" s="130"/>
      <c r="I54" s="130"/>
      <c r="J54" s="138"/>
      <c r="K54" s="130"/>
    </row>
    <row r="55" spans="1:12" ht="8.1" customHeight="1" x14ac:dyDescent="0.3">
      <c r="A55" s="116"/>
      <c r="F55" s="138"/>
      <c r="G55" s="120"/>
      <c r="I55" s="120"/>
      <c r="J55" s="138"/>
      <c r="K55" s="120"/>
    </row>
    <row r="56" spans="1:12" ht="20.100000000000001" customHeight="1" x14ac:dyDescent="0.3">
      <c r="A56" s="118" t="s">
        <v>182</v>
      </c>
      <c r="F56" s="138"/>
      <c r="G56" s="120"/>
      <c r="I56" s="120"/>
      <c r="J56" s="138"/>
      <c r="K56" s="120"/>
    </row>
    <row r="57" spans="1:12" ht="20.100000000000001" customHeight="1" x14ac:dyDescent="0.3">
      <c r="A57" s="158"/>
      <c r="B57" s="159" t="s">
        <v>65</v>
      </c>
      <c r="C57" s="159"/>
      <c r="F57" s="138"/>
      <c r="G57" s="120"/>
      <c r="I57" s="120"/>
      <c r="J57" s="138"/>
      <c r="K57" s="120"/>
    </row>
    <row r="58" spans="1:12" ht="20.100000000000001" customHeight="1" x14ac:dyDescent="0.3">
      <c r="A58" s="116"/>
      <c r="C58" s="118" t="s">
        <v>271</v>
      </c>
      <c r="F58" s="138"/>
      <c r="G58" s="120"/>
      <c r="I58" s="120"/>
      <c r="J58" s="138"/>
      <c r="K58" s="120"/>
    </row>
    <row r="59" spans="1:12" ht="20.100000000000001" customHeight="1" x14ac:dyDescent="0.3">
      <c r="A59" s="116"/>
      <c r="C59" s="160" t="s">
        <v>252</v>
      </c>
      <c r="F59" s="138">
        <v>9931</v>
      </c>
      <c r="G59" s="120"/>
      <c r="H59" s="120">
        <v>67007</v>
      </c>
      <c r="I59" s="120"/>
      <c r="J59" s="138">
        <v>8801</v>
      </c>
      <c r="K59" s="120"/>
      <c r="L59" s="120">
        <v>77110</v>
      </c>
    </row>
    <row r="60" spans="1:12" ht="20.100000000000001" customHeight="1" x14ac:dyDescent="0.3">
      <c r="A60" s="116"/>
      <c r="C60" s="118" t="s">
        <v>187</v>
      </c>
      <c r="F60" s="138"/>
      <c r="G60" s="120"/>
      <c r="I60" s="120"/>
      <c r="J60" s="138"/>
      <c r="K60" s="120"/>
    </row>
    <row r="61" spans="1:12" ht="20.100000000000001" customHeight="1" x14ac:dyDescent="0.3">
      <c r="A61" s="116"/>
      <c r="C61" s="118" t="s">
        <v>192</v>
      </c>
      <c r="F61" s="139">
        <v>-1987</v>
      </c>
      <c r="G61" s="120"/>
      <c r="H61" s="127">
        <v>-13401</v>
      </c>
      <c r="I61" s="149"/>
      <c r="J61" s="153">
        <v>-1760</v>
      </c>
      <c r="K61" s="149"/>
      <c r="L61" s="213">
        <v>-15421</v>
      </c>
    </row>
    <row r="62" spans="1:12" ht="8.1" customHeight="1" x14ac:dyDescent="0.3">
      <c r="A62" s="116"/>
      <c r="F62" s="138"/>
      <c r="G62" s="120"/>
      <c r="I62" s="120"/>
      <c r="J62" s="138"/>
      <c r="K62" s="120"/>
    </row>
    <row r="63" spans="1:12" ht="20.100000000000001" customHeight="1" x14ac:dyDescent="0.3">
      <c r="A63" s="116" t="s">
        <v>183</v>
      </c>
      <c r="F63" s="138"/>
      <c r="G63" s="120"/>
      <c r="I63" s="120"/>
      <c r="J63" s="138"/>
      <c r="K63" s="120"/>
    </row>
    <row r="64" spans="1:12" ht="20.100000000000001" customHeight="1" x14ac:dyDescent="0.3">
      <c r="A64" s="116"/>
      <c r="B64" s="116" t="s">
        <v>65</v>
      </c>
      <c r="F64" s="139">
        <f>SUM(F59:F61)</f>
        <v>7944</v>
      </c>
      <c r="G64" s="120"/>
      <c r="H64" s="127">
        <f>SUM(H59:H61)</f>
        <v>53606</v>
      </c>
      <c r="I64" s="120"/>
      <c r="J64" s="139">
        <f>SUM(J59:J61)</f>
        <v>7041</v>
      </c>
      <c r="K64" s="120"/>
      <c r="L64" s="127">
        <f>SUM(L59:L61)</f>
        <v>61689</v>
      </c>
    </row>
    <row r="65" spans="1:12" ht="8.1" customHeight="1" x14ac:dyDescent="0.3">
      <c r="A65" s="116"/>
      <c r="F65" s="138"/>
      <c r="G65" s="120"/>
      <c r="I65" s="120"/>
      <c r="J65" s="138"/>
      <c r="K65" s="120"/>
    </row>
    <row r="66" spans="1:12" ht="20.100000000000001" customHeight="1" x14ac:dyDescent="0.3">
      <c r="A66" s="118" t="s">
        <v>139</v>
      </c>
      <c r="F66" s="138"/>
      <c r="G66" s="130"/>
      <c r="I66" s="130"/>
      <c r="J66" s="138"/>
      <c r="K66" s="130"/>
    </row>
    <row r="67" spans="1:12" s="151" customFormat="1" ht="20.100000000000001" customHeight="1" x14ac:dyDescent="0.3">
      <c r="A67" s="158"/>
      <c r="B67" s="159" t="s">
        <v>65</v>
      </c>
      <c r="C67" s="159"/>
      <c r="D67" s="161"/>
      <c r="E67" s="159"/>
      <c r="F67" s="148"/>
      <c r="G67" s="149"/>
      <c r="H67" s="150"/>
      <c r="I67" s="149"/>
      <c r="J67" s="148"/>
      <c r="K67" s="149"/>
      <c r="L67" s="150"/>
    </row>
    <row r="68" spans="1:12" s="151" customFormat="1" ht="20.100000000000001" customHeight="1" x14ac:dyDescent="0.3">
      <c r="A68" s="158"/>
      <c r="C68" s="162" t="s">
        <v>269</v>
      </c>
      <c r="D68" s="161"/>
      <c r="E68" s="159"/>
      <c r="F68" s="148"/>
      <c r="G68" s="149"/>
      <c r="H68" s="150"/>
      <c r="I68" s="149"/>
      <c r="J68" s="148"/>
      <c r="K68" s="149"/>
      <c r="L68" s="150"/>
    </row>
    <row r="69" spans="1:12" s="151" customFormat="1" ht="20.100000000000001" customHeight="1" x14ac:dyDescent="0.3">
      <c r="A69" s="158"/>
      <c r="B69" s="158"/>
      <c r="C69" s="159" t="s">
        <v>199</v>
      </c>
      <c r="D69" s="142"/>
      <c r="E69" s="159"/>
      <c r="F69" s="148">
        <v>-2012</v>
      </c>
      <c r="G69" s="149"/>
      <c r="H69" s="150">
        <v>733</v>
      </c>
      <c r="I69" s="149"/>
      <c r="J69" s="148">
        <v>0</v>
      </c>
      <c r="K69" s="149"/>
      <c r="L69" s="150">
        <v>0</v>
      </c>
    </row>
    <row r="70" spans="1:12" s="151" customFormat="1" ht="20.100000000000001" customHeight="1" x14ac:dyDescent="0.3">
      <c r="A70" s="163"/>
      <c r="C70" s="164" t="s">
        <v>193</v>
      </c>
      <c r="D70" s="161"/>
      <c r="E70" s="159"/>
      <c r="F70" s="148"/>
      <c r="G70" s="149"/>
      <c r="H70" s="150"/>
      <c r="I70" s="149"/>
      <c r="J70" s="148"/>
      <c r="K70" s="149"/>
      <c r="L70" s="150"/>
    </row>
    <row r="71" spans="1:12" s="151" customFormat="1" ht="20.100000000000001" customHeight="1" x14ac:dyDescent="0.3">
      <c r="A71" s="163"/>
      <c r="C71" s="159" t="s">
        <v>188</v>
      </c>
      <c r="D71" s="161"/>
      <c r="E71" s="159"/>
      <c r="F71" s="148">
        <v>19559</v>
      </c>
      <c r="G71" s="149"/>
      <c r="H71" s="150">
        <v>10121</v>
      </c>
      <c r="I71" s="149"/>
      <c r="J71" s="148">
        <v>0</v>
      </c>
      <c r="K71" s="149"/>
      <c r="L71" s="150">
        <v>0</v>
      </c>
    </row>
    <row r="72" spans="1:12" s="151" customFormat="1" ht="20.100000000000001" customHeight="1" x14ac:dyDescent="0.3">
      <c r="A72" s="163"/>
      <c r="C72" s="162" t="s">
        <v>194</v>
      </c>
      <c r="D72" s="161"/>
      <c r="E72" s="159"/>
      <c r="F72" s="148"/>
      <c r="G72" s="149"/>
      <c r="H72" s="150"/>
      <c r="I72" s="149"/>
      <c r="J72" s="148"/>
      <c r="K72" s="149"/>
      <c r="L72" s="150"/>
    </row>
    <row r="73" spans="1:12" s="151" customFormat="1" ht="20.100000000000001" customHeight="1" x14ac:dyDescent="0.3">
      <c r="A73" s="163"/>
      <c r="C73" s="159" t="s">
        <v>192</v>
      </c>
      <c r="D73" s="161"/>
      <c r="E73" s="159"/>
      <c r="F73" s="153">
        <v>0</v>
      </c>
      <c r="G73" s="149"/>
      <c r="H73" s="213">
        <v>0</v>
      </c>
      <c r="I73" s="149"/>
      <c r="J73" s="153">
        <v>0</v>
      </c>
      <c r="K73" s="149"/>
      <c r="L73" s="213">
        <v>0</v>
      </c>
    </row>
    <row r="74" spans="1:12" ht="8.1" customHeight="1" x14ac:dyDescent="0.3">
      <c r="A74" s="116"/>
      <c r="F74" s="138"/>
      <c r="G74" s="120"/>
      <c r="I74" s="120"/>
      <c r="J74" s="138"/>
      <c r="K74" s="120"/>
    </row>
    <row r="75" spans="1:12" ht="20.100000000000001" customHeight="1" x14ac:dyDescent="0.3">
      <c r="A75" s="116" t="s">
        <v>184</v>
      </c>
      <c r="F75" s="138"/>
      <c r="G75" s="120"/>
      <c r="I75" s="120"/>
      <c r="J75" s="138"/>
      <c r="K75" s="120"/>
    </row>
    <row r="76" spans="1:12" ht="20.100000000000001" customHeight="1" x14ac:dyDescent="0.3">
      <c r="A76" s="116"/>
      <c r="B76" s="116" t="s">
        <v>65</v>
      </c>
      <c r="F76" s="139">
        <f>SUM(F67:F73)</f>
        <v>17547</v>
      </c>
      <c r="G76" s="130"/>
      <c r="H76" s="127">
        <f>SUM(H67:H73)</f>
        <v>10854</v>
      </c>
      <c r="I76" s="149"/>
      <c r="J76" s="139">
        <f>SUM(J67:J73)</f>
        <v>0</v>
      </c>
      <c r="K76" s="149"/>
      <c r="L76" s="127">
        <f>SUM(L67:L73)</f>
        <v>0</v>
      </c>
    </row>
    <row r="77" spans="1:12" ht="8.1" customHeight="1" x14ac:dyDescent="0.3">
      <c r="A77" s="116"/>
      <c r="F77" s="138"/>
      <c r="G77" s="120"/>
      <c r="I77" s="120"/>
      <c r="J77" s="138"/>
      <c r="K77" s="120"/>
    </row>
    <row r="78" spans="1:12" ht="20.100000000000001" customHeight="1" x14ac:dyDescent="0.3">
      <c r="A78" s="116" t="s">
        <v>270</v>
      </c>
      <c r="F78" s="139">
        <f>SUM(F64,F76)</f>
        <v>25491</v>
      </c>
      <c r="G78" s="120"/>
      <c r="H78" s="127">
        <f>SUM(H64,H76)</f>
        <v>64460</v>
      </c>
      <c r="I78" s="120"/>
      <c r="J78" s="139">
        <f>SUM(J64,J76)</f>
        <v>7041</v>
      </c>
      <c r="K78" s="120"/>
      <c r="L78" s="127">
        <f>SUM(L64,L76)</f>
        <v>61689</v>
      </c>
    </row>
    <row r="79" spans="1:12" ht="8.1" customHeight="1" x14ac:dyDescent="0.3">
      <c r="A79" s="116"/>
      <c r="F79" s="138"/>
      <c r="G79" s="120"/>
      <c r="I79" s="120"/>
      <c r="J79" s="138"/>
      <c r="K79" s="120"/>
    </row>
    <row r="80" spans="1:12" ht="20.100000000000001" customHeight="1" thickBot="1" x14ac:dyDescent="0.35">
      <c r="A80" s="116" t="s">
        <v>66</v>
      </c>
      <c r="F80" s="141">
        <f>SUM(F31+F78)</f>
        <v>2276392</v>
      </c>
      <c r="G80" s="120"/>
      <c r="H80" s="214">
        <f>SUM(H31+H78)</f>
        <v>1012729</v>
      </c>
      <c r="I80" s="120"/>
      <c r="J80" s="141">
        <f>SUM(J31+J78)</f>
        <v>1889702</v>
      </c>
      <c r="K80" s="120"/>
      <c r="L80" s="214">
        <f>SUM(L31+L78)</f>
        <v>899619</v>
      </c>
    </row>
    <row r="81" spans="1:12" ht="20.100000000000001" customHeight="1" thickTop="1" x14ac:dyDescent="0.3">
      <c r="A81" s="116"/>
      <c r="G81" s="120"/>
      <c r="I81" s="120"/>
      <c r="K81" s="120"/>
    </row>
    <row r="82" spans="1:12" ht="20.100000000000001" customHeight="1" x14ac:dyDescent="0.3">
      <c r="A82" s="116"/>
      <c r="G82" s="120"/>
      <c r="I82" s="120"/>
      <c r="K82" s="120"/>
    </row>
    <row r="83" spans="1:12" ht="20.100000000000001" customHeight="1" x14ac:dyDescent="0.3">
      <c r="A83" s="116"/>
      <c r="G83" s="120"/>
      <c r="I83" s="120"/>
      <c r="K83" s="120"/>
    </row>
    <row r="84" spans="1:12" ht="20.100000000000001" customHeight="1" x14ac:dyDescent="0.3">
      <c r="A84" s="116"/>
      <c r="G84" s="120"/>
      <c r="I84" s="120"/>
      <c r="K84" s="120"/>
    </row>
    <row r="85" spans="1:12" ht="20.100000000000001" customHeight="1" x14ac:dyDescent="0.3">
      <c r="A85" s="116"/>
      <c r="G85" s="120"/>
      <c r="I85" s="120"/>
      <c r="K85" s="120"/>
    </row>
    <row r="86" spans="1:12" ht="20.100000000000001" customHeight="1" x14ac:dyDescent="0.3">
      <c r="A86" s="116"/>
      <c r="G86" s="120"/>
      <c r="I86" s="120"/>
      <c r="K86" s="120"/>
    </row>
    <row r="87" spans="1:12" ht="20.100000000000001" customHeight="1" x14ac:dyDescent="0.3">
      <c r="A87" s="116"/>
      <c r="G87" s="120"/>
      <c r="I87" s="120"/>
      <c r="K87" s="120"/>
    </row>
    <row r="88" spans="1:12" ht="20.100000000000001" customHeight="1" x14ac:dyDescent="0.3">
      <c r="A88" s="116"/>
      <c r="G88" s="120"/>
      <c r="I88" s="120"/>
      <c r="K88" s="120"/>
    </row>
    <row r="89" spans="1:12" ht="18" customHeight="1" x14ac:dyDescent="0.3">
      <c r="A89" s="116"/>
      <c r="G89" s="120"/>
      <c r="I89" s="120"/>
      <c r="K89" s="120"/>
    </row>
    <row r="90" spans="1:12" ht="16.5" customHeight="1" x14ac:dyDescent="0.3">
      <c r="A90" s="116"/>
      <c r="G90" s="120"/>
      <c r="I90" s="120"/>
      <c r="K90" s="120"/>
    </row>
    <row r="91" spans="1:12" ht="22.2" customHeight="1" x14ac:dyDescent="0.3">
      <c r="A91" s="248" t="str">
        <f>A45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</row>
    <row r="92" spans="1:12" ht="20.100000000000001" customHeight="1" x14ac:dyDescent="0.3">
      <c r="A92" s="116" t="s">
        <v>0</v>
      </c>
      <c r="B92" s="116"/>
      <c r="C92" s="116"/>
      <c r="G92" s="132"/>
      <c r="I92" s="131"/>
      <c r="K92" s="132"/>
      <c r="L92" s="129" t="s">
        <v>3</v>
      </c>
    </row>
    <row r="93" spans="1:12" ht="20.100000000000001" customHeight="1" x14ac:dyDescent="0.3">
      <c r="A93" s="116" t="s">
        <v>53</v>
      </c>
      <c r="B93" s="116"/>
      <c r="C93" s="116"/>
      <c r="G93" s="132"/>
      <c r="I93" s="131"/>
      <c r="K93" s="132"/>
    </row>
    <row r="94" spans="1:12" ht="20.100000000000001" customHeight="1" x14ac:dyDescent="0.3">
      <c r="A94" s="123" t="str">
        <f>A48</f>
        <v>สำหรับงวดสามเดือนสิ้นสุดวันที่ 30 มิถุนายน พ.ศ. 2566</v>
      </c>
      <c r="B94" s="123"/>
      <c r="C94" s="123"/>
      <c r="D94" s="124"/>
      <c r="E94" s="125"/>
      <c r="F94" s="127"/>
      <c r="G94" s="144"/>
      <c r="H94" s="127"/>
      <c r="I94" s="145"/>
      <c r="J94" s="127"/>
      <c r="K94" s="144"/>
      <c r="L94" s="127"/>
    </row>
    <row r="95" spans="1:12" ht="20.100000000000001" customHeight="1" x14ac:dyDescent="0.3">
      <c r="G95" s="132"/>
      <c r="I95" s="131"/>
      <c r="K95" s="132"/>
    </row>
    <row r="96" spans="1:12" ht="20.100000000000001" customHeight="1" x14ac:dyDescent="0.3">
      <c r="A96" s="121"/>
      <c r="D96" s="128"/>
      <c r="E96" s="116"/>
      <c r="F96" s="249" t="s">
        <v>2</v>
      </c>
      <c r="G96" s="249"/>
      <c r="H96" s="249"/>
      <c r="I96" s="146"/>
      <c r="J96" s="249" t="s">
        <v>124</v>
      </c>
      <c r="K96" s="249"/>
      <c r="L96" s="249"/>
    </row>
    <row r="97" spans="1:12" ht="20.100000000000001" customHeight="1" x14ac:dyDescent="0.3">
      <c r="E97" s="116"/>
      <c r="F97" s="129" t="s">
        <v>253</v>
      </c>
      <c r="G97" s="116"/>
      <c r="H97" s="129" t="s">
        <v>217</v>
      </c>
      <c r="I97" s="147"/>
      <c r="J97" s="129" t="s">
        <v>253</v>
      </c>
      <c r="K97" s="116"/>
      <c r="L97" s="129" t="s">
        <v>217</v>
      </c>
    </row>
    <row r="98" spans="1:12" ht="20.100000000000001" customHeight="1" x14ac:dyDescent="0.3">
      <c r="E98" s="116"/>
      <c r="F98" s="224" t="s">
        <v>7</v>
      </c>
      <c r="G98" s="116"/>
      <c r="H98" s="224" t="s">
        <v>7</v>
      </c>
      <c r="I98" s="147"/>
      <c r="J98" s="224" t="s">
        <v>7</v>
      </c>
      <c r="K98" s="116"/>
      <c r="L98" s="224" t="s">
        <v>7</v>
      </c>
    </row>
    <row r="99" spans="1:12" ht="8.1" customHeight="1" x14ac:dyDescent="0.3">
      <c r="A99" s="116"/>
      <c r="F99" s="138"/>
      <c r="G99" s="120"/>
      <c r="I99" s="120"/>
      <c r="J99" s="138"/>
      <c r="K99" s="120"/>
    </row>
    <row r="100" spans="1:12" ht="20.100000000000001" customHeight="1" x14ac:dyDescent="0.3">
      <c r="A100" s="116" t="s">
        <v>151</v>
      </c>
      <c r="F100" s="138"/>
      <c r="G100" s="132"/>
      <c r="I100" s="131"/>
      <c r="J100" s="138"/>
      <c r="K100" s="132"/>
    </row>
    <row r="101" spans="1:12" ht="20.100000000000001" customHeight="1" x14ac:dyDescent="0.3">
      <c r="A101" s="121"/>
      <c r="B101" s="143" t="s">
        <v>179</v>
      </c>
      <c r="F101" s="148">
        <f>F104-F102</f>
        <v>2160255</v>
      </c>
      <c r="G101" s="165"/>
      <c r="H101" s="150">
        <v>1095431</v>
      </c>
      <c r="I101" s="165"/>
      <c r="J101" s="148">
        <f>J104-J102</f>
        <v>1882661</v>
      </c>
      <c r="K101" s="165"/>
      <c r="L101" s="150">
        <f>L104</f>
        <v>837930</v>
      </c>
    </row>
    <row r="102" spans="1:12" ht="20.100000000000001" customHeight="1" x14ac:dyDescent="0.3">
      <c r="A102" s="121"/>
      <c r="B102" s="143" t="s">
        <v>180</v>
      </c>
      <c r="F102" s="153">
        <v>90646</v>
      </c>
      <c r="G102" s="165"/>
      <c r="H102" s="213">
        <v>-147162</v>
      </c>
      <c r="I102" s="165"/>
      <c r="J102" s="153">
        <v>0</v>
      </c>
      <c r="K102" s="165"/>
      <c r="L102" s="213">
        <v>0</v>
      </c>
    </row>
    <row r="103" spans="1:12" ht="8.1" customHeight="1" x14ac:dyDescent="0.3">
      <c r="F103" s="166"/>
      <c r="G103" s="167"/>
      <c r="H103" s="167"/>
      <c r="I103" s="167"/>
      <c r="J103" s="166"/>
      <c r="K103" s="167"/>
      <c r="L103" s="167"/>
    </row>
    <row r="104" spans="1:12" ht="20.100000000000001" customHeight="1" thickBot="1" x14ac:dyDescent="0.35">
      <c r="F104" s="141">
        <f>F31</f>
        <v>2250901</v>
      </c>
      <c r="G104" s="167"/>
      <c r="H104" s="214">
        <f>H31</f>
        <v>948269</v>
      </c>
      <c r="I104" s="167"/>
      <c r="J104" s="141">
        <f>J31</f>
        <v>1882661</v>
      </c>
      <c r="K104" s="167"/>
      <c r="L104" s="214">
        <f>L31</f>
        <v>837930</v>
      </c>
    </row>
    <row r="105" spans="1:12" ht="20.100000000000001" customHeight="1" thickTop="1" x14ac:dyDescent="0.3">
      <c r="F105" s="138"/>
      <c r="G105" s="167"/>
      <c r="I105" s="167"/>
      <c r="J105" s="138"/>
      <c r="K105" s="167"/>
    </row>
    <row r="106" spans="1:12" ht="20.100000000000001" customHeight="1" x14ac:dyDescent="0.3">
      <c r="A106" s="116" t="s">
        <v>156</v>
      </c>
      <c r="F106" s="166"/>
      <c r="G106" s="167"/>
      <c r="H106" s="167"/>
      <c r="I106" s="167"/>
      <c r="J106" s="166"/>
      <c r="K106" s="167"/>
      <c r="L106" s="167"/>
    </row>
    <row r="107" spans="1:12" ht="20.100000000000001" customHeight="1" x14ac:dyDescent="0.3">
      <c r="A107" s="121"/>
      <c r="B107" s="143" t="s">
        <v>179</v>
      </c>
      <c r="F107" s="148">
        <f>F110-F108</f>
        <v>2178349</v>
      </c>
      <c r="G107" s="165"/>
      <c r="H107" s="150">
        <f>H110-H108</f>
        <v>1151981</v>
      </c>
      <c r="I107" s="165"/>
      <c r="J107" s="148">
        <f>J110-J108</f>
        <v>1889702</v>
      </c>
      <c r="K107" s="165"/>
      <c r="L107" s="150">
        <f>L110</f>
        <v>899619</v>
      </c>
    </row>
    <row r="108" spans="1:12" ht="20.100000000000001" customHeight="1" x14ac:dyDescent="0.3">
      <c r="A108" s="121"/>
      <c r="B108" s="143" t="s">
        <v>180</v>
      </c>
      <c r="F108" s="153">
        <v>98043</v>
      </c>
      <c r="G108" s="165"/>
      <c r="H108" s="213">
        <v>-139252</v>
      </c>
      <c r="I108" s="165"/>
      <c r="J108" s="153">
        <v>0</v>
      </c>
      <c r="K108" s="165"/>
      <c r="L108" s="213">
        <v>0</v>
      </c>
    </row>
    <row r="109" spans="1:12" ht="8.1" customHeight="1" x14ac:dyDescent="0.3">
      <c r="F109" s="138"/>
      <c r="G109" s="167"/>
      <c r="I109" s="167"/>
      <c r="J109" s="166"/>
      <c r="K109" s="167"/>
      <c r="L109" s="167"/>
    </row>
    <row r="110" spans="1:12" ht="20.100000000000001" customHeight="1" thickBot="1" x14ac:dyDescent="0.35">
      <c r="F110" s="141">
        <f>F80</f>
        <v>2276392</v>
      </c>
      <c r="G110" s="167"/>
      <c r="H110" s="214">
        <f>H80</f>
        <v>1012729</v>
      </c>
      <c r="I110" s="167"/>
      <c r="J110" s="141">
        <f>J80</f>
        <v>1889702</v>
      </c>
      <c r="K110" s="167"/>
      <c r="L110" s="214">
        <f>L80</f>
        <v>899619</v>
      </c>
    </row>
    <row r="111" spans="1:12" ht="20.100000000000001" customHeight="1" thickTop="1" x14ac:dyDescent="0.3">
      <c r="D111" s="147"/>
      <c r="E111" s="116"/>
      <c r="F111" s="168"/>
      <c r="G111" s="116"/>
      <c r="H111" s="129"/>
      <c r="I111" s="147"/>
      <c r="J111" s="168"/>
      <c r="K111" s="116"/>
      <c r="L111" s="129"/>
    </row>
    <row r="112" spans="1:12" ht="20.100000000000001" customHeight="1" x14ac:dyDescent="0.3">
      <c r="A112" s="116" t="s">
        <v>67</v>
      </c>
      <c r="E112" s="120"/>
      <c r="F112" s="138"/>
      <c r="G112" s="120"/>
      <c r="I112" s="120"/>
      <c r="J112" s="138"/>
      <c r="K112" s="120"/>
    </row>
    <row r="113" spans="1:12" ht="20.100000000000001" customHeight="1" x14ac:dyDescent="0.3">
      <c r="A113" s="116"/>
      <c r="B113" s="118" t="s">
        <v>68</v>
      </c>
      <c r="F113" s="169">
        <f>F101/3730000</f>
        <v>0.57915683646112603</v>
      </c>
      <c r="G113" s="170"/>
      <c r="H113" s="215">
        <f>H101/3730000</f>
        <v>0.29368123324396783</v>
      </c>
      <c r="I113" s="170"/>
      <c r="J113" s="169">
        <f>J101/3730000</f>
        <v>0.50473485254691686</v>
      </c>
      <c r="K113" s="171"/>
      <c r="L113" s="215">
        <f>L101/3730000</f>
        <v>0.22464611260053619</v>
      </c>
    </row>
    <row r="114" spans="1:12" ht="20.100000000000001" customHeight="1" x14ac:dyDescent="0.3">
      <c r="A114" s="116"/>
      <c r="F114" s="167"/>
      <c r="G114" s="132"/>
      <c r="H114" s="167"/>
      <c r="I114" s="131"/>
      <c r="J114" s="167"/>
      <c r="K114" s="132"/>
      <c r="L114" s="167"/>
    </row>
    <row r="115" spans="1:12" ht="20.100000000000001" customHeight="1" x14ac:dyDescent="0.3">
      <c r="A115" s="116"/>
      <c r="F115" s="167"/>
      <c r="G115" s="132"/>
      <c r="H115" s="167"/>
      <c r="I115" s="131"/>
      <c r="J115" s="167"/>
      <c r="K115" s="132"/>
      <c r="L115" s="167"/>
    </row>
    <row r="116" spans="1:12" ht="20.100000000000001" customHeight="1" x14ac:dyDescent="0.3">
      <c r="A116" s="116"/>
      <c r="F116" s="167"/>
      <c r="G116" s="132"/>
      <c r="H116" s="167"/>
      <c r="I116" s="131"/>
      <c r="J116" s="167"/>
      <c r="K116" s="132"/>
      <c r="L116" s="167"/>
    </row>
    <row r="117" spans="1:12" ht="20.100000000000001" customHeight="1" x14ac:dyDescent="0.3">
      <c r="A117" s="116"/>
      <c r="F117" s="167"/>
      <c r="G117" s="132"/>
      <c r="H117" s="167"/>
      <c r="I117" s="131"/>
      <c r="J117" s="167"/>
      <c r="K117" s="132"/>
      <c r="L117" s="167"/>
    </row>
    <row r="118" spans="1:12" ht="20.100000000000001" customHeight="1" x14ac:dyDescent="0.3">
      <c r="A118" s="116"/>
      <c r="F118" s="167"/>
      <c r="G118" s="132"/>
      <c r="H118" s="167"/>
      <c r="I118" s="131"/>
      <c r="J118" s="167"/>
      <c r="K118" s="132"/>
      <c r="L118" s="167"/>
    </row>
    <row r="119" spans="1:12" ht="20.100000000000001" customHeight="1" x14ac:dyDescent="0.3">
      <c r="A119" s="116"/>
      <c r="F119" s="167"/>
      <c r="G119" s="132"/>
      <c r="H119" s="167"/>
      <c r="I119" s="131"/>
      <c r="J119" s="167"/>
      <c r="K119" s="132"/>
      <c r="L119" s="167"/>
    </row>
    <row r="120" spans="1:12" ht="20.100000000000001" customHeight="1" x14ac:dyDescent="0.3">
      <c r="A120" s="116"/>
      <c r="F120" s="167"/>
      <c r="G120" s="132"/>
      <c r="H120" s="167"/>
      <c r="I120" s="131"/>
      <c r="J120" s="167"/>
      <c r="K120" s="132"/>
      <c r="L120" s="167"/>
    </row>
    <row r="121" spans="1:12" ht="20.100000000000001" customHeight="1" x14ac:dyDescent="0.3">
      <c r="A121" s="116"/>
      <c r="F121" s="167"/>
      <c r="G121" s="132"/>
      <c r="H121" s="167"/>
      <c r="I121" s="131"/>
      <c r="J121" s="167"/>
      <c r="K121" s="132"/>
      <c r="L121" s="167"/>
    </row>
    <row r="122" spans="1:12" ht="20.100000000000001" customHeight="1" x14ac:dyDescent="0.3">
      <c r="A122" s="116"/>
      <c r="F122" s="167"/>
      <c r="G122" s="132"/>
      <c r="H122" s="167"/>
      <c r="I122" s="131"/>
      <c r="J122" s="167"/>
      <c r="K122" s="132"/>
      <c r="L122" s="167"/>
    </row>
    <row r="123" spans="1:12" ht="20.100000000000001" customHeight="1" x14ac:dyDescent="0.3">
      <c r="A123" s="116"/>
      <c r="F123" s="167"/>
      <c r="G123" s="132"/>
      <c r="H123" s="167"/>
      <c r="I123" s="131"/>
      <c r="J123" s="167"/>
      <c r="K123" s="132"/>
      <c r="L123" s="167"/>
    </row>
    <row r="124" spans="1:12" ht="20.100000000000001" customHeight="1" x14ac:dyDescent="0.3">
      <c r="A124" s="116"/>
      <c r="F124" s="167"/>
      <c r="G124" s="132"/>
      <c r="H124" s="167"/>
      <c r="I124" s="131"/>
      <c r="J124" s="167"/>
      <c r="K124" s="132"/>
      <c r="L124" s="167"/>
    </row>
    <row r="125" spans="1:12" ht="20.100000000000001" customHeight="1" x14ac:dyDescent="0.3">
      <c r="A125" s="116"/>
      <c r="F125" s="167"/>
      <c r="G125" s="132"/>
      <c r="H125" s="167"/>
      <c r="I125" s="131"/>
      <c r="J125" s="167"/>
      <c r="K125" s="132"/>
      <c r="L125" s="167"/>
    </row>
    <row r="126" spans="1:12" ht="20.100000000000001" customHeight="1" x14ac:dyDescent="0.3">
      <c r="A126" s="116"/>
      <c r="F126" s="167"/>
      <c r="G126" s="132"/>
      <c r="H126" s="167"/>
      <c r="I126" s="131"/>
      <c r="J126" s="167"/>
      <c r="K126" s="132"/>
      <c r="L126" s="167"/>
    </row>
    <row r="127" spans="1:12" ht="20.100000000000001" customHeight="1" x14ac:dyDescent="0.3">
      <c r="A127" s="116"/>
      <c r="F127" s="167"/>
      <c r="G127" s="132"/>
      <c r="H127" s="167"/>
      <c r="I127" s="131"/>
      <c r="J127" s="167"/>
      <c r="K127" s="132"/>
      <c r="L127" s="167"/>
    </row>
    <row r="128" spans="1:12" ht="27" customHeight="1" x14ac:dyDescent="0.3">
      <c r="A128" s="116"/>
      <c r="F128" s="167"/>
      <c r="G128" s="132"/>
      <c r="H128" s="167"/>
      <c r="I128" s="131"/>
      <c r="J128" s="167"/>
      <c r="K128" s="132"/>
      <c r="L128" s="167"/>
    </row>
    <row r="129" spans="1:12" ht="20.100000000000001" customHeight="1" x14ac:dyDescent="0.3">
      <c r="A129" s="116"/>
      <c r="F129" s="167"/>
      <c r="G129" s="132"/>
      <c r="H129" s="167"/>
      <c r="I129" s="131"/>
      <c r="J129" s="167"/>
      <c r="K129" s="132"/>
      <c r="L129" s="167"/>
    </row>
    <row r="130" spans="1:12" ht="20.100000000000001" customHeight="1" x14ac:dyDescent="0.3">
      <c r="A130" s="116"/>
      <c r="F130" s="167"/>
      <c r="G130" s="132"/>
      <c r="H130" s="167"/>
      <c r="I130" s="131"/>
      <c r="J130" s="167"/>
      <c r="K130" s="132"/>
      <c r="L130" s="167"/>
    </row>
    <row r="131" spans="1:12" ht="20.100000000000001" customHeight="1" x14ac:dyDescent="0.3">
      <c r="A131" s="116"/>
      <c r="F131" s="167"/>
      <c r="G131" s="132"/>
      <c r="H131" s="167"/>
      <c r="I131" s="131"/>
      <c r="J131" s="167"/>
      <c r="K131" s="132"/>
      <c r="L131" s="167"/>
    </row>
    <row r="132" spans="1:12" ht="20.100000000000001" customHeight="1" x14ac:dyDescent="0.3">
      <c r="A132" s="116"/>
      <c r="F132" s="167"/>
      <c r="G132" s="132"/>
      <c r="H132" s="167"/>
      <c r="I132" s="131"/>
      <c r="J132" s="167"/>
      <c r="K132" s="132"/>
      <c r="L132" s="167"/>
    </row>
    <row r="133" spans="1:12" ht="19.5" customHeight="1" x14ac:dyDescent="0.3">
      <c r="A133" s="116"/>
      <c r="F133" s="167"/>
      <c r="G133" s="132"/>
      <c r="H133" s="167"/>
      <c r="I133" s="131"/>
      <c r="J133" s="167"/>
      <c r="K133" s="132"/>
      <c r="L133" s="167"/>
    </row>
    <row r="134" spans="1:12" ht="22.2" customHeight="1" x14ac:dyDescent="0.3">
      <c r="A134" s="248" t="str">
        <f>A91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</row>
  </sheetData>
  <mergeCells count="9">
    <mergeCell ref="A134:L134"/>
    <mergeCell ref="A45:L45"/>
    <mergeCell ref="A91:L91"/>
    <mergeCell ref="F5:H5"/>
    <mergeCell ref="J5:L5"/>
    <mergeCell ref="F50:H50"/>
    <mergeCell ref="J50:L50"/>
    <mergeCell ref="F96:H96"/>
    <mergeCell ref="J96:L96"/>
  </mergeCells>
  <pageMargins left="0.8" right="0.5" top="0.5" bottom="0.6" header="0.49" footer="0.4"/>
  <pageSetup paperSize="9" scale="95" firstPageNumber="5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5" max="16383" man="1"/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FD61-E609-46F8-8D89-1373E6EFEACD}">
  <sheetPr>
    <tabColor theme="9" tint="0.79998168889431442"/>
  </sheetPr>
  <dimension ref="A1:L135"/>
  <sheetViews>
    <sheetView zoomScaleNormal="100" zoomScaleSheetLayoutView="115" workbookViewId="0">
      <selection activeCell="B133" sqref="B133"/>
    </sheetView>
  </sheetViews>
  <sheetFormatPr defaultColWidth="6.6640625" defaultRowHeight="18.600000000000001" x14ac:dyDescent="0.3"/>
  <cols>
    <col min="1" max="2" width="1.33203125" style="3" customWidth="1"/>
    <col min="3" max="3" width="33" style="3" customWidth="1"/>
    <col min="4" max="4" width="7.44140625" style="2" customWidth="1"/>
    <col min="5" max="5" width="0.5546875" style="3" customWidth="1"/>
    <col min="6" max="6" width="12.33203125" style="4" customWidth="1"/>
    <col min="7" max="7" width="0.5546875" style="3" customWidth="1"/>
    <col min="8" max="8" width="12.33203125" style="4" customWidth="1"/>
    <col min="9" max="9" width="0.5546875" style="2" customWidth="1"/>
    <col min="10" max="10" width="12.33203125" style="4" customWidth="1"/>
    <col min="11" max="11" width="0.5546875" style="3" customWidth="1"/>
    <col min="12" max="12" width="12.33203125" style="4" customWidth="1"/>
    <col min="13" max="16384" width="6.6640625" style="5"/>
  </cols>
  <sheetData>
    <row r="1" spans="1:12" ht="20.100000000000001" customHeight="1" x14ac:dyDescent="0.3">
      <c r="A1" s="1" t="s">
        <v>0</v>
      </c>
      <c r="B1" s="1"/>
      <c r="C1" s="1"/>
      <c r="G1" s="17"/>
      <c r="I1" s="18"/>
      <c r="K1" s="17"/>
      <c r="L1" s="12" t="s">
        <v>3</v>
      </c>
    </row>
    <row r="2" spans="1:12" ht="20.100000000000001" customHeight="1" x14ac:dyDescent="0.3">
      <c r="A2" s="1" t="s">
        <v>53</v>
      </c>
      <c r="B2" s="1"/>
      <c r="C2" s="1"/>
      <c r="G2" s="17"/>
      <c r="I2" s="18"/>
      <c r="K2" s="17"/>
    </row>
    <row r="3" spans="1:12" ht="20.100000000000001" customHeight="1" x14ac:dyDescent="0.3">
      <c r="A3" s="6" t="s">
        <v>261</v>
      </c>
      <c r="B3" s="6"/>
      <c r="C3" s="6"/>
      <c r="D3" s="7"/>
      <c r="E3" s="8"/>
      <c r="F3" s="9"/>
      <c r="G3" s="22"/>
      <c r="H3" s="9"/>
      <c r="I3" s="23"/>
      <c r="J3" s="9"/>
      <c r="K3" s="22"/>
      <c r="L3" s="9"/>
    </row>
    <row r="4" spans="1:12" ht="20.100000000000001" customHeight="1" x14ac:dyDescent="0.3">
      <c r="G4" s="17"/>
      <c r="I4" s="18"/>
      <c r="K4" s="17"/>
    </row>
    <row r="5" spans="1:12" ht="20.100000000000001" customHeight="1" x14ac:dyDescent="0.3">
      <c r="A5" s="5"/>
      <c r="D5" s="10"/>
      <c r="E5" s="1"/>
      <c r="F5" s="250" t="s">
        <v>2</v>
      </c>
      <c r="G5" s="250"/>
      <c r="H5" s="250"/>
      <c r="I5" s="25"/>
      <c r="J5" s="250" t="s">
        <v>124</v>
      </c>
      <c r="K5" s="250"/>
      <c r="L5" s="250"/>
    </row>
    <row r="6" spans="1:12" ht="20.100000000000001" customHeight="1" x14ac:dyDescent="0.3">
      <c r="E6" s="1"/>
      <c r="F6" s="12" t="s">
        <v>253</v>
      </c>
      <c r="G6" s="1"/>
      <c r="H6" s="12" t="s">
        <v>217</v>
      </c>
      <c r="I6" s="13"/>
      <c r="J6" s="12" t="s">
        <v>253</v>
      </c>
      <c r="K6" s="1"/>
      <c r="L6" s="12" t="s">
        <v>217</v>
      </c>
    </row>
    <row r="7" spans="1:12" ht="20.100000000000001" customHeight="1" x14ac:dyDescent="0.3">
      <c r="D7" s="14" t="s">
        <v>6</v>
      </c>
      <c r="E7" s="1"/>
      <c r="F7" s="225" t="s">
        <v>7</v>
      </c>
      <c r="G7" s="1"/>
      <c r="H7" s="225" t="s">
        <v>7</v>
      </c>
      <c r="I7" s="13"/>
      <c r="J7" s="225" t="s">
        <v>7</v>
      </c>
      <c r="K7" s="1"/>
      <c r="L7" s="225" t="s">
        <v>7</v>
      </c>
    </row>
    <row r="8" spans="1:12" ht="8.1" customHeight="1" x14ac:dyDescent="0.3">
      <c r="F8" s="16"/>
      <c r="G8" s="19"/>
      <c r="I8" s="19"/>
      <c r="J8" s="16"/>
      <c r="K8" s="19"/>
    </row>
    <row r="9" spans="1:12" ht="20.100000000000001" customHeight="1" x14ac:dyDescent="0.3">
      <c r="A9" s="3" t="s">
        <v>226</v>
      </c>
      <c r="F9" s="86">
        <v>13232313</v>
      </c>
      <c r="G9" s="87"/>
      <c r="H9" s="88">
        <v>6767215</v>
      </c>
      <c r="I9" s="87"/>
      <c r="J9" s="86">
        <v>1525731</v>
      </c>
      <c r="K9" s="87"/>
      <c r="L9" s="88">
        <v>2867003</v>
      </c>
    </row>
    <row r="10" spans="1:12" ht="20.100000000000001" customHeight="1" x14ac:dyDescent="0.3">
      <c r="A10" s="3" t="s">
        <v>54</v>
      </c>
      <c r="F10" s="89">
        <v>3542958</v>
      </c>
      <c r="G10" s="26"/>
      <c r="H10" s="26">
        <v>3369187</v>
      </c>
      <c r="I10" s="26"/>
      <c r="J10" s="86">
        <v>0</v>
      </c>
      <c r="K10" s="26"/>
      <c r="L10" s="88">
        <v>0</v>
      </c>
    </row>
    <row r="11" spans="1:12" ht="20.100000000000001" customHeight="1" x14ac:dyDescent="0.3">
      <c r="A11" s="3" t="s">
        <v>55</v>
      </c>
      <c r="D11" s="80">
        <v>22.2</v>
      </c>
      <c r="F11" s="86">
        <v>0</v>
      </c>
      <c r="G11" s="87"/>
      <c r="H11" s="88">
        <v>0</v>
      </c>
      <c r="I11" s="87"/>
      <c r="J11" s="86">
        <v>2394652</v>
      </c>
      <c r="K11" s="87"/>
      <c r="L11" s="88">
        <v>2816841</v>
      </c>
    </row>
    <row r="12" spans="1:12" ht="20.100000000000001" customHeight="1" x14ac:dyDescent="0.3">
      <c r="A12" s="3" t="s">
        <v>56</v>
      </c>
      <c r="D12" s="80"/>
      <c r="F12" s="90">
        <v>85150</v>
      </c>
      <c r="G12" s="87"/>
      <c r="H12" s="216">
        <v>134231</v>
      </c>
      <c r="I12" s="87"/>
      <c r="J12" s="90">
        <v>466583</v>
      </c>
      <c r="K12" s="87"/>
      <c r="L12" s="216">
        <v>207357</v>
      </c>
    </row>
    <row r="13" spans="1:12" ht="8.1" customHeight="1" x14ac:dyDescent="0.3">
      <c r="F13" s="16"/>
      <c r="G13" s="19"/>
      <c r="I13" s="19"/>
      <c r="J13" s="16"/>
      <c r="K13" s="19"/>
    </row>
    <row r="14" spans="1:12" ht="20.100000000000001" customHeight="1" x14ac:dyDescent="0.3">
      <c r="A14" s="1" t="s">
        <v>57</v>
      </c>
      <c r="B14" s="5"/>
      <c r="C14" s="1"/>
      <c r="F14" s="90">
        <f>SUM(F9:F12)</f>
        <v>16860421</v>
      </c>
      <c r="G14" s="87"/>
      <c r="H14" s="216">
        <f>SUM(H9:H12)</f>
        <v>10270633</v>
      </c>
      <c r="I14" s="87"/>
      <c r="J14" s="90">
        <f>SUM(J9:J12)</f>
        <v>4386966</v>
      </c>
      <c r="K14" s="87"/>
      <c r="L14" s="216">
        <f>SUM(L9:L12)</f>
        <v>5891201</v>
      </c>
    </row>
    <row r="15" spans="1:12" ht="20.100000000000001" customHeight="1" x14ac:dyDescent="0.3">
      <c r="F15" s="16"/>
      <c r="G15" s="19"/>
      <c r="I15" s="19"/>
      <c r="J15" s="16"/>
      <c r="K15" s="19"/>
    </row>
    <row r="16" spans="1:12" ht="19.5" customHeight="1" x14ac:dyDescent="0.3">
      <c r="A16" s="3" t="s">
        <v>205</v>
      </c>
      <c r="D16" s="80"/>
      <c r="F16" s="86">
        <v>-10381946</v>
      </c>
      <c r="G16" s="91"/>
      <c r="H16" s="88">
        <v>-6615205</v>
      </c>
      <c r="I16" s="91"/>
      <c r="J16" s="86">
        <v>-1540781</v>
      </c>
      <c r="K16" s="91"/>
      <c r="L16" s="88">
        <v>-2739430</v>
      </c>
    </row>
    <row r="17" spans="1:12" ht="20.100000000000001" customHeight="1" x14ac:dyDescent="0.3">
      <c r="A17" s="3" t="s">
        <v>58</v>
      </c>
      <c r="D17" s="80"/>
      <c r="F17" s="86">
        <v>-34901</v>
      </c>
      <c r="G17" s="87"/>
      <c r="H17" s="88">
        <v>-27691</v>
      </c>
      <c r="I17" s="87"/>
      <c r="J17" s="86">
        <v>-13853</v>
      </c>
      <c r="K17" s="87"/>
      <c r="L17" s="88">
        <v>-17604</v>
      </c>
    </row>
    <row r="18" spans="1:12" ht="20.100000000000001" customHeight="1" x14ac:dyDescent="0.3">
      <c r="A18" s="3" t="s">
        <v>59</v>
      </c>
      <c r="F18" s="86">
        <v>-763192</v>
      </c>
      <c r="G18" s="87"/>
      <c r="H18" s="88">
        <v>-743643</v>
      </c>
      <c r="I18" s="87"/>
      <c r="J18" s="86">
        <v>-348302</v>
      </c>
      <c r="K18" s="87"/>
      <c r="L18" s="88">
        <v>-305081</v>
      </c>
    </row>
    <row r="19" spans="1:12" ht="20.100000000000001" customHeight="1" x14ac:dyDescent="0.3">
      <c r="A19" s="5" t="s">
        <v>234</v>
      </c>
      <c r="F19" s="86">
        <v>0</v>
      </c>
      <c r="G19" s="87"/>
      <c r="H19" s="88">
        <v>445</v>
      </c>
      <c r="I19" s="87"/>
      <c r="J19" s="86">
        <v>0</v>
      </c>
      <c r="K19" s="87"/>
      <c r="L19" s="88">
        <v>0</v>
      </c>
    </row>
    <row r="20" spans="1:12" ht="20.100000000000001" customHeight="1" x14ac:dyDescent="0.3">
      <c r="A20" s="3" t="s">
        <v>201</v>
      </c>
      <c r="E20" s="19"/>
      <c r="F20" s="86">
        <v>55567</v>
      </c>
      <c r="G20" s="87"/>
      <c r="H20" s="88">
        <v>40881</v>
      </c>
      <c r="I20" s="87"/>
      <c r="J20" s="86">
        <v>25601</v>
      </c>
      <c r="K20" s="87"/>
      <c r="L20" s="88">
        <v>54660</v>
      </c>
    </row>
    <row r="21" spans="1:12" ht="20.100000000000001" customHeight="1" x14ac:dyDescent="0.3">
      <c r="A21" s="3" t="s">
        <v>61</v>
      </c>
      <c r="E21" s="19"/>
      <c r="F21" s="90">
        <v>-1040419</v>
      </c>
      <c r="G21" s="87"/>
      <c r="H21" s="216">
        <v>-654922</v>
      </c>
      <c r="I21" s="87"/>
      <c r="J21" s="90">
        <v>-629242</v>
      </c>
      <c r="K21" s="87"/>
      <c r="L21" s="216">
        <v>-351214</v>
      </c>
    </row>
    <row r="22" spans="1:12" ht="8.1" customHeight="1" x14ac:dyDescent="0.3">
      <c r="F22" s="16"/>
      <c r="G22" s="19"/>
      <c r="I22" s="19"/>
      <c r="J22" s="16"/>
      <c r="K22" s="19"/>
    </row>
    <row r="23" spans="1:12" ht="20.100000000000001" customHeight="1" x14ac:dyDescent="0.3">
      <c r="A23" s="1" t="s">
        <v>60</v>
      </c>
      <c r="B23" s="5"/>
      <c r="F23" s="20">
        <f>SUM(F16:F22)</f>
        <v>-12164891</v>
      </c>
      <c r="G23" s="4"/>
      <c r="H23" s="9">
        <f>SUM(H16:H22)</f>
        <v>-8000135</v>
      </c>
      <c r="I23" s="4"/>
      <c r="J23" s="20">
        <f>SUM(J16:J22)</f>
        <v>-2506577</v>
      </c>
      <c r="K23" s="4"/>
      <c r="L23" s="9">
        <f>SUM(L16:L22)</f>
        <v>-3358669</v>
      </c>
    </row>
    <row r="24" spans="1:12" ht="8.1" customHeight="1" x14ac:dyDescent="0.3">
      <c r="F24" s="16"/>
      <c r="G24" s="4"/>
      <c r="I24" s="4"/>
      <c r="J24" s="16"/>
      <c r="K24" s="4"/>
    </row>
    <row r="25" spans="1:12" ht="20.100000000000001" customHeight="1" x14ac:dyDescent="0.3">
      <c r="A25" s="3" t="s">
        <v>268</v>
      </c>
      <c r="F25" s="92"/>
      <c r="G25" s="19"/>
      <c r="H25" s="93"/>
      <c r="I25" s="19"/>
      <c r="J25" s="92"/>
      <c r="K25" s="19"/>
      <c r="L25" s="93"/>
    </row>
    <row r="26" spans="1:12" ht="20.100000000000001" customHeight="1" x14ac:dyDescent="0.3">
      <c r="B26" s="3" t="s">
        <v>202</v>
      </c>
      <c r="D26" s="2">
        <v>14</v>
      </c>
      <c r="F26" s="90">
        <v>156745</v>
      </c>
      <c r="G26" s="87"/>
      <c r="H26" s="216">
        <v>9045</v>
      </c>
      <c r="I26" s="87"/>
      <c r="J26" s="90">
        <v>0</v>
      </c>
      <c r="K26" s="87"/>
      <c r="L26" s="216">
        <v>0</v>
      </c>
    </row>
    <row r="27" spans="1:12" ht="8.1" customHeight="1" x14ac:dyDescent="0.3">
      <c r="F27" s="16"/>
      <c r="G27" s="4"/>
      <c r="I27" s="4"/>
      <c r="J27" s="16"/>
      <c r="K27" s="4"/>
    </row>
    <row r="28" spans="1:12" ht="20.100000000000001" customHeight="1" x14ac:dyDescent="0.3">
      <c r="A28" s="1" t="s">
        <v>62</v>
      </c>
      <c r="F28" s="86">
        <f>SUM(F14+F23+F26)</f>
        <v>4852275</v>
      </c>
      <c r="G28" s="88"/>
      <c r="H28" s="88">
        <f>SUM(H14+H23+H26)</f>
        <v>2279543</v>
      </c>
      <c r="I28" s="88"/>
      <c r="J28" s="86">
        <f>SUM(J14+J23+J26)</f>
        <v>1880389</v>
      </c>
      <c r="K28" s="88"/>
      <c r="L28" s="88">
        <f>SUM(L14+L23+L26)</f>
        <v>2532532</v>
      </c>
    </row>
    <row r="29" spans="1:12" ht="20.100000000000001" customHeight="1" x14ac:dyDescent="0.3">
      <c r="A29" s="3" t="s">
        <v>63</v>
      </c>
      <c r="D29" s="2">
        <v>20</v>
      </c>
      <c r="F29" s="90">
        <v>-209395</v>
      </c>
      <c r="G29" s="87"/>
      <c r="H29" s="216">
        <v>-36971</v>
      </c>
      <c r="I29" s="87"/>
      <c r="J29" s="90">
        <v>2399</v>
      </c>
      <c r="K29" s="87"/>
      <c r="L29" s="216">
        <v>1991</v>
      </c>
    </row>
    <row r="30" spans="1:12" ht="8.1" customHeight="1" x14ac:dyDescent="0.3">
      <c r="F30" s="16"/>
      <c r="G30" s="19"/>
      <c r="I30" s="19"/>
      <c r="J30" s="16"/>
      <c r="K30" s="19"/>
    </row>
    <row r="31" spans="1:12" ht="20.100000000000001" customHeight="1" x14ac:dyDescent="0.3">
      <c r="A31" s="1" t="s">
        <v>64</v>
      </c>
      <c r="F31" s="20">
        <f>SUM(F28:F29)</f>
        <v>4642880</v>
      </c>
      <c r="G31" s="4"/>
      <c r="H31" s="9">
        <f>SUM(H28:H29)</f>
        <v>2242572</v>
      </c>
      <c r="I31" s="4"/>
      <c r="J31" s="20">
        <f>SUM(J28:J29)</f>
        <v>1882788</v>
      </c>
      <c r="K31" s="4"/>
      <c r="L31" s="9">
        <f>SUM(L28:L29)</f>
        <v>2534523</v>
      </c>
    </row>
    <row r="32" spans="1:12" ht="20.100000000000001" customHeight="1" x14ac:dyDescent="0.3">
      <c r="G32" s="4"/>
      <c r="I32" s="4"/>
      <c r="J32" s="115"/>
      <c r="K32" s="4"/>
    </row>
    <row r="33" spans="1:12" ht="20.100000000000001" customHeight="1" x14ac:dyDescent="0.3">
      <c r="G33" s="4"/>
      <c r="I33" s="4"/>
      <c r="K33" s="4"/>
    </row>
    <row r="34" spans="1:12" ht="20.100000000000001" customHeight="1" x14ac:dyDescent="0.3">
      <c r="G34" s="4"/>
      <c r="I34" s="4"/>
      <c r="K34" s="4"/>
    </row>
    <row r="35" spans="1:12" ht="20.100000000000001" customHeight="1" x14ac:dyDescent="0.3">
      <c r="A35" s="1"/>
      <c r="G35" s="4"/>
      <c r="I35" s="4"/>
      <c r="K35" s="4"/>
    </row>
    <row r="36" spans="1:12" ht="20.100000000000001" customHeight="1" x14ac:dyDescent="0.3">
      <c r="G36" s="4"/>
      <c r="I36" s="4"/>
      <c r="K36" s="4"/>
    </row>
    <row r="37" spans="1:12" ht="20.100000000000001" customHeight="1" x14ac:dyDescent="0.3">
      <c r="G37" s="4"/>
      <c r="I37" s="4"/>
      <c r="K37" s="4"/>
    </row>
    <row r="38" spans="1:12" ht="20.100000000000001" customHeight="1" x14ac:dyDescent="0.3">
      <c r="G38" s="4"/>
      <c r="I38" s="4"/>
      <c r="K38" s="4"/>
    </row>
    <row r="39" spans="1:12" ht="20.100000000000001" customHeight="1" x14ac:dyDescent="0.3">
      <c r="G39" s="4"/>
      <c r="I39" s="4"/>
      <c r="K39" s="4"/>
    </row>
    <row r="40" spans="1:12" ht="20.100000000000001" customHeight="1" x14ac:dyDescent="0.3">
      <c r="G40" s="4"/>
      <c r="I40" s="4"/>
      <c r="K40" s="4"/>
    </row>
    <row r="41" spans="1:12" ht="20.100000000000001" customHeight="1" x14ac:dyDescent="0.3">
      <c r="G41" s="4"/>
      <c r="I41" s="4"/>
      <c r="K41" s="4"/>
    </row>
    <row r="42" spans="1:12" ht="20.100000000000001" customHeight="1" x14ac:dyDescent="0.3">
      <c r="G42" s="4"/>
      <c r="I42" s="4"/>
      <c r="K42" s="4"/>
    </row>
    <row r="43" spans="1:12" ht="18" customHeight="1" x14ac:dyDescent="0.3">
      <c r="G43" s="4"/>
      <c r="I43" s="4"/>
      <c r="K43" s="4"/>
    </row>
    <row r="44" spans="1:12" ht="20.100000000000001" customHeight="1" x14ac:dyDescent="0.3">
      <c r="G44" s="4"/>
      <c r="I44" s="4"/>
      <c r="K44" s="4"/>
    </row>
    <row r="45" spans="1:12" ht="6" customHeight="1" x14ac:dyDescent="0.3">
      <c r="G45" s="4"/>
      <c r="I45" s="4"/>
      <c r="K45" s="4"/>
    </row>
    <row r="46" spans="1:12" ht="22.2" customHeight="1" x14ac:dyDescent="0.3">
      <c r="A46" s="251" t="str">
        <f>'5-7 (3m)'!A134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</row>
    <row r="47" spans="1:12" ht="20.100000000000001" customHeight="1" x14ac:dyDescent="0.3">
      <c r="A47" s="1" t="s">
        <v>0</v>
      </c>
      <c r="B47" s="1"/>
      <c r="C47" s="1"/>
      <c r="G47" s="17"/>
      <c r="I47" s="18"/>
      <c r="K47" s="17"/>
      <c r="L47" s="12" t="s">
        <v>3</v>
      </c>
    </row>
    <row r="48" spans="1:12" ht="20.100000000000001" customHeight="1" x14ac:dyDescent="0.3">
      <c r="A48" s="1" t="s">
        <v>53</v>
      </c>
      <c r="B48" s="1"/>
      <c r="C48" s="1"/>
      <c r="G48" s="17"/>
      <c r="I48" s="18"/>
      <c r="K48" s="17"/>
    </row>
    <row r="49" spans="1:12" ht="20.100000000000001" customHeight="1" x14ac:dyDescent="0.3">
      <c r="A49" s="6" t="str">
        <f>A3</f>
        <v>สำหรับงวดหกเดือนสิ้นสุดวันที่ 30 มิถุนายน พ.ศ. 2566</v>
      </c>
      <c r="B49" s="6"/>
      <c r="C49" s="6"/>
      <c r="D49" s="7"/>
      <c r="E49" s="8"/>
      <c r="F49" s="9"/>
      <c r="G49" s="22"/>
      <c r="H49" s="9"/>
      <c r="I49" s="23"/>
      <c r="J49" s="9"/>
      <c r="K49" s="22"/>
      <c r="L49" s="9"/>
    </row>
    <row r="50" spans="1:12" ht="20.100000000000001" customHeight="1" x14ac:dyDescent="0.3">
      <c r="G50" s="17"/>
      <c r="I50" s="18"/>
      <c r="K50" s="17"/>
    </row>
    <row r="51" spans="1:12" ht="20.100000000000001" customHeight="1" x14ac:dyDescent="0.3">
      <c r="A51" s="5"/>
      <c r="D51" s="10"/>
      <c r="E51" s="1"/>
      <c r="F51" s="250" t="s">
        <v>2</v>
      </c>
      <c r="G51" s="250"/>
      <c r="H51" s="250"/>
      <c r="I51" s="25"/>
      <c r="J51" s="250" t="s">
        <v>124</v>
      </c>
      <c r="K51" s="250"/>
      <c r="L51" s="250"/>
    </row>
    <row r="52" spans="1:12" ht="20.100000000000001" customHeight="1" x14ac:dyDescent="0.3">
      <c r="E52" s="1"/>
      <c r="F52" s="12" t="s">
        <v>253</v>
      </c>
      <c r="G52" s="1"/>
      <c r="H52" s="12" t="s">
        <v>217</v>
      </c>
      <c r="I52" s="13"/>
      <c r="J52" s="12" t="s">
        <v>253</v>
      </c>
      <c r="K52" s="1"/>
      <c r="L52" s="12" t="s">
        <v>217</v>
      </c>
    </row>
    <row r="53" spans="1:12" ht="19.8" x14ac:dyDescent="0.3">
      <c r="D53" s="14" t="s">
        <v>6</v>
      </c>
      <c r="E53" s="1"/>
      <c r="F53" s="225" t="s">
        <v>7</v>
      </c>
      <c r="G53" s="1"/>
      <c r="H53" s="225" t="s">
        <v>7</v>
      </c>
      <c r="I53" s="13"/>
      <c r="J53" s="225" t="s">
        <v>7</v>
      </c>
      <c r="K53" s="1"/>
      <c r="L53" s="225" t="s">
        <v>7</v>
      </c>
    </row>
    <row r="54" spans="1:12" ht="19.8" x14ac:dyDescent="0.3">
      <c r="A54" s="1"/>
      <c r="F54" s="16"/>
      <c r="G54" s="4"/>
      <c r="I54" s="4"/>
      <c r="J54" s="16"/>
      <c r="K54" s="4"/>
    </row>
    <row r="55" spans="1:12" ht="20.100000000000001" customHeight="1" x14ac:dyDescent="0.3">
      <c r="A55" s="94" t="s">
        <v>141</v>
      </c>
      <c r="F55" s="16"/>
      <c r="G55" s="19"/>
      <c r="I55" s="19"/>
      <c r="J55" s="16"/>
      <c r="K55" s="19"/>
    </row>
    <row r="56" spans="1:12" ht="8.1" customHeight="1" x14ac:dyDescent="0.3">
      <c r="A56" s="1"/>
      <c r="F56" s="16"/>
      <c r="G56" s="4"/>
      <c r="I56" s="4"/>
      <c r="J56" s="16"/>
      <c r="K56" s="4"/>
    </row>
    <row r="57" spans="1:12" ht="20.100000000000001" customHeight="1" x14ac:dyDescent="0.3">
      <c r="A57" s="3" t="s">
        <v>182</v>
      </c>
      <c r="F57" s="16"/>
      <c r="G57" s="4"/>
      <c r="I57" s="4"/>
      <c r="J57" s="16"/>
      <c r="K57" s="4"/>
    </row>
    <row r="58" spans="1:12" ht="20.100000000000001" customHeight="1" x14ac:dyDescent="0.3">
      <c r="A58" s="27"/>
      <c r="B58" s="95" t="s">
        <v>65</v>
      </c>
      <c r="C58" s="95"/>
      <c r="F58" s="16"/>
      <c r="G58" s="4"/>
      <c r="I58" s="4"/>
      <c r="J58" s="16"/>
      <c r="K58" s="4"/>
    </row>
    <row r="59" spans="1:12" ht="20.100000000000001" customHeight="1" x14ac:dyDescent="0.3">
      <c r="A59" s="1"/>
      <c r="C59" s="3" t="s">
        <v>242</v>
      </c>
      <c r="F59" s="16"/>
      <c r="G59" s="4"/>
      <c r="I59" s="4"/>
      <c r="J59" s="16"/>
      <c r="K59" s="4"/>
    </row>
    <row r="60" spans="1:12" ht="20.100000000000001" customHeight="1" x14ac:dyDescent="0.3">
      <c r="A60" s="1"/>
      <c r="C60" s="96" t="s">
        <v>252</v>
      </c>
      <c r="D60" s="2">
        <v>13</v>
      </c>
      <c r="F60" s="16">
        <v>-34052</v>
      </c>
      <c r="G60" s="4"/>
      <c r="H60" s="4">
        <v>33154</v>
      </c>
      <c r="I60" s="4"/>
      <c r="J60" s="16">
        <v>-35182</v>
      </c>
      <c r="K60" s="4"/>
      <c r="L60" s="4">
        <v>43257</v>
      </c>
    </row>
    <row r="61" spans="1:12" ht="20.100000000000001" customHeight="1" x14ac:dyDescent="0.3">
      <c r="A61" s="1"/>
      <c r="C61" s="3" t="s">
        <v>187</v>
      </c>
      <c r="F61" s="16"/>
      <c r="G61" s="4"/>
      <c r="I61" s="4"/>
      <c r="J61" s="16"/>
      <c r="K61" s="4"/>
    </row>
    <row r="62" spans="1:12" ht="20.100000000000001" customHeight="1" x14ac:dyDescent="0.3">
      <c r="A62" s="1"/>
      <c r="C62" s="3" t="s">
        <v>192</v>
      </c>
      <c r="F62" s="20">
        <v>6810</v>
      </c>
      <c r="G62" s="4"/>
      <c r="H62" s="9">
        <v>-6631</v>
      </c>
      <c r="I62" s="87"/>
      <c r="J62" s="90">
        <v>7037</v>
      </c>
      <c r="K62" s="87"/>
      <c r="L62" s="216">
        <v>-8651</v>
      </c>
    </row>
    <row r="63" spans="1:12" ht="8.1" customHeight="1" x14ac:dyDescent="0.3">
      <c r="A63" s="1"/>
      <c r="F63" s="16"/>
      <c r="G63" s="4"/>
      <c r="I63" s="4"/>
      <c r="J63" s="16"/>
      <c r="K63" s="4"/>
    </row>
    <row r="64" spans="1:12" ht="20.100000000000001" customHeight="1" x14ac:dyDescent="0.3">
      <c r="A64" s="1" t="s">
        <v>183</v>
      </c>
      <c r="F64" s="16"/>
      <c r="G64" s="4"/>
      <c r="I64" s="4"/>
      <c r="J64" s="16"/>
      <c r="K64" s="4"/>
    </row>
    <row r="65" spans="1:12" ht="20.100000000000001" customHeight="1" x14ac:dyDescent="0.3">
      <c r="A65" s="1"/>
      <c r="B65" s="1" t="s">
        <v>65</v>
      </c>
      <c r="F65" s="20">
        <f>SUM(F60:F62)</f>
        <v>-27242</v>
      </c>
      <c r="G65" s="4"/>
      <c r="H65" s="9">
        <f>SUM(H60:H62)</f>
        <v>26523</v>
      </c>
      <c r="I65" s="4"/>
      <c r="J65" s="20">
        <f>SUM(J60:J62)</f>
        <v>-28145</v>
      </c>
      <c r="K65" s="4"/>
      <c r="L65" s="9">
        <f>SUM(L60:L62)</f>
        <v>34606</v>
      </c>
    </row>
    <row r="66" spans="1:12" ht="8.1" customHeight="1" x14ac:dyDescent="0.3">
      <c r="A66" s="1"/>
      <c r="F66" s="16"/>
      <c r="G66" s="4"/>
      <c r="I66" s="4"/>
      <c r="J66" s="16"/>
      <c r="K66" s="4"/>
    </row>
    <row r="67" spans="1:12" ht="20.100000000000001" customHeight="1" x14ac:dyDescent="0.3">
      <c r="A67" s="3" t="s">
        <v>139</v>
      </c>
      <c r="F67" s="16"/>
      <c r="G67" s="19"/>
      <c r="I67" s="19"/>
      <c r="J67" s="16"/>
      <c r="K67" s="19"/>
    </row>
    <row r="68" spans="1:12" s="26" customFormat="1" ht="20.100000000000001" customHeight="1" x14ac:dyDescent="0.3">
      <c r="A68" s="27"/>
      <c r="B68" s="95" t="s">
        <v>65</v>
      </c>
      <c r="C68" s="95"/>
      <c r="D68" s="97"/>
      <c r="E68" s="95"/>
      <c r="F68" s="86"/>
      <c r="G68" s="87"/>
      <c r="H68" s="88"/>
      <c r="I68" s="87"/>
      <c r="J68" s="86"/>
      <c r="K68" s="87"/>
      <c r="L68" s="88"/>
    </row>
    <row r="69" spans="1:12" s="26" customFormat="1" ht="20.100000000000001" customHeight="1" x14ac:dyDescent="0.3">
      <c r="A69" s="27"/>
      <c r="C69" s="98" t="s">
        <v>269</v>
      </c>
      <c r="D69" s="97"/>
      <c r="E69" s="95"/>
      <c r="F69" s="86"/>
      <c r="G69" s="87"/>
      <c r="H69" s="88"/>
      <c r="I69" s="87"/>
      <c r="J69" s="86"/>
      <c r="K69" s="87"/>
      <c r="L69" s="88"/>
    </row>
    <row r="70" spans="1:12" s="26" customFormat="1" ht="20.100000000000001" customHeight="1" x14ac:dyDescent="0.3">
      <c r="A70" s="27"/>
      <c r="B70" s="27"/>
      <c r="C70" s="95" t="s">
        <v>199</v>
      </c>
      <c r="D70" s="2">
        <v>14</v>
      </c>
      <c r="E70" s="95"/>
      <c r="F70" s="86">
        <v>-3353</v>
      </c>
      <c r="G70" s="87"/>
      <c r="H70" s="88">
        <v>1096</v>
      </c>
      <c r="I70" s="87"/>
      <c r="J70" s="86">
        <v>0</v>
      </c>
      <c r="K70" s="87"/>
      <c r="L70" s="88">
        <v>0</v>
      </c>
    </row>
    <row r="71" spans="1:12" s="26" customFormat="1" ht="20.100000000000001" customHeight="1" x14ac:dyDescent="0.3">
      <c r="A71" s="28"/>
      <c r="C71" s="99" t="s">
        <v>193</v>
      </c>
      <c r="D71" s="97"/>
      <c r="E71" s="95"/>
      <c r="F71" s="86"/>
      <c r="G71" s="87"/>
      <c r="H71" s="88"/>
      <c r="I71" s="87"/>
      <c r="J71" s="86"/>
      <c r="K71" s="87"/>
      <c r="L71" s="88"/>
    </row>
    <row r="72" spans="1:12" s="26" customFormat="1" ht="20.100000000000001" customHeight="1" x14ac:dyDescent="0.3">
      <c r="A72" s="28"/>
      <c r="C72" s="95" t="s">
        <v>188</v>
      </c>
      <c r="D72" s="97"/>
      <c r="E72" s="95"/>
      <c r="F72" s="86">
        <v>2331</v>
      </c>
      <c r="G72" s="87"/>
      <c r="H72" s="88">
        <v>-85014</v>
      </c>
      <c r="I72" s="87"/>
      <c r="J72" s="86">
        <v>0</v>
      </c>
      <c r="K72" s="87"/>
      <c r="L72" s="88">
        <v>0</v>
      </c>
    </row>
    <row r="73" spans="1:12" s="26" customFormat="1" ht="20.100000000000001" customHeight="1" x14ac:dyDescent="0.3">
      <c r="A73" s="28"/>
      <c r="C73" s="98" t="s">
        <v>194</v>
      </c>
      <c r="D73" s="97"/>
      <c r="E73" s="95"/>
      <c r="F73" s="86"/>
      <c r="G73" s="87"/>
      <c r="H73" s="88"/>
      <c r="I73" s="87"/>
      <c r="J73" s="86"/>
      <c r="K73" s="87"/>
      <c r="L73" s="88"/>
    </row>
    <row r="74" spans="1:12" s="26" customFormat="1" ht="20.100000000000001" customHeight="1" x14ac:dyDescent="0.3">
      <c r="A74" s="28"/>
      <c r="C74" s="95" t="s">
        <v>192</v>
      </c>
      <c r="D74" s="97"/>
      <c r="E74" s="95"/>
      <c r="F74" s="90">
        <v>0</v>
      </c>
      <c r="G74" s="87"/>
      <c r="H74" s="216">
        <v>0</v>
      </c>
      <c r="I74" s="87"/>
      <c r="J74" s="90">
        <v>0</v>
      </c>
      <c r="K74" s="87"/>
      <c r="L74" s="216">
        <v>0</v>
      </c>
    </row>
    <row r="75" spans="1:12" ht="8.1" customHeight="1" x14ac:dyDescent="0.3">
      <c r="A75" s="1"/>
      <c r="F75" s="16"/>
      <c r="G75" s="4"/>
      <c r="I75" s="4"/>
      <c r="J75" s="16"/>
      <c r="K75" s="4"/>
    </row>
    <row r="76" spans="1:12" ht="20.100000000000001" customHeight="1" x14ac:dyDescent="0.3">
      <c r="A76" s="1" t="s">
        <v>184</v>
      </c>
      <c r="F76" s="16"/>
      <c r="G76" s="4"/>
      <c r="I76" s="4"/>
      <c r="J76" s="16"/>
      <c r="K76" s="4"/>
    </row>
    <row r="77" spans="1:12" ht="20.100000000000001" customHeight="1" x14ac:dyDescent="0.3">
      <c r="A77" s="1"/>
      <c r="B77" s="1" t="s">
        <v>65</v>
      </c>
      <c r="F77" s="20">
        <f>SUM(F68:F74)</f>
        <v>-1022</v>
      </c>
      <c r="G77" s="19"/>
      <c r="H77" s="9">
        <f>SUM(H68:H74)</f>
        <v>-83918</v>
      </c>
      <c r="I77" s="87"/>
      <c r="J77" s="20">
        <f>SUM(J68:J74)</f>
        <v>0</v>
      </c>
      <c r="K77" s="87"/>
      <c r="L77" s="9">
        <f>SUM(L68:L74)</f>
        <v>0</v>
      </c>
    </row>
    <row r="78" spans="1:12" ht="8.1" customHeight="1" x14ac:dyDescent="0.3">
      <c r="A78" s="1"/>
      <c r="F78" s="16"/>
      <c r="G78" s="4"/>
      <c r="I78" s="4"/>
      <c r="J78" s="16"/>
      <c r="K78" s="4"/>
    </row>
    <row r="79" spans="1:12" ht="20.100000000000001" customHeight="1" x14ac:dyDescent="0.3">
      <c r="A79" s="1" t="s">
        <v>185</v>
      </c>
      <c r="F79" s="20">
        <f>SUM(F65,F77)</f>
        <v>-28264</v>
      </c>
      <c r="G79" s="4"/>
      <c r="H79" s="9">
        <f>SUM(H65,H77)</f>
        <v>-57395</v>
      </c>
      <c r="I79" s="4"/>
      <c r="J79" s="20">
        <f>SUM(J65,J77)</f>
        <v>-28145</v>
      </c>
      <c r="K79" s="4"/>
      <c r="L79" s="9">
        <f>SUM(L65,L77)</f>
        <v>34606</v>
      </c>
    </row>
    <row r="80" spans="1:12" ht="8.1" customHeight="1" x14ac:dyDescent="0.3">
      <c r="A80" s="1"/>
      <c r="F80" s="16"/>
      <c r="G80" s="4"/>
      <c r="I80" s="4"/>
      <c r="J80" s="16"/>
      <c r="K80" s="4"/>
    </row>
    <row r="81" spans="1:12" ht="20.100000000000001" customHeight="1" thickBot="1" x14ac:dyDescent="0.35">
      <c r="A81" s="1" t="s">
        <v>66</v>
      </c>
      <c r="F81" s="21">
        <f>SUM(F31+F79)</f>
        <v>4614616</v>
      </c>
      <c r="G81" s="4"/>
      <c r="H81" s="85">
        <f>SUM(H31+H79)</f>
        <v>2185177</v>
      </c>
      <c r="I81" s="4"/>
      <c r="J81" s="21">
        <f>SUM(J31+J79)</f>
        <v>1854643</v>
      </c>
      <c r="K81" s="4"/>
      <c r="L81" s="85">
        <f>SUM(L31+L79)</f>
        <v>2569129</v>
      </c>
    </row>
    <row r="82" spans="1:12" ht="20.100000000000001" customHeight="1" thickTop="1" x14ac:dyDescent="0.3">
      <c r="A82" s="1"/>
      <c r="G82" s="4"/>
      <c r="I82" s="4"/>
      <c r="K82" s="4"/>
    </row>
    <row r="83" spans="1:12" ht="20.100000000000001" customHeight="1" x14ac:dyDescent="0.3">
      <c r="A83" s="1"/>
      <c r="G83" s="4"/>
      <c r="I83" s="4"/>
      <c r="K83" s="4"/>
    </row>
    <row r="84" spans="1:12" ht="20.100000000000001" customHeight="1" x14ac:dyDescent="0.3">
      <c r="A84" s="1"/>
      <c r="G84" s="4"/>
      <c r="I84" s="4"/>
      <c r="K84" s="4"/>
    </row>
    <row r="85" spans="1:12" ht="20.100000000000001" customHeight="1" x14ac:dyDescent="0.3">
      <c r="A85" s="1"/>
      <c r="G85" s="4"/>
      <c r="I85" s="4"/>
      <c r="K85" s="4"/>
    </row>
    <row r="86" spans="1:12" ht="20.100000000000001" customHeight="1" x14ac:dyDescent="0.3">
      <c r="A86" s="1"/>
      <c r="G86" s="4"/>
      <c r="I86" s="4"/>
      <c r="K86" s="4"/>
    </row>
    <row r="87" spans="1:12" ht="20.100000000000001" customHeight="1" x14ac:dyDescent="0.3">
      <c r="A87" s="1"/>
      <c r="G87" s="4"/>
      <c r="I87" s="4"/>
      <c r="K87" s="4"/>
    </row>
    <row r="88" spans="1:12" ht="23.25" customHeight="1" x14ac:dyDescent="0.3">
      <c r="A88" s="1"/>
      <c r="G88" s="4"/>
      <c r="I88" s="4"/>
      <c r="K88" s="4"/>
    </row>
    <row r="89" spans="1:12" ht="18" customHeight="1" x14ac:dyDescent="0.3">
      <c r="A89" s="1"/>
      <c r="G89" s="4"/>
      <c r="I89" s="4"/>
      <c r="K89" s="4"/>
    </row>
    <row r="90" spans="1:12" ht="24" customHeight="1" x14ac:dyDescent="0.3">
      <c r="A90" s="1"/>
      <c r="G90" s="4"/>
      <c r="I90" s="4"/>
      <c r="K90" s="4"/>
    </row>
    <row r="91" spans="1:12" ht="22.2" customHeight="1" x14ac:dyDescent="0.3">
      <c r="A91" s="251" t="str">
        <f>A46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</row>
    <row r="92" spans="1:12" ht="20.100000000000001" customHeight="1" x14ac:dyDescent="0.3">
      <c r="A92" s="1" t="s">
        <v>0</v>
      </c>
      <c r="B92" s="1"/>
      <c r="C92" s="1"/>
      <c r="G92" s="17"/>
      <c r="I92" s="18"/>
      <c r="K92" s="17"/>
      <c r="L92" s="12" t="s">
        <v>3</v>
      </c>
    </row>
    <row r="93" spans="1:12" ht="20.100000000000001" customHeight="1" x14ac:dyDescent="0.3">
      <c r="A93" s="1" t="s">
        <v>53</v>
      </c>
      <c r="B93" s="1"/>
      <c r="C93" s="1"/>
      <c r="G93" s="17"/>
      <c r="I93" s="18"/>
      <c r="K93" s="17"/>
    </row>
    <row r="94" spans="1:12" ht="20.100000000000001" customHeight="1" x14ac:dyDescent="0.3">
      <c r="A94" s="6" t="str">
        <f>A49</f>
        <v>สำหรับงวดหกเดือนสิ้นสุดวันที่ 30 มิถุนายน พ.ศ. 2566</v>
      </c>
      <c r="B94" s="6"/>
      <c r="C94" s="6"/>
      <c r="D94" s="7"/>
      <c r="E94" s="8"/>
      <c r="F94" s="9"/>
      <c r="G94" s="22"/>
      <c r="H94" s="9"/>
      <c r="I94" s="23"/>
      <c r="J94" s="9"/>
      <c r="K94" s="22"/>
      <c r="L94" s="9"/>
    </row>
    <row r="95" spans="1:12" ht="20.100000000000001" customHeight="1" x14ac:dyDescent="0.3">
      <c r="G95" s="17"/>
      <c r="I95" s="18"/>
      <c r="K95" s="17"/>
    </row>
    <row r="96" spans="1:12" ht="20.100000000000001" customHeight="1" x14ac:dyDescent="0.3">
      <c r="A96" s="5"/>
      <c r="D96" s="10"/>
      <c r="E96" s="1"/>
      <c r="F96" s="250" t="s">
        <v>2</v>
      </c>
      <c r="G96" s="250"/>
      <c r="H96" s="250"/>
      <c r="I96" s="25"/>
      <c r="J96" s="250" t="s">
        <v>124</v>
      </c>
      <c r="K96" s="250"/>
      <c r="L96" s="250"/>
    </row>
    <row r="97" spans="1:12" ht="20.100000000000001" customHeight="1" x14ac:dyDescent="0.3">
      <c r="E97" s="1"/>
      <c r="F97" s="12" t="s">
        <v>253</v>
      </c>
      <c r="G97" s="1"/>
      <c r="H97" s="12" t="s">
        <v>217</v>
      </c>
      <c r="I97" s="13"/>
      <c r="J97" s="12" t="s">
        <v>253</v>
      </c>
      <c r="K97" s="1"/>
      <c r="L97" s="12" t="s">
        <v>217</v>
      </c>
    </row>
    <row r="98" spans="1:12" ht="20.100000000000001" customHeight="1" x14ac:dyDescent="0.3">
      <c r="E98" s="1"/>
      <c r="F98" s="225" t="s">
        <v>7</v>
      </c>
      <c r="G98" s="1"/>
      <c r="H98" s="225" t="s">
        <v>7</v>
      </c>
      <c r="I98" s="13"/>
      <c r="J98" s="225" t="s">
        <v>7</v>
      </c>
      <c r="K98" s="1"/>
      <c r="L98" s="225" t="s">
        <v>7</v>
      </c>
    </row>
    <row r="99" spans="1:12" ht="8.1" customHeight="1" x14ac:dyDescent="0.3">
      <c r="A99" s="1"/>
      <c r="F99" s="16"/>
      <c r="G99" s="4"/>
      <c r="I99" s="4"/>
      <c r="J99" s="16"/>
      <c r="K99" s="4"/>
    </row>
    <row r="100" spans="1:12" ht="20.100000000000001" customHeight="1" x14ac:dyDescent="0.3">
      <c r="A100" s="1" t="s">
        <v>151</v>
      </c>
      <c r="F100" s="16"/>
      <c r="G100" s="17"/>
      <c r="I100" s="18"/>
      <c r="J100" s="16"/>
      <c r="K100" s="17"/>
    </row>
    <row r="101" spans="1:12" ht="20.100000000000001" customHeight="1" x14ac:dyDescent="0.3">
      <c r="A101" s="5"/>
      <c r="B101" s="24" t="s">
        <v>179</v>
      </c>
      <c r="F101" s="86">
        <f>F104-F102</f>
        <v>4480016</v>
      </c>
      <c r="G101" s="100"/>
      <c r="H101" s="88">
        <f>H104-H102</f>
        <v>2461741</v>
      </c>
      <c r="I101" s="100"/>
      <c r="J101" s="86">
        <f>J104-J102</f>
        <v>1882788</v>
      </c>
      <c r="K101" s="100"/>
      <c r="L101" s="88">
        <f>L104</f>
        <v>2534523</v>
      </c>
    </row>
    <row r="102" spans="1:12" ht="20.100000000000001" customHeight="1" x14ac:dyDescent="0.3">
      <c r="A102" s="5"/>
      <c r="B102" s="24" t="s">
        <v>180</v>
      </c>
      <c r="F102" s="90">
        <v>162864</v>
      </c>
      <c r="G102" s="100"/>
      <c r="H102" s="216">
        <v>-219169</v>
      </c>
      <c r="I102" s="100"/>
      <c r="J102" s="90">
        <v>0</v>
      </c>
      <c r="K102" s="100"/>
      <c r="L102" s="216">
        <v>0</v>
      </c>
    </row>
    <row r="103" spans="1:12" ht="8.1" customHeight="1" x14ac:dyDescent="0.3">
      <c r="F103" s="101"/>
      <c r="G103" s="29"/>
      <c r="H103" s="29"/>
      <c r="I103" s="29"/>
      <c r="J103" s="101"/>
      <c r="K103" s="29"/>
      <c r="L103" s="29"/>
    </row>
    <row r="104" spans="1:12" ht="20.100000000000001" customHeight="1" thickBot="1" x14ac:dyDescent="0.35">
      <c r="F104" s="21">
        <f>F31</f>
        <v>4642880</v>
      </c>
      <c r="G104" s="29"/>
      <c r="H104" s="85">
        <f>H31</f>
        <v>2242572</v>
      </c>
      <c r="I104" s="29"/>
      <c r="J104" s="21">
        <f>J31</f>
        <v>1882788</v>
      </c>
      <c r="K104" s="29"/>
      <c r="L104" s="85">
        <f>L31</f>
        <v>2534523</v>
      </c>
    </row>
    <row r="105" spans="1:12" ht="20.100000000000001" customHeight="1" thickTop="1" x14ac:dyDescent="0.3">
      <c r="F105" s="16"/>
      <c r="G105" s="29"/>
      <c r="I105" s="29"/>
      <c r="J105" s="16"/>
      <c r="K105" s="29"/>
    </row>
    <row r="106" spans="1:12" ht="20.100000000000001" customHeight="1" x14ac:dyDescent="0.3">
      <c r="A106" s="1" t="s">
        <v>156</v>
      </c>
      <c r="F106" s="101"/>
      <c r="G106" s="29"/>
      <c r="H106" s="29"/>
      <c r="I106" s="29"/>
      <c r="J106" s="101"/>
      <c r="K106" s="29"/>
      <c r="L106" s="29"/>
    </row>
    <row r="107" spans="1:12" ht="20.100000000000001" customHeight="1" x14ac:dyDescent="0.3">
      <c r="A107" s="5"/>
      <c r="B107" s="24" t="s">
        <v>179</v>
      </c>
      <c r="F107" s="86">
        <f>F110-F108</f>
        <v>4449854</v>
      </c>
      <c r="G107" s="100"/>
      <c r="H107" s="88">
        <f>H110-H108</f>
        <v>2415846</v>
      </c>
      <c r="I107" s="100"/>
      <c r="J107" s="86">
        <f>J110-J108</f>
        <v>1854643</v>
      </c>
      <c r="K107" s="100"/>
      <c r="L107" s="88">
        <f>L110</f>
        <v>2569129</v>
      </c>
    </row>
    <row r="108" spans="1:12" ht="20.100000000000001" customHeight="1" x14ac:dyDescent="0.3">
      <c r="A108" s="5"/>
      <c r="B108" s="24" t="s">
        <v>180</v>
      </c>
      <c r="F108" s="90">
        <v>164762</v>
      </c>
      <c r="G108" s="100"/>
      <c r="H108" s="216">
        <v>-230669</v>
      </c>
      <c r="I108" s="100"/>
      <c r="J108" s="90">
        <v>0</v>
      </c>
      <c r="K108" s="100"/>
      <c r="L108" s="216">
        <v>0</v>
      </c>
    </row>
    <row r="109" spans="1:12" ht="8.1" customHeight="1" x14ac:dyDescent="0.3">
      <c r="F109" s="16"/>
      <c r="G109" s="29"/>
      <c r="I109" s="29"/>
      <c r="J109" s="101"/>
      <c r="K109" s="29"/>
      <c r="L109" s="29"/>
    </row>
    <row r="110" spans="1:12" ht="20.100000000000001" customHeight="1" thickBot="1" x14ac:dyDescent="0.35">
      <c r="F110" s="21">
        <f>F81</f>
        <v>4614616</v>
      </c>
      <c r="G110" s="29"/>
      <c r="H110" s="85">
        <f>H81</f>
        <v>2185177</v>
      </c>
      <c r="I110" s="29"/>
      <c r="J110" s="21">
        <f>J81</f>
        <v>1854643</v>
      </c>
      <c r="K110" s="29"/>
      <c r="L110" s="85">
        <f>L81</f>
        <v>2569129</v>
      </c>
    </row>
    <row r="111" spans="1:12" ht="20.100000000000001" customHeight="1" thickTop="1" x14ac:dyDescent="0.3">
      <c r="D111" s="13"/>
      <c r="E111" s="1"/>
      <c r="F111" s="30"/>
      <c r="G111" s="1"/>
      <c r="H111" s="12"/>
      <c r="I111" s="13"/>
      <c r="J111" s="30"/>
      <c r="K111" s="1"/>
      <c r="L111" s="12"/>
    </row>
    <row r="112" spans="1:12" ht="20.100000000000001" customHeight="1" x14ac:dyDescent="0.3">
      <c r="A112" s="1" t="s">
        <v>67</v>
      </c>
      <c r="E112" s="4"/>
      <c r="F112" s="16"/>
      <c r="G112" s="4"/>
      <c r="I112" s="4"/>
      <c r="J112" s="16"/>
      <c r="K112" s="4"/>
    </row>
    <row r="113" spans="1:12" ht="20.100000000000001" customHeight="1" x14ac:dyDescent="0.3">
      <c r="A113" s="1"/>
      <c r="B113" s="3" t="s">
        <v>68</v>
      </c>
      <c r="F113" s="81">
        <f>F101/3730000</f>
        <v>1.2010766756032172</v>
      </c>
      <c r="G113" s="102"/>
      <c r="H113" s="217">
        <f>H101/3730000</f>
        <v>0.65998418230563005</v>
      </c>
      <c r="I113" s="102"/>
      <c r="J113" s="81">
        <f>J101/3730000</f>
        <v>0.50476890080428949</v>
      </c>
      <c r="K113" s="103"/>
      <c r="L113" s="217">
        <f>L101/3730000</f>
        <v>0.67949678284182302</v>
      </c>
    </row>
    <row r="114" spans="1:12" ht="20.100000000000001" customHeight="1" x14ac:dyDescent="0.3">
      <c r="A114" s="1"/>
      <c r="F114" s="29"/>
      <c r="G114" s="17"/>
      <c r="H114" s="29"/>
      <c r="I114" s="18"/>
      <c r="J114" s="29"/>
      <c r="K114" s="17"/>
      <c r="L114" s="29"/>
    </row>
    <row r="115" spans="1:12" ht="20.100000000000001" customHeight="1" x14ac:dyDescent="0.3">
      <c r="A115" s="1"/>
      <c r="F115" s="29"/>
      <c r="G115" s="17"/>
      <c r="H115" s="29"/>
      <c r="I115" s="18"/>
      <c r="J115" s="29"/>
      <c r="K115" s="17"/>
      <c r="L115" s="29"/>
    </row>
    <row r="116" spans="1:12" ht="20.100000000000001" customHeight="1" x14ac:dyDescent="0.3">
      <c r="A116" s="1"/>
      <c r="F116" s="29"/>
      <c r="G116" s="17"/>
      <c r="H116" s="29"/>
      <c r="I116" s="18"/>
      <c r="J116" s="29"/>
      <c r="K116" s="17"/>
      <c r="L116" s="29"/>
    </row>
    <row r="117" spans="1:12" ht="20.100000000000001" customHeight="1" x14ac:dyDescent="0.3">
      <c r="A117" s="1"/>
      <c r="F117" s="29"/>
      <c r="G117" s="17"/>
      <c r="H117" s="29"/>
      <c r="I117" s="18"/>
      <c r="J117" s="29"/>
      <c r="K117" s="17"/>
      <c r="L117" s="29"/>
    </row>
    <row r="118" spans="1:12" ht="20.100000000000001" customHeight="1" x14ac:dyDescent="0.3">
      <c r="A118" s="1"/>
      <c r="F118" s="29"/>
      <c r="G118" s="17"/>
      <c r="H118" s="29"/>
      <c r="I118" s="18"/>
      <c r="J118" s="29"/>
      <c r="K118" s="17"/>
      <c r="L118" s="29"/>
    </row>
    <row r="119" spans="1:12" ht="20.100000000000001" customHeight="1" x14ac:dyDescent="0.3">
      <c r="A119" s="1"/>
      <c r="F119" s="29"/>
      <c r="G119" s="17"/>
      <c r="H119" s="29"/>
      <c r="I119" s="18"/>
      <c r="J119" s="29"/>
      <c r="K119" s="17"/>
      <c r="L119" s="29"/>
    </row>
    <row r="120" spans="1:12" ht="20.100000000000001" customHeight="1" x14ac:dyDescent="0.3">
      <c r="A120" s="1"/>
      <c r="F120" s="29"/>
      <c r="G120" s="17"/>
      <c r="H120" s="29"/>
      <c r="I120" s="18"/>
      <c r="J120" s="29"/>
      <c r="K120" s="17"/>
      <c r="L120" s="29"/>
    </row>
    <row r="121" spans="1:12" ht="20.100000000000001" customHeight="1" x14ac:dyDescent="0.3">
      <c r="A121" s="1"/>
      <c r="F121" s="29"/>
      <c r="G121" s="17"/>
      <c r="H121" s="29"/>
      <c r="I121" s="18"/>
      <c r="J121" s="29"/>
      <c r="K121" s="17"/>
      <c r="L121" s="29"/>
    </row>
    <row r="122" spans="1:12" ht="20.100000000000001" customHeight="1" x14ac:dyDescent="0.3">
      <c r="A122" s="1"/>
      <c r="F122" s="29"/>
      <c r="G122" s="17"/>
      <c r="H122" s="29"/>
      <c r="I122" s="18"/>
      <c r="J122" s="29"/>
      <c r="K122" s="17"/>
      <c r="L122" s="29"/>
    </row>
    <row r="123" spans="1:12" ht="20.100000000000001" customHeight="1" x14ac:dyDescent="0.3">
      <c r="A123" s="1"/>
      <c r="F123" s="29"/>
      <c r="G123" s="17"/>
      <c r="H123" s="29"/>
      <c r="I123" s="18"/>
      <c r="J123" s="29"/>
      <c r="K123" s="17"/>
      <c r="L123" s="29"/>
    </row>
    <row r="124" spans="1:12" ht="20.100000000000001" customHeight="1" x14ac:dyDescent="0.3">
      <c r="A124" s="1"/>
      <c r="F124" s="29"/>
      <c r="G124" s="17"/>
      <c r="H124" s="29"/>
      <c r="I124" s="18"/>
      <c r="J124" s="29"/>
      <c r="K124" s="17"/>
      <c r="L124" s="29"/>
    </row>
    <row r="125" spans="1:12" ht="20.100000000000001" customHeight="1" x14ac:dyDescent="0.3">
      <c r="A125" s="1"/>
      <c r="F125" s="29"/>
      <c r="G125" s="17"/>
      <c r="H125" s="29"/>
      <c r="I125" s="18"/>
      <c r="J125" s="29"/>
      <c r="K125" s="17"/>
      <c r="L125" s="29"/>
    </row>
    <row r="126" spans="1:12" ht="20.100000000000001" customHeight="1" x14ac:dyDescent="0.3">
      <c r="A126" s="1"/>
      <c r="F126" s="29"/>
      <c r="G126" s="17"/>
      <c r="H126" s="29"/>
      <c r="I126" s="18"/>
      <c r="J126" s="29"/>
      <c r="K126" s="17"/>
      <c r="L126" s="29"/>
    </row>
    <row r="127" spans="1:12" ht="20.100000000000001" customHeight="1" x14ac:dyDescent="0.3">
      <c r="A127" s="1"/>
      <c r="F127" s="29"/>
      <c r="G127" s="17"/>
      <c r="H127" s="29"/>
      <c r="I127" s="18"/>
      <c r="J127" s="29"/>
      <c r="K127" s="17"/>
      <c r="L127" s="29"/>
    </row>
    <row r="128" spans="1:12" ht="20.100000000000001" customHeight="1" x14ac:dyDescent="0.3">
      <c r="A128" s="1"/>
      <c r="F128" s="29"/>
      <c r="G128" s="17"/>
      <c r="H128" s="29"/>
      <c r="I128" s="18"/>
      <c r="J128" s="29"/>
      <c r="K128" s="17"/>
      <c r="L128" s="29"/>
    </row>
    <row r="129" spans="1:12" ht="20.100000000000001" customHeight="1" x14ac:dyDescent="0.3">
      <c r="A129" s="1"/>
      <c r="F129" s="29"/>
      <c r="G129" s="17"/>
      <c r="H129" s="29"/>
      <c r="I129" s="18"/>
      <c r="J129" s="29"/>
      <c r="K129" s="17"/>
      <c r="L129" s="29"/>
    </row>
    <row r="130" spans="1:12" ht="20.100000000000001" customHeight="1" x14ac:dyDescent="0.3">
      <c r="A130" s="1"/>
      <c r="F130" s="29"/>
      <c r="G130" s="17"/>
      <c r="H130" s="29"/>
      <c r="I130" s="18"/>
      <c r="J130" s="29"/>
      <c r="K130" s="17"/>
      <c r="L130" s="29"/>
    </row>
    <row r="131" spans="1:12" ht="20.100000000000001" customHeight="1" x14ac:dyDescent="0.3">
      <c r="A131" s="1"/>
      <c r="F131" s="29"/>
      <c r="G131" s="17"/>
      <c r="H131" s="29"/>
      <c r="I131" s="18"/>
      <c r="J131" s="29"/>
      <c r="K131" s="17"/>
      <c r="L131" s="29"/>
    </row>
    <row r="132" spans="1:12" ht="20.100000000000001" customHeight="1" x14ac:dyDescent="0.3">
      <c r="A132" s="1"/>
      <c r="F132" s="29"/>
      <c r="G132" s="17"/>
      <c r="H132" s="29"/>
      <c r="I132" s="18"/>
      <c r="J132" s="29"/>
      <c r="K132" s="17"/>
      <c r="L132" s="29"/>
    </row>
    <row r="133" spans="1:12" ht="12" customHeight="1" x14ac:dyDescent="0.3">
      <c r="A133" s="1"/>
      <c r="F133" s="29"/>
      <c r="G133" s="17"/>
      <c r="H133" s="29"/>
      <c r="I133" s="18"/>
      <c r="J133" s="29"/>
      <c r="K133" s="17"/>
      <c r="L133" s="29"/>
    </row>
    <row r="134" spans="1:12" ht="15.75" customHeight="1" x14ac:dyDescent="0.3">
      <c r="A134" s="1"/>
      <c r="F134" s="29"/>
      <c r="G134" s="17"/>
      <c r="H134" s="29"/>
      <c r="I134" s="18"/>
      <c r="J134" s="29"/>
      <c r="K134" s="17"/>
      <c r="L134" s="29"/>
    </row>
    <row r="135" spans="1:12" ht="22.2" customHeight="1" x14ac:dyDescent="0.3">
      <c r="A135" s="251" t="str">
        <f>A91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35" s="251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</row>
  </sheetData>
  <mergeCells count="9">
    <mergeCell ref="F96:H96"/>
    <mergeCell ref="J96:L96"/>
    <mergeCell ref="A135:L135"/>
    <mergeCell ref="F5:H5"/>
    <mergeCell ref="J5:L5"/>
    <mergeCell ref="A46:L46"/>
    <mergeCell ref="F51:H51"/>
    <mergeCell ref="J51:L51"/>
    <mergeCell ref="A91:L91"/>
  </mergeCells>
  <pageMargins left="0.8" right="0.5" top="0.5" bottom="0.6" header="0.49" footer="0.4"/>
  <pageSetup paperSize="9" scale="95" firstPageNumber="8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6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0.79998168889431442"/>
  </sheetPr>
  <dimension ref="A1:AD42"/>
  <sheetViews>
    <sheetView zoomScale="70" zoomScaleNormal="70" zoomScaleSheetLayoutView="70" zoomScalePageLayoutView="61" workbookViewId="0">
      <selection activeCell="B133" sqref="B133"/>
    </sheetView>
  </sheetViews>
  <sheetFormatPr defaultColWidth="9.33203125" defaultRowHeight="20.100000000000001" customHeight="1" x14ac:dyDescent="0.3"/>
  <cols>
    <col min="1" max="1" width="1.33203125" style="33" customWidth="1"/>
    <col min="2" max="2" width="1.44140625" style="33" customWidth="1"/>
    <col min="3" max="3" width="36.44140625" style="33" customWidth="1"/>
    <col min="4" max="4" width="7.6640625" style="4" bestFit="1" customWidth="1"/>
    <col min="5" max="5" width="0.5546875" style="32" customWidth="1"/>
    <col min="6" max="6" width="9.44140625" style="4" customWidth="1"/>
    <col min="7" max="7" width="0.5546875" style="32" customWidth="1"/>
    <col min="8" max="8" width="8.5546875" style="4" customWidth="1"/>
    <col min="9" max="9" width="0.5546875" style="32" customWidth="1"/>
    <col min="10" max="10" width="9.44140625" style="4" customWidth="1"/>
    <col min="11" max="11" width="0.5546875" style="32" customWidth="1"/>
    <col min="12" max="12" width="9.33203125" style="4" bestFit="1" customWidth="1"/>
    <col min="13" max="13" width="0.5546875" style="4" customWidth="1"/>
    <col min="14" max="14" width="13.33203125" style="4" bestFit="1" customWidth="1"/>
    <col min="15" max="15" width="0.5546875" style="4" customWidth="1"/>
    <col min="16" max="16" width="12.33203125" style="4" customWidth="1"/>
    <col min="17" max="17" width="0.5546875" style="4" customWidth="1"/>
    <col min="18" max="18" width="12.5546875" style="4" bestFit="1" customWidth="1"/>
    <col min="19" max="19" width="0.5546875" style="4" customWidth="1"/>
    <col min="20" max="20" width="14.5546875" style="4" bestFit="1" customWidth="1"/>
    <col min="21" max="21" width="0.5546875" style="4" customWidth="1"/>
    <col min="22" max="22" width="12.33203125" style="4" bestFit="1" customWidth="1"/>
    <col min="23" max="23" width="0.5546875" style="4" customWidth="1"/>
    <col min="24" max="24" width="12.6640625" style="4" bestFit="1" customWidth="1"/>
    <col min="25" max="25" width="0.5546875" style="32" customWidth="1"/>
    <col min="26" max="26" width="11.44140625" style="4" bestFit="1" customWidth="1"/>
    <col min="27" max="27" width="0.5546875" style="32" customWidth="1"/>
    <col min="28" max="28" width="12.5546875" style="32" bestFit="1" customWidth="1"/>
    <col min="29" max="29" width="0.5546875" style="32" customWidth="1"/>
    <col min="30" max="30" width="11.44140625" style="4" customWidth="1"/>
    <col min="31" max="16384" width="9.33203125" style="33"/>
  </cols>
  <sheetData>
    <row r="1" spans="1:30" ht="20.100000000000001" customHeight="1" x14ac:dyDescent="0.3">
      <c r="A1" s="1" t="s">
        <v>0</v>
      </c>
      <c r="B1" s="31"/>
      <c r="C1" s="31"/>
      <c r="AD1" s="11" t="s">
        <v>3</v>
      </c>
    </row>
    <row r="2" spans="1:30" ht="20.100000000000001" customHeight="1" x14ac:dyDescent="0.3">
      <c r="A2" s="1" t="s">
        <v>125</v>
      </c>
      <c r="B2" s="31"/>
      <c r="C2" s="31"/>
    </row>
    <row r="3" spans="1:30" ht="20.100000000000001" customHeight="1" x14ac:dyDescent="0.3">
      <c r="A3" s="6" t="str">
        <f>'8-10 (6m)'!A3</f>
        <v>สำหรับงวดหกเดือนสิ้นสุดวันที่ 30 มิถุนายน พ.ศ. 2566</v>
      </c>
      <c r="B3" s="34"/>
      <c r="C3" s="34"/>
      <c r="D3" s="9"/>
      <c r="E3" s="35"/>
      <c r="F3" s="9"/>
      <c r="G3" s="35"/>
      <c r="H3" s="9"/>
      <c r="I3" s="35"/>
      <c r="J3" s="9"/>
      <c r="K3" s="35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35"/>
      <c r="Z3" s="9"/>
      <c r="AA3" s="35"/>
      <c r="AB3" s="35"/>
      <c r="AC3" s="35"/>
      <c r="AD3" s="9"/>
    </row>
    <row r="5" spans="1:30" s="40" customFormat="1" ht="20.100000000000001" customHeight="1" x14ac:dyDescent="0.3">
      <c r="B5" s="41"/>
      <c r="C5" s="41"/>
      <c r="D5" s="42"/>
      <c r="E5" s="41"/>
      <c r="F5" s="43"/>
      <c r="G5" s="44"/>
      <c r="H5" s="43"/>
      <c r="I5" s="44"/>
      <c r="J5" s="43"/>
      <c r="K5" s="44"/>
      <c r="L5" s="43"/>
      <c r="M5" s="43"/>
      <c r="N5" s="43"/>
      <c r="O5" s="43"/>
      <c r="P5" s="43"/>
      <c r="Q5" s="43"/>
      <c r="R5" s="43"/>
      <c r="S5" s="43"/>
      <c r="T5" s="43"/>
      <c r="U5" s="44"/>
      <c r="V5" s="43"/>
      <c r="W5" s="44"/>
      <c r="X5" s="43"/>
      <c r="Y5" s="44"/>
      <c r="Z5" s="44"/>
      <c r="AA5" s="44"/>
      <c r="AB5" s="43"/>
      <c r="AC5" s="44"/>
      <c r="AD5" s="44" t="s">
        <v>69</v>
      </c>
    </row>
    <row r="6" spans="1:30" s="40" customFormat="1" ht="20.100000000000001" customHeight="1" x14ac:dyDescent="0.3">
      <c r="B6" s="41"/>
      <c r="C6" s="41"/>
      <c r="D6" s="42"/>
      <c r="E6" s="41"/>
      <c r="F6" s="252" t="s">
        <v>126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45"/>
      <c r="AB6" s="45"/>
      <c r="AC6" s="41"/>
      <c r="AD6" s="46"/>
    </row>
    <row r="7" spans="1:30" s="40" customFormat="1" ht="20.100000000000001" customHeight="1" x14ac:dyDescent="0.3">
      <c r="E7" s="47"/>
      <c r="G7" s="47"/>
      <c r="H7" s="48"/>
      <c r="I7" s="47"/>
      <c r="N7" s="253" t="s">
        <v>49</v>
      </c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49"/>
      <c r="Z7" s="49"/>
      <c r="AA7" s="47"/>
      <c r="AB7" s="48"/>
      <c r="AC7" s="47"/>
      <c r="AD7" s="48"/>
    </row>
    <row r="8" spans="1:30" s="40" customFormat="1" ht="20.100000000000001" customHeight="1" x14ac:dyDescent="0.3">
      <c r="E8" s="47"/>
      <c r="G8" s="47"/>
      <c r="H8" s="48"/>
      <c r="I8" s="47"/>
      <c r="N8" s="50"/>
      <c r="O8" s="42"/>
      <c r="P8" s="253" t="s">
        <v>141</v>
      </c>
      <c r="Q8" s="253"/>
      <c r="R8" s="253"/>
      <c r="S8" s="253"/>
      <c r="T8" s="253"/>
      <c r="U8" s="253"/>
      <c r="V8" s="253"/>
      <c r="W8" s="49"/>
      <c r="X8" s="49"/>
      <c r="Y8" s="48"/>
      <c r="Z8" s="48"/>
      <c r="AA8" s="48"/>
      <c r="AB8" s="48"/>
      <c r="AC8" s="47"/>
      <c r="AD8" s="48"/>
    </row>
    <row r="9" spans="1:30" s="40" customFormat="1" ht="20.100000000000001" customHeight="1" x14ac:dyDescent="0.3">
      <c r="E9" s="47"/>
      <c r="Q9" s="42"/>
      <c r="S9" s="42"/>
      <c r="T9" s="42"/>
      <c r="U9" s="42"/>
      <c r="V9" s="41" t="s">
        <v>142</v>
      </c>
      <c r="W9" s="49"/>
      <c r="X9" s="49"/>
      <c r="Y9" s="48"/>
      <c r="Z9" s="48"/>
      <c r="AA9" s="48"/>
      <c r="AB9" s="48"/>
      <c r="AC9" s="47"/>
      <c r="AD9" s="48"/>
    </row>
    <row r="10" spans="1:30" s="40" customFormat="1" ht="20.100000000000001" customHeight="1" x14ac:dyDescent="0.3">
      <c r="D10" s="48"/>
      <c r="E10" s="47"/>
      <c r="G10" s="47"/>
      <c r="H10" s="48"/>
      <c r="I10" s="47"/>
      <c r="J10" s="51"/>
      <c r="K10" s="51"/>
      <c r="L10" s="51"/>
      <c r="N10" s="41" t="s">
        <v>169</v>
      </c>
      <c r="O10" s="42"/>
      <c r="P10" s="52" t="s">
        <v>159</v>
      </c>
      <c r="R10" s="41" t="s">
        <v>168</v>
      </c>
      <c r="T10" s="41" t="s">
        <v>147</v>
      </c>
      <c r="U10" s="42"/>
      <c r="V10" s="41" t="s">
        <v>143</v>
      </c>
      <c r="W10" s="42"/>
      <c r="X10" s="42"/>
      <c r="Y10" s="48"/>
      <c r="Z10" s="48"/>
      <c r="AA10" s="48"/>
      <c r="AB10" s="48"/>
      <c r="AC10" s="47"/>
      <c r="AD10" s="48"/>
    </row>
    <row r="11" spans="1:30" s="40" customFormat="1" ht="20.100000000000001" customHeight="1" x14ac:dyDescent="0.3">
      <c r="D11" s="53"/>
      <c r="E11" s="47"/>
      <c r="F11" s="48"/>
      <c r="G11" s="47"/>
      <c r="H11" s="48"/>
      <c r="I11" s="47"/>
      <c r="J11" s="77" t="s">
        <v>45</v>
      </c>
      <c r="K11" s="77"/>
      <c r="L11" s="77"/>
      <c r="N11" s="48" t="s">
        <v>168</v>
      </c>
      <c r="P11" s="52" t="s">
        <v>160</v>
      </c>
      <c r="R11" s="52" t="s">
        <v>175</v>
      </c>
      <c r="T11" s="48" t="s">
        <v>148</v>
      </c>
      <c r="U11" s="47"/>
      <c r="V11" s="41" t="s">
        <v>136</v>
      </c>
      <c r="W11" s="47"/>
      <c r="X11" s="41" t="s">
        <v>70</v>
      </c>
      <c r="Y11" s="47"/>
      <c r="Z11" s="48" t="s">
        <v>76</v>
      </c>
      <c r="AA11" s="47"/>
      <c r="AB11" s="48"/>
      <c r="AC11" s="47"/>
      <c r="AD11" s="48"/>
    </row>
    <row r="12" spans="1:30" s="40" customFormat="1" ht="20.100000000000001" customHeight="1" x14ac:dyDescent="0.3">
      <c r="D12" s="53"/>
      <c r="E12" s="47"/>
      <c r="F12" s="53" t="s">
        <v>71</v>
      </c>
      <c r="G12" s="47"/>
      <c r="H12" s="53" t="s">
        <v>72</v>
      </c>
      <c r="I12" s="47"/>
      <c r="J12" s="53" t="s">
        <v>73</v>
      </c>
      <c r="K12" s="47"/>
      <c r="L12" s="48" t="s">
        <v>74</v>
      </c>
      <c r="M12" s="48"/>
      <c r="N12" s="48" t="s">
        <v>145</v>
      </c>
      <c r="P12" s="52" t="s">
        <v>161</v>
      </c>
      <c r="R12" s="52" t="s">
        <v>178</v>
      </c>
      <c r="T12" s="48" t="s">
        <v>174</v>
      </c>
      <c r="U12" s="47"/>
      <c r="V12" s="48" t="s">
        <v>137</v>
      </c>
      <c r="W12" s="47"/>
      <c r="X12" s="48" t="s">
        <v>75</v>
      </c>
      <c r="Y12" s="47"/>
      <c r="Z12" s="48" t="s">
        <v>127</v>
      </c>
      <c r="AA12" s="47"/>
      <c r="AB12" s="48" t="s">
        <v>77</v>
      </c>
      <c r="AC12" s="47"/>
      <c r="AD12" s="48" t="s">
        <v>78</v>
      </c>
    </row>
    <row r="13" spans="1:30" s="40" customFormat="1" ht="20.100000000000001" customHeight="1" x14ac:dyDescent="0.3">
      <c r="D13" s="53"/>
      <c r="E13" s="47"/>
      <c r="F13" s="53" t="s">
        <v>79</v>
      </c>
      <c r="G13" s="47"/>
      <c r="H13" s="53" t="s">
        <v>80</v>
      </c>
      <c r="I13" s="47"/>
      <c r="J13" s="53" t="s">
        <v>81</v>
      </c>
      <c r="K13" s="47"/>
      <c r="L13" s="48" t="s">
        <v>82</v>
      </c>
      <c r="M13" s="48"/>
      <c r="N13" s="48" t="s">
        <v>144</v>
      </c>
      <c r="P13" s="52" t="s">
        <v>162</v>
      </c>
      <c r="R13" s="52" t="s">
        <v>177</v>
      </c>
      <c r="T13" s="48" t="s">
        <v>173</v>
      </c>
      <c r="U13" s="47"/>
      <c r="V13" s="48" t="s">
        <v>138</v>
      </c>
      <c r="W13" s="47"/>
      <c r="X13" s="48" t="s">
        <v>129</v>
      </c>
      <c r="Y13" s="47"/>
      <c r="Z13" s="48" t="s">
        <v>128</v>
      </c>
      <c r="AA13" s="47"/>
      <c r="AB13" s="48" t="s">
        <v>83</v>
      </c>
      <c r="AC13" s="47"/>
      <c r="AD13" s="48" t="s">
        <v>38</v>
      </c>
    </row>
    <row r="14" spans="1:30" s="40" customFormat="1" ht="20.100000000000001" customHeight="1" x14ac:dyDescent="0.3">
      <c r="D14" s="247" t="s">
        <v>6</v>
      </c>
      <c r="E14" s="47"/>
      <c r="F14" s="54" t="s">
        <v>7</v>
      </c>
      <c r="G14" s="55"/>
      <c r="H14" s="54" t="s">
        <v>7</v>
      </c>
      <c r="I14" s="47"/>
      <c r="J14" s="54" t="s">
        <v>7</v>
      </c>
      <c r="K14" s="55"/>
      <c r="L14" s="54" t="s">
        <v>7</v>
      </c>
      <c r="M14" s="56"/>
      <c r="N14" s="54" t="s">
        <v>7</v>
      </c>
      <c r="P14" s="207" t="s">
        <v>7</v>
      </c>
      <c r="R14" s="207" t="s">
        <v>7</v>
      </c>
      <c r="T14" s="54" t="s">
        <v>7</v>
      </c>
      <c r="U14" s="47"/>
      <c r="V14" s="54" t="s">
        <v>7</v>
      </c>
      <c r="W14" s="47"/>
      <c r="X14" s="54" t="s">
        <v>7</v>
      </c>
      <c r="Y14" s="47"/>
      <c r="Z14" s="54" t="s">
        <v>7</v>
      </c>
      <c r="AA14" s="47"/>
      <c r="AB14" s="54" t="s">
        <v>7</v>
      </c>
      <c r="AC14" s="47"/>
      <c r="AD14" s="54" t="s">
        <v>7</v>
      </c>
    </row>
    <row r="15" spans="1:30" s="40" customFormat="1" ht="8.1" customHeight="1" x14ac:dyDescent="0.3">
      <c r="D15" s="56"/>
      <c r="E15" s="47"/>
      <c r="F15" s="56"/>
      <c r="G15" s="55"/>
      <c r="H15" s="56"/>
      <c r="I15" s="47"/>
      <c r="J15" s="56"/>
      <c r="K15" s="55"/>
      <c r="L15" s="56"/>
      <c r="M15" s="56"/>
      <c r="N15" s="56"/>
      <c r="T15" s="56"/>
      <c r="U15" s="47"/>
      <c r="V15" s="56"/>
      <c r="W15" s="47"/>
      <c r="X15" s="56"/>
      <c r="Y15" s="47"/>
      <c r="Z15" s="47"/>
      <c r="AA15" s="47"/>
      <c r="AB15" s="56"/>
      <c r="AC15" s="47"/>
      <c r="AD15" s="56"/>
    </row>
    <row r="16" spans="1:30" s="40" customFormat="1" ht="20.100000000000001" customHeight="1" x14ac:dyDescent="0.3">
      <c r="A16" s="57" t="s">
        <v>218</v>
      </c>
      <c r="B16" s="57"/>
      <c r="D16" s="50"/>
      <c r="E16" s="50"/>
      <c r="F16" s="50">
        <v>373000</v>
      </c>
      <c r="G16" s="50"/>
      <c r="H16" s="50">
        <v>3680616</v>
      </c>
      <c r="I16" s="50"/>
      <c r="J16" s="50">
        <v>37300</v>
      </c>
      <c r="K16" s="50"/>
      <c r="L16" s="50">
        <v>29130158</v>
      </c>
      <c r="M16" s="50"/>
      <c r="N16" s="50">
        <v>-765013</v>
      </c>
      <c r="P16" s="50">
        <v>-12757</v>
      </c>
      <c r="R16" s="50">
        <v>-112786</v>
      </c>
      <c r="T16" s="50">
        <v>167854</v>
      </c>
      <c r="U16" s="50"/>
      <c r="V16" s="50">
        <v>2649</v>
      </c>
      <c r="W16" s="50"/>
      <c r="X16" s="208">
        <v>-720053</v>
      </c>
      <c r="Y16" s="50"/>
      <c r="Z16" s="208">
        <f>SUM(F16,H16,J16,L16,X16)</f>
        <v>32501021</v>
      </c>
      <c r="AA16" s="50"/>
      <c r="AB16" s="50">
        <v>2600699</v>
      </c>
      <c r="AC16" s="50"/>
      <c r="AD16" s="82">
        <f>SUM(Z16:AB16)</f>
        <v>35101720</v>
      </c>
    </row>
    <row r="17" spans="1:30" s="40" customFormat="1" ht="8.1" customHeight="1" x14ac:dyDescent="0.3">
      <c r="A17" s="57"/>
      <c r="B17" s="5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P17" s="50"/>
      <c r="R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s="40" customFormat="1" ht="20.100000000000001" customHeight="1" x14ac:dyDescent="0.3">
      <c r="A18" s="57" t="s">
        <v>172</v>
      </c>
      <c r="B18" s="5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P18" s="50"/>
      <c r="R18" s="50"/>
      <c r="T18" s="50"/>
      <c r="U18" s="50"/>
      <c r="V18" s="50"/>
      <c r="W18" s="50"/>
      <c r="X18" s="50"/>
      <c r="Y18" s="50"/>
      <c r="Z18" s="208"/>
      <c r="AA18" s="50"/>
      <c r="AB18" s="50"/>
      <c r="AC18" s="50"/>
      <c r="AD18" s="50"/>
    </row>
    <row r="19" spans="1:30" s="40" customFormat="1" ht="20.100000000000001" customHeight="1" x14ac:dyDescent="0.3">
      <c r="A19" s="58" t="s">
        <v>232</v>
      </c>
      <c r="B19" s="58"/>
      <c r="D19" s="113"/>
      <c r="E19" s="50"/>
      <c r="F19" s="50">
        <v>0</v>
      </c>
      <c r="G19" s="50"/>
      <c r="H19" s="50">
        <v>0</v>
      </c>
      <c r="I19" s="50"/>
      <c r="J19" s="50">
        <v>0</v>
      </c>
      <c r="K19" s="50"/>
      <c r="L19" s="50">
        <v>0</v>
      </c>
      <c r="M19" s="50"/>
      <c r="N19" s="50">
        <v>0</v>
      </c>
      <c r="P19" s="50">
        <v>0</v>
      </c>
      <c r="R19" s="50">
        <v>0</v>
      </c>
      <c r="T19" s="50">
        <v>0</v>
      </c>
      <c r="U19" s="50"/>
      <c r="V19" s="50">
        <v>0</v>
      </c>
      <c r="W19" s="50"/>
      <c r="X19" s="50">
        <v>0</v>
      </c>
      <c r="Y19" s="50"/>
      <c r="Z19" s="208">
        <f t="shared" ref="Z19:Z21" si="0">SUM(F19,H19,J19,L19,X19)</f>
        <v>0</v>
      </c>
      <c r="AA19" s="50"/>
      <c r="AB19" s="50">
        <v>1</v>
      </c>
      <c r="AC19" s="50"/>
      <c r="AD19" s="82">
        <f t="shared" ref="AD19:AD21" si="1">SUM(Z19:AB19)</f>
        <v>1</v>
      </c>
    </row>
    <row r="20" spans="1:30" s="40" customFormat="1" ht="20.100000000000001" customHeight="1" x14ac:dyDescent="0.3">
      <c r="A20" s="58" t="s">
        <v>229</v>
      </c>
      <c r="B20" s="58"/>
      <c r="D20" s="113"/>
      <c r="E20" s="50"/>
      <c r="F20" s="50">
        <v>0</v>
      </c>
      <c r="G20" s="50"/>
      <c r="H20" s="50">
        <v>0</v>
      </c>
      <c r="I20" s="50"/>
      <c r="J20" s="50">
        <v>0</v>
      </c>
      <c r="K20" s="50"/>
      <c r="L20" s="50">
        <v>0</v>
      </c>
      <c r="M20" s="50"/>
      <c r="N20" s="50">
        <v>0</v>
      </c>
      <c r="P20" s="50">
        <v>0</v>
      </c>
      <c r="R20" s="50">
        <v>0</v>
      </c>
      <c r="T20" s="50">
        <v>0</v>
      </c>
      <c r="U20" s="50"/>
      <c r="V20" s="50">
        <v>0</v>
      </c>
      <c r="W20" s="50"/>
      <c r="X20" s="50">
        <v>0</v>
      </c>
      <c r="Y20" s="50"/>
      <c r="Z20" s="208">
        <f t="shared" si="0"/>
        <v>0</v>
      </c>
      <c r="AA20" s="50"/>
      <c r="AB20" s="50">
        <v>-8601</v>
      </c>
      <c r="AC20" s="50"/>
      <c r="AD20" s="82">
        <f t="shared" si="1"/>
        <v>-8601</v>
      </c>
    </row>
    <row r="21" spans="1:30" s="211" customFormat="1" ht="20.100000000000001" customHeight="1" x14ac:dyDescent="0.4">
      <c r="A21" s="40" t="s">
        <v>238</v>
      </c>
      <c r="B21" s="58"/>
      <c r="C21" s="40"/>
      <c r="D21" s="78"/>
      <c r="E21" s="50"/>
      <c r="F21" s="50">
        <v>0</v>
      </c>
      <c r="G21" s="50"/>
      <c r="H21" s="50">
        <v>0</v>
      </c>
      <c r="I21" s="50"/>
      <c r="J21" s="50">
        <v>0</v>
      </c>
      <c r="K21" s="50"/>
      <c r="L21" s="50">
        <v>-1119000</v>
      </c>
      <c r="M21" s="50"/>
      <c r="N21" s="50">
        <v>0</v>
      </c>
      <c r="O21" s="40"/>
      <c r="P21" s="50">
        <v>0</v>
      </c>
      <c r="Q21" s="40"/>
      <c r="R21" s="50">
        <v>0</v>
      </c>
      <c r="S21" s="40"/>
      <c r="T21" s="50">
        <v>0</v>
      </c>
      <c r="U21" s="50"/>
      <c r="V21" s="50">
        <v>0</v>
      </c>
      <c r="W21" s="50"/>
      <c r="X21" s="208">
        <f>SUM(N21:V21)</f>
        <v>0</v>
      </c>
      <c r="Y21" s="50"/>
      <c r="Z21" s="208">
        <f t="shared" si="0"/>
        <v>-1119000</v>
      </c>
      <c r="AA21" s="50"/>
      <c r="AB21" s="50">
        <v>0</v>
      </c>
      <c r="AC21" s="50"/>
      <c r="AD21" s="82">
        <f t="shared" si="1"/>
        <v>-1119000</v>
      </c>
    </row>
    <row r="22" spans="1:30" s="40" customFormat="1" ht="20.100000000000001" customHeight="1" x14ac:dyDescent="0.3">
      <c r="A22" s="40" t="s">
        <v>157</v>
      </c>
      <c r="B22" s="58"/>
      <c r="D22" s="76"/>
      <c r="E22" s="50"/>
      <c r="F22" s="209">
        <v>0</v>
      </c>
      <c r="G22" s="50"/>
      <c r="H22" s="209">
        <v>0</v>
      </c>
      <c r="I22" s="50"/>
      <c r="J22" s="209">
        <v>0</v>
      </c>
      <c r="K22" s="50"/>
      <c r="L22" s="209">
        <v>2461741</v>
      </c>
      <c r="M22" s="50"/>
      <c r="N22" s="209">
        <v>0</v>
      </c>
      <c r="P22" s="209">
        <v>0</v>
      </c>
      <c r="R22" s="209">
        <v>28851</v>
      </c>
      <c r="T22" s="209">
        <v>-75842</v>
      </c>
      <c r="U22" s="50"/>
      <c r="V22" s="210">
        <v>1096</v>
      </c>
      <c r="W22" s="50"/>
      <c r="X22" s="210">
        <f t="shared" ref="X22" si="2">SUM(N22:V22)</f>
        <v>-45895</v>
      </c>
      <c r="Y22" s="50"/>
      <c r="Z22" s="210">
        <f>SUM(F22,H22,J22,L22,X22)</f>
        <v>2415846</v>
      </c>
      <c r="AA22" s="50"/>
      <c r="AB22" s="209">
        <v>-230669</v>
      </c>
      <c r="AC22" s="50"/>
      <c r="AD22" s="83">
        <f>SUM(Z22:AB22)</f>
        <v>2185177</v>
      </c>
    </row>
    <row r="23" spans="1:30" s="40" customFormat="1" ht="8.1" customHeight="1" x14ac:dyDescent="0.3">
      <c r="A23" s="61"/>
      <c r="D23" s="50"/>
      <c r="E23" s="59"/>
      <c r="F23" s="50"/>
      <c r="G23" s="50"/>
      <c r="H23" s="50"/>
      <c r="I23" s="50"/>
      <c r="J23" s="50"/>
      <c r="K23" s="50"/>
      <c r="L23" s="50"/>
      <c r="M23" s="50"/>
      <c r="N23" s="50"/>
      <c r="P23" s="50"/>
      <c r="R23" s="50"/>
      <c r="T23" s="50"/>
      <c r="U23" s="50"/>
      <c r="V23" s="50"/>
      <c r="W23" s="50"/>
      <c r="X23" s="50"/>
      <c r="Y23" s="50"/>
      <c r="Z23" s="50"/>
      <c r="AA23" s="50"/>
      <c r="AB23" s="60"/>
      <c r="AC23" s="60"/>
      <c r="AD23" s="60"/>
    </row>
    <row r="24" spans="1:30" s="40" customFormat="1" ht="20.100000000000001" customHeight="1" thickBot="1" x14ac:dyDescent="0.35">
      <c r="A24" s="57" t="s">
        <v>237</v>
      </c>
      <c r="D24" s="50"/>
      <c r="E24" s="59"/>
      <c r="F24" s="212">
        <f>SUM(F16:F22)</f>
        <v>373000</v>
      </c>
      <c r="G24" s="50"/>
      <c r="H24" s="212">
        <f>SUM(H16:H22)</f>
        <v>3680616</v>
      </c>
      <c r="I24" s="50"/>
      <c r="J24" s="212">
        <f>SUM(J16:J22)</f>
        <v>37300</v>
      </c>
      <c r="K24" s="50"/>
      <c r="L24" s="212">
        <f>SUM(L16:L22)</f>
        <v>30472899</v>
      </c>
      <c r="M24" s="50"/>
      <c r="N24" s="212">
        <f>SUM(N16:N22)</f>
        <v>-765013</v>
      </c>
      <c r="P24" s="212">
        <f>SUM(P16:P22)</f>
        <v>-12757</v>
      </c>
      <c r="R24" s="212">
        <f>SUM(R16:R22)</f>
        <v>-83935</v>
      </c>
      <c r="T24" s="212">
        <f>SUM(T16:T22)</f>
        <v>92012</v>
      </c>
      <c r="U24" s="50"/>
      <c r="V24" s="212">
        <f>SUM(V16:V22)</f>
        <v>3745</v>
      </c>
      <c r="W24" s="50"/>
      <c r="X24" s="212">
        <f>SUM(X16:X22)</f>
        <v>-765948</v>
      </c>
      <c r="Y24" s="50"/>
      <c r="Z24" s="212">
        <f>SUM(Z16:Z22)</f>
        <v>33797867</v>
      </c>
      <c r="AA24" s="50"/>
      <c r="AB24" s="212">
        <f>SUM(AB16:AB22)</f>
        <v>2361430</v>
      </c>
      <c r="AC24" s="62"/>
      <c r="AD24" s="212">
        <f>SUM(AD16:AD22)</f>
        <v>36159297</v>
      </c>
    </row>
    <row r="25" spans="1:30" s="40" customFormat="1" ht="20.100000000000001" customHeight="1" thickTop="1" x14ac:dyDescent="0.3">
      <c r="A25" s="57"/>
      <c r="D25" s="50"/>
      <c r="E25" s="59"/>
      <c r="F25" s="50"/>
      <c r="G25" s="50"/>
      <c r="H25" s="50"/>
      <c r="I25" s="50"/>
      <c r="J25" s="50"/>
      <c r="K25" s="50"/>
      <c r="L25" s="50"/>
      <c r="M25" s="50"/>
      <c r="N25" s="50"/>
      <c r="T25" s="50"/>
      <c r="U25" s="50"/>
      <c r="V25" s="50"/>
      <c r="W25" s="50"/>
      <c r="X25" s="50"/>
      <c r="Y25" s="50"/>
      <c r="Z25" s="50"/>
      <c r="AA25" s="50"/>
      <c r="AB25" s="50"/>
      <c r="AC25" s="62"/>
      <c r="AD25" s="50"/>
    </row>
    <row r="26" spans="1:30" s="40" customFormat="1" ht="20.100000000000001" customHeight="1" x14ac:dyDescent="0.3">
      <c r="A26" s="57" t="s">
        <v>262</v>
      </c>
      <c r="B26" s="57"/>
      <c r="D26" s="50"/>
      <c r="E26" s="50"/>
      <c r="F26" s="65">
        <v>373000</v>
      </c>
      <c r="G26" s="50"/>
      <c r="H26" s="65">
        <v>3680616</v>
      </c>
      <c r="I26" s="50"/>
      <c r="J26" s="65">
        <v>40200</v>
      </c>
      <c r="K26" s="50"/>
      <c r="L26" s="65">
        <v>35612545</v>
      </c>
      <c r="M26" s="50"/>
      <c r="N26" s="65">
        <v>-765013</v>
      </c>
      <c r="P26" s="65">
        <v>-12757</v>
      </c>
      <c r="R26" s="65">
        <v>2475</v>
      </c>
      <c r="T26" s="65">
        <v>5675</v>
      </c>
      <c r="U26" s="50"/>
      <c r="V26" s="65">
        <v>-7774</v>
      </c>
      <c r="W26" s="50"/>
      <c r="X26" s="64">
        <f>SUM(N26:V26)</f>
        <v>-777394</v>
      </c>
      <c r="Y26" s="50"/>
      <c r="Z26" s="64">
        <f>SUM(F26,H26,J26,L26,X26)</f>
        <v>38928967</v>
      </c>
      <c r="AA26" s="50"/>
      <c r="AB26" s="65">
        <v>2375390</v>
      </c>
      <c r="AC26" s="50"/>
      <c r="AD26" s="63">
        <f>SUM(Z26:AB26)</f>
        <v>41304357</v>
      </c>
    </row>
    <row r="27" spans="1:30" s="40" customFormat="1" ht="8.1" customHeight="1" x14ac:dyDescent="0.3">
      <c r="A27" s="57"/>
      <c r="B27" s="58"/>
      <c r="D27" s="50"/>
      <c r="E27" s="50"/>
      <c r="F27" s="65"/>
      <c r="G27" s="50"/>
      <c r="H27" s="65"/>
      <c r="I27" s="50"/>
      <c r="J27" s="65"/>
      <c r="K27" s="50"/>
      <c r="L27" s="65"/>
      <c r="M27" s="50"/>
      <c r="N27" s="65"/>
      <c r="P27" s="65"/>
      <c r="R27" s="65"/>
      <c r="T27" s="65"/>
      <c r="U27" s="50"/>
      <c r="V27" s="65"/>
      <c r="W27" s="50"/>
      <c r="X27" s="65"/>
      <c r="Y27" s="50"/>
      <c r="Z27" s="65"/>
      <c r="AA27" s="50"/>
      <c r="AB27" s="65"/>
      <c r="AC27" s="50"/>
      <c r="AD27" s="65"/>
    </row>
    <row r="28" spans="1:30" s="40" customFormat="1" ht="20.100000000000001" customHeight="1" x14ac:dyDescent="0.3">
      <c r="A28" s="57" t="s">
        <v>172</v>
      </c>
      <c r="B28" s="58"/>
      <c r="D28" s="50"/>
      <c r="E28" s="50"/>
      <c r="F28" s="65"/>
      <c r="G28" s="50"/>
      <c r="H28" s="65"/>
      <c r="I28" s="50"/>
      <c r="J28" s="65"/>
      <c r="K28" s="50"/>
      <c r="L28" s="65"/>
      <c r="M28" s="50"/>
      <c r="N28" s="65"/>
      <c r="P28" s="65"/>
      <c r="R28" s="65"/>
      <c r="T28" s="65"/>
      <c r="U28" s="50"/>
      <c r="V28" s="65"/>
      <c r="W28" s="50"/>
      <c r="X28" s="65"/>
      <c r="Y28" s="50"/>
      <c r="Z28" s="64"/>
      <c r="AA28" s="50"/>
      <c r="AB28" s="65"/>
      <c r="AC28" s="50"/>
      <c r="AD28" s="65"/>
    </row>
    <row r="29" spans="1:30" s="40" customFormat="1" ht="20.100000000000001" customHeight="1" x14ac:dyDescent="0.3">
      <c r="A29" s="58" t="s">
        <v>266</v>
      </c>
      <c r="B29" s="58"/>
      <c r="D29" s="78">
        <v>14</v>
      </c>
      <c r="E29" s="50"/>
      <c r="F29" s="65">
        <v>0</v>
      </c>
      <c r="G29" s="50"/>
      <c r="H29" s="65">
        <v>0</v>
      </c>
      <c r="I29" s="50"/>
      <c r="J29" s="65">
        <v>0</v>
      </c>
      <c r="K29" s="50"/>
      <c r="L29" s="65">
        <v>0</v>
      </c>
      <c r="M29" s="50"/>
      <c r="N29" s="65">
        <v>0</v>
      </c>
      <c r="P29" s="65">
        <v>0</v>
      </c>
      <c r="R29" s="65">
        <v>0</v>
      </c>
      <c r="T29" s="65">
        <v>0</v>
      </c>
      <c r="U29" s="50"/>
      <c r="V29" s="65">
        <v>0</v>
      </c>
      <c r="W29" s="50"/>
      <c r="X29" s="65">
        <v>0</v>
      </c>
      <c r="Y29" s="50"/>
      <c r="Z29" s="64">
        <f t="shared" ref="Z29" si="3">SUM(F29,H29,J29,L29,X29)</f>
        <v>0</v>
      </c>
      <c r="AA29" s="50"/>
      <c r="AB29" s="65">
        <v>3000</v>
      </c>
      <c r="AC29" s="50"/>
      <c r="AD29" s="63">
        <f t="shared" ref="AD29" si="4">SUM(Z29:AB29)</f>
        <v>3000</v>
      </c>
    </row>
    <row r="30" spans="1:30" s="211" customFormat="1" ht="20.100000000000001" customHeight="1" x14ac:dyDescent="0.4">
      <c r="A30" s="40" t="s">
        <v>238</v>
      </c>
      <c r="B30" s="58"/>
      <c r="C30" s="40"/>
      <c r="D30" s="78">
        <v>21</v>
      </c>
      <c r="E30" s="50"/>
      <c r="F30" s="65">
        <v>0</v>
      </c>
      <c r="G30" s="50"/>
      <c r="H30" s="65">
        <v>0</v>
      </c>
      <c r="I30" s="50"/>
      <c r="J30" s="65">
        <v>0</v>
      </c>
      <c r="K30" s="50"/>
      <c r="L30" s="65">
        <v>-1119000</v>
      </c>
      <c r="M30" s="50"/>
      <c r="N30" s="65">
        <v>0</v>
      </c>
      <c r="O30" s="40"/>
      <c r="P30" s="65">
        <v>0</v>
      </c>
      <c r="Q30" s="40"/>
      <c r="R30" s="65">
        <v>0</v>
      </c>
      <c r="S30" s="40"/>
      <c r="T30" s="65">
        <v>0</v>
      </c>
      <c r="U30" s="50"/>
      <c r="V30" s="65">
        <v>0</v>
      </c>
      <c r="W30" s="50"/>
      <c r="X30" s="64">
        <f>SUM(N30:V30)</f>
        <v>0</v>
      </c>
      <c r="Y30" s="50"/>
      <c r="Z30" s="64">
        <f t="shared" ref="Z30" si="5">SUM(F30,H30,J30,L30,X30)</f>
        <v>-1119000</v>
      </c>
      <c r="AA30" s="50"/>
      <c r="AB30" s="64">
        <v>0</v>
      </c>
      <c r="AC30" s="50"/>
      <c r="AD30" s="63">
        <f t="shared" ref="AD30:AD31" si="6">SUM(Z30:AB30)</f>
        <v>-1119000</v>
      </c>
    </row>
    <row r="31" spans="1:30" s="211" customFormat="1" ht="20.100000000000001" customHeight="1" x14ac:dyDescent="0.4">
      <c r="A31" s="40" t="s">
        <v>282</v>
      </c>
      <c r="B31" s="58"/>
      <c r="C31" s="40"/>
      <c r="D31" s="78"/>
      <c r="E31" s="50"/>
      <c r="F31" s="65">
        <v>0</v>
      </c>
      <c r="G31" s="50"/>
      <c r="H31" s="65">
        <v>0</v>
      </c>
      <c r="I31" s="50"/>
      <c r="J31" s="65">
        <v>0</v>
      </c>
      <c r="K31" s="50"/>
      <c r="L31" s="65">
        <v>0</v>
      </c>
      <c r="M31" s="50"/>
      <c r="N31" s="65">
        <v>0</v>
      </c>
      <c r="O31" s="40"/>
      <c r="P31" s="65">
        <v>0</v>
      </c>
      <c r="Q31" s="40"/>
      <c r="R31" s="65">
        <v>0</v>
      </c>
      <c r="S31" s="40"/>
      <c r="T31" s="65">
        <v>0</v>
      </c>
      <c r="U31" s="50"/>
      <c r="V31" s="65">
        <v>0</v>
      </c>
      <c r="W31" s="50"/>
      <c r="X31" s="65">
        <v>0</v>
      </c>
      <c r="Y31" s="50"/>
      <c r="Z31" s="65">
        <v>0</v>
      </c>
      <c r="AA31" s="50"/>
      <c r="AB31" s="64">
        <v>-166</v>
      </c>
      <c r="AC31" s="50"/>
      <c r="AD31" s="63">
        <f t="shared" si="6"/>
        <v>-166</v>
      </c>
    </row>
    <row r="32" spans="1:30" s="40" customFormat="1" ht="20.100000000000001" customHeight="1" x14ac:dyDescent="0.3">
      <c r="A32" s="40" t="s">
        <v>157</v>
      </c>
      <c r="B32" s="58"/>
      <c r="D32" s="76"/>
      <c r="E32" s="50"/>
      <c r="F32" s="66">
        <v>0</v>
      </c>
      <c r="G32" s="50"/>
      <c r="H32" s="66">
        <v>0</v>
      </c>
      <c r="I32" s="50"/>
      <c r="J32" s="66">
        <v>0</v>
      </c>
      <c r="K32" s="50"/>
      <c r="L32" s="66">
        <f>'8-10 (6m)'!F101</f>
        <v>4480016</v>
      </c>
      <c r="M32" s="50"/>
      <c r="N32" s="66">
        <v>0</v>
      </c>
      <c r="P32" s="66">
        <v>0</v>
      </c>
      <c r="R32" s="66">
        <v>-27502</v>
      </c>
      <c r="T32" s="66">
        <v>693</v>
      </c>
      <c r="U32" s="50"/>
      <c r="V32" s="67">
        <v>-3353</v>
      </c>
      <c r="W32" s="50"/>
      <c r="X32" s="67">
        <f t="shared" ref="X32" si="7">SUM(N32:V32)</f>
        <v>-30162</v>
      </c>
      <c r="Y32" s="50"/>
      <c r="Z32" s="67">
        <f>SUM(F32,H32,J32,L32,X32)</f>
        <v>4449854</v>
      </c>
      <c r="AA32" s="50"/>
      <c r="AB32" s="66">
        <f>'8-10 (6m)'!F108</f>
        <v>164762</v>
      </c>
      <c r="AC32" s="50"/>
      <c r="AD32" s="68">
        <f>SUM(Z32:AB32)</f>
        <v>4614616</v>
      </c>
    </row>
    <row r="33" spans="1:30" s="40" customFormat="1" ht="8.1" customHeight="1" x14ac:dyDescent="0.3">
      <c r="A33" s="61"/>
      <c r="D33" s="50"/>
      <c r="E33" s="59"/>
      <c r="F33" s="65"/>
      <c r="G33" s="50"/>
      <c r="H33" s="65"/>
      <c r="I33" s="50"/>
      <c r="J33" s="65"/>
      <c r="K33" s="50"/>
      <c r="L33" s="65"/>
      <c r="M33" s="50"/>
      <c r="N33" s="65"/>
      <c r="P33" s="65"/>
      <c r="R33" s="65"/>
      <c r="T33" s="65"/>
      <c r="U33" s="50"/>
      <c r="V33" s="65"/>
      <c r="W33" s="50"/>
      <c r="X33" s="65"/>
      <c r="Y33" s="50"/>
      <c r="Z33" s="65"/>
      <c r="AA33" s="50"/>
      <c r="AB33" s="69"/>
      <c r="AC33" s="60"/>
      <c r="AD33" s="69"/>
    </row>
    <row r="34" spans="1:30" s="40" customFormat="1" ht="20.100000000000001" customHeight="1" thickBot="1" x14ac:dyDescent="0.35">
      <c r="A34" s="57" t="s">
        <v>263</v>
      </c>
      <c r="D34" s="50"/>
      <c r="E34" s="59"/>
      <c r="F34" s="70">
        <f>SUM(F26:F32)</f>
        <v>373000</v>
      </c>
      <c r="G34" s="50"/>
      <c r="H34" s="70">
        <f>SUM(H26:H32)</f>
        <v>3680616</v>
      </c>
      <c r="I34" s="50"/>
      <c r="J34" s="70">
        <f>SUM(J26:J32)</f>
        <v>40200</v>
      </c>
      <c r="K34" s="50"/>
      <c r="L34" s="70">
        <f>SUM(L26:L32)</f>
        <v>38973561</v>
      </c>
      <c r="M34" s="50"/>
      <c r="N34" s="70">
        <f>SUM(N26:N32)</f>
        <v>-765013</v>
      </c>
      <c r="P34" s="70">
        <f>SUM(P26:P32)</f>
        <v>-12757</v>
      </c>
      <c r="R34" s="70">
        <f>SUM(R26:R32)</f>
        <v>-25027</v>
      </c>
      <c r="T34" s="70">
        <f>SUM(T26:T32)</f>
        <v>6368</v>
      </c>
      <c r="U34" s="50"/>
      <c r="V34" s="70">
        <f>SUM(V26:V32)</f>
        <v>-11127</v>
      </c>
      <c r="W34" s="50"/>
      <c r="X34" s="70">
        <f>SUM(X26:X32)</f>
        <v>-807556</v>
      </c>
      <c r="Y34" s="50"/>
      <c r="Z34" s="70">
        <f>SUM(Z26:Z32)</f>
        <v>42259821</v>
      </c>
      <c r="AA34" s="50"/>
      <c r="AB34" s="70">
        <f>SUM(AB26:AB32)</f>
        <v>2542986</v>
      </c>
      <c r="AC34" s="62"/>
      <c r="AD34" s="70">
        <f>SUM(AD26:AD32)</f>
        <v>44802807</v>
      </c>
    </row>
    <row r="35" spans="1:30" s="40" customFormat="1" ht="20.100000000000001" customHeight="1" thickTop="1" x14ac:dyDescent="0.3">
      <c r="A35" s="57"/>
      <c r="D35" s="50"/>
      <c r="E35" s="59"/>
      <c r="F35" s="50"/>
      <c r="G35" s="50"/>
      <c r="H35" s="50"/>
      <c r="I35" s="50"/>
      <c r="J35" s="50"/>
      <c r="K35" s="50"/>
      <c r="L35" s="50"/>
      <c r="M35" s="50"/>
      <c r="N35" s="50"/>
      <c r="T35" s="50"/>
      <c r="U35" s="50"/>
      <c r="V35" s="50"/>
      <c r="W35" s="50"/>
      <c r="X35" s="50"/>
      <c r="Y35" s="50"/>
      <c r="Z35" s="50"/>
      <c r="AA35" s="50"/>
      <c r="AB35" s="50"/>
      <c r="AC35" s="62"/>
      <c r="AD35" s="50"/>
    </row>
    <row r="36" spans="1:30" s="40" customFormat="1" ht="20.100000000000001" customHeight="1" x14ac:dyDescent="0.3">
      <c r="A36" s="57"/>
      <c r="D36" s="50"/>
      <c r="E36" s="59"/>
      <c r="F36" s="50"/>
      <c r="G36" s="50"/>
      <c r="H36" s="50"/>
      <c r="I36" s="50"/>
      <c r="J36" s="50"/>
      <c r="K36" s="50"/>
      <c r="L36" s="50"/>
      <c r="M36" s="50"/>
      <c r="N36" s="50"/>
      <c r="T36" s="50"/>
      <c r="U36" s="50"/>
      <c r="V36" s="50"/>
      <c r="W36" s="50"/>
      <c r="X36" s="50"/>
      <c r="Y36" s="50"/>
      <c r="Z36" s="50"/>
      <c r="AA36" s="50"/>
      <c r="AB36" s="50"/>
      <c r="AC36" s="62"/>
      <c r="AD36" s="50"/>
    </row>
    <row r="37" spans="1:30" s="40" customFormat="1" ht="20.100000000000001" customHeight="1" x14ac:dyDescent="0.3">
      <c r="A37" s="57"/>
      <c r="D37" s="50"/>
      <c r="E37" s="59"/>
      <c r="F37" s="50"/>
      <c r="G37" s="50"/>
      <c r="H37" s="50"/>
      <c r="I37" s="50"/>
      <c r="J37" s="50"/>
      <c r="K37" s="50"/>
      <c r="L37" s="50"/>
      <c r="M37" s="50"/>
      <c r="N37" s="50"/>
      <c r="T37" s="50"/>
      <c r="U37" s="50"/>
      <c r="V37" s="50"/>
      <c r="W37" s="50"/>
      <c r="X37" s="50"/>
      <c r="Y37" s="50"/>
      <c r="Z37" s="50"/>
      <c r="AA37" s="50"/>
      <c r="AB37" s="50"/>
      <c r="AC37" s="62"/>
      <c r="AD37" s="50"/>
    </row>
    <row r="38" spans="1:30" s="37" customFormat="1" ht="20.100000000000001" customHeight="1" x14ac:dyDescent="0.3">
      <c r="D38" s="38"/>
      <c r="E38" s="39"/>
      <c r="F38" s="38"/>
      <c r="G38" s="39"/>
      <c r="H38" s="38"/>
      <c r="I38" s="39"/>
      <c r="J38" s="38"/>
      <c r="K38" s="39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38"/>
      <c r="AA38" s="39"/>
      <c r="AB38" s="39"/>
      <c r="AC38" s="39"/>
      <c r="AD38" s="38"/>
    </row>
    <row r="39" spans="1:30" s="37" customFormat="1" ht="20.100000000000001" customHeight="1" x14ac:dyDescent="0.3">
      <c r="D39" s="38"/>
      <c r="E39" s="39"/>
      <c r="F39" s="38"/>
      <c r="G39" s="39"/>
      <c r="H39" s="38"/>
      <c r="I39" s="39"/>
      <c r="J39" s="38"/>
      <c r="K39" s="39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8"/>
      <c r="AA39" s="39"/>
      <c r="AB39" s="39"/>
      <c r="AC39" s="39"/>
      <c r="AD39" s="38"/>
    </row>
    <row r="40" spans="1:30" s="37" customFormat="1" ht="20.100000000000001" customHeight="1" x14ac:dyDescent="0.3">
      <c r="D40" s="38"/>
      <c r="E40" s="39"/>
      <c r="F40" s="38"/>
      <c r="G40" s="39"/>
      <c r="H40" s="38"/>
      <c r="I40" s="39"/>
      <c r="J40" s="38"/>
      <c r="K40" s="39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9"/>
      <c r="Z40" s="38"/>
      <c r="AA40" s="39"/>
      <c r="AB40" s="39"/>
      <c r="AC40" s="39"/>
      <c r="AD40" s="38"/>
    </row>
    <row r="41" spans="1:30" s="37" customFormat="1" ht="5.25" customHeight="1" x14ac:dyDescent="0.3">
      <c r="D41" s="38"/>
      <c r="E41" s="39"/>
      <c r="F41" s="38"/>
      <c r="G41" s="39"/>
      <c r="H41" s="38"/>
      <c r="I41" s="39"/>
      <c r="J41" s="38"/>
      <c r="K41" s="39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8"/>
      <c r="AA41" s="39"/>
      <c r="AB41" s="39"/>
      <c r="AC41" s="39"/>
      <c r="AD41" s="38"/>
    </row>
    <row r="42" spans="1:30" s="36" customFormat="1" ht="22.2" customHeight="1" x14ac:dyDescent="0.3">
      <c r="A42" s="251" t="str" cm="1">
        <f t="array" ref="A42:L42">'8-10 (6m)'!A135:L135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2" s="251">
        <v>0</v>
      </c>
      <c r="C42" s="251">
        <v>0</v>
      </c>
      <c r="D42" s="251">
        <v>0</v>
      </c>
      <c r="E42" s="251">
        <v>0</v>
      </c>
      <c r="F42" s="251">
        <v>0</v>
      </c>
      <c r="G42" s="251">
        <v>0</v>
      </c>
      <c r="H42" s="251">
        <v>0</v>
      </c>
      <c r="I42" s="251">
        <v>0</v>
      </c>
      <c r="J42" s="251">
        <v>0</v>
      </c>
      <c r="K42" s="251">
        <v>0</v>
      </c>
      <c r="L42" s="251"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5"/>
      <c r="Z42" s="9"/>
      <c r="AA42" s="35"/>
      <c r="AB42" s="35"/>
      <c r="AC42" s="35"/>
      <c r="AD42" s="9"/>
    </row>
  </sheetData>
  <mergeCells count="4">
    <mergeCell ref="F6:Z6"/>
    <mergeCell ref="N7:X7"/>
    <mergeCell ref="P8:V8"/>
    <mergeCell ref="A42:L42"/>
  </mergeCells>
  <pageMargins left="0.3" right="0.3" top="0.5" bottom="0.6" header="0.49" footer="0.4"/>
  <pageSetup paperSize="9" scale="70" firstPageNumber="11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0.79998168889431442"/>
  </sheetPr>
  <dimension ref="A1:U52"/>
  <sheetViews>
    <sheetView topLeftCell="A21" zoomScaleNormal="100" zoomScaleSheetLayoutView="90" workbookViewId="0">
      <selection activeCell="B133" sqref="B133"/>
    </sheetView>
  </sheetViews>
  <sheetFormatPr defaultColWidth="9.33203125" defaultRowHeight="16.350000000000001" customHeight="1" x14ac:dyDescent="0.3"/>
  <cols>
    <col min="1" max="2" width="1.5546875" style="118" customWidth="1"/>
    <col min="3" max="3" width="44.109375" style="118" customWidth="1"/>
    <col min="4" max="4" width="8.5546875" style="119" customWidth="1"/>
    <col min="5" max="5" width="0.6640625" style="117" customWidth="1"/>
    <col min="6" max="6" width="11.6640625" style="140" bestFit="1" customWidth="1"/>
    <col min="7" max="7" width="0.6640625" style="120" customWidth="1"/>
    <col min="8" max="8" width="15.33203125" style="135" bestFit="1" customWidth="1"/>
    <col min="9" max="9" width="0.6640625" style="135" customWidth="1"/>
    <col min="10" max="10" width="11.44140625" style="120" customWidth="1"/>
    <col min="11" max="11" width="0.6640625" style="120" customWidth="1"/>
    <col min="12" max="12" width="12.6640625" style="120" bestFit="1" customWidth="1"/>
    <col min="13" max="13" width="0.6640625" style="120" customWidth="1"/>
    <col min="14" max="14" width="14.44140625" style="120" customWidth="1"/>
    <col min="15" max="15" width="0.6640625" style="120" customWidth="1"/>
    <col min="16" max="16" width="13.5546875" style="120" customWidth="1"/>
    <col min="17" max="17" width="0.6640625" style="120" customWidth="1"/>
    <col min="18" max="18" width="13.6640625" style="120" customWidth="1"/>
    <col min="19" max="19" width="0.6640625" style="120" customWidth="1"/>
    <col min="20" max="20" width="13.44140625" style="120" customWidth="1"/>
    <col min="21" max="21" width="9.33203125" style="122"/>
    <col min="22" max="16384" width="9.33203125" style="121"/>
  </cols>
  <sheetData>
    <row r="1" spans="1:21" ht="20.100000000000001" customHeight="1" x14ac:dyDescent="0.3">
      <c r="A1" s="116" t="s">
        <v>0</v>
      </c>
      <c r="B1" s="116"/>
      <c r="C1" s="116"/>
      <c r="H1" s="172"/>
      <c r="I1" s="172"/>
      <c r="J1" s="172"/>
      <c r="K1" s="172"/>
      <c r="L1" s="135"/>
      <c r="M1" s="135"/>
      <c r="N1" s="135"/>
      <c r="O1" s="135"/>
      <c r="P1" s="135"/>
      <c r="Q1" s="135"/>
      <c r="R1" s="135"/>
      <c r="S1" s="135"/>
      <c r="T1" s="129" t="s">
        <v>3</v>
      </c>
    </row>
    <row r="2" spans="1:21" ht="20.100000000000001" customHeight="1" x14ac:dyDescent="0.3">
      <c r="A2" s="116" t="s">
        <v>125</v>
      </c>
      <c r="B2" s="116"/>
      <c r="C2" s="116"/>
      <c r="H2" s="172"/>
      <c r="I2" s="172"/>
      <c r="J2" s="172"/>
      <c r="K2" s="172"/>
      <c r="L2" s="135"/>
      <c r="M2" s="135"/>
      <c r="N2" s="135"/>
      <c r="O2" s="135"/>
      <c r="P2" s="135"/>
      <c r="Q2" s="135"/>
      <c r="R2" s="135"/>
      <c r="S2" s="135"/>
      <c r="T2" s="135"/>
    </row>
    <row r="3" spans="1:21" ht="20.100000000000001" customHeight="1" x14ac:dyDescent="0.3">
      <c r="A3" s="123" t="str">
        <f>'11'!A3</f>
        <v>สำหรับงวดหกเดือนสิ้นสุดวันที่ 30 มิถุนายน พ.ศ. 2566</v>
      </c>
      <c r="B3" s="123"/>
      <c r="C3" s="123"/>
      <c r="D3" s="126"/>
      <c r="E3" s="124"/>
      <c r="F3" s="173"/>
      <c r="G3" s="127"/>
      <c r="H3" s="174"/>
      <c r="I3" s="174"/>
      <c r="J3" s="174"/>
      <c r="K3" s="174"/>
      <c r="L3" s="175"/>
      <c r="M3" s="175"/>
      <c r="N3" s="175"/>
      <c r="O3" s="175"/>
      <c r="P3" s="175"/>
      <c r="Q3" s="175"/>
      <c r="R3" s="175"/>
      <c r="S3" s="175"/>
      <c r="T3" s="175"/>
    </row>
    <row r="4" spans="1:21" ht="20.100000000000001" customHeight="1" x14ac:dyDescent="0.3">
      <c r="A4" s="116"/>
      <c r="B4" s="116"/>
      <c r="C4" s="116"/>
      <c r="H4" s="172"/>
      <c r="I4" s="172"/>
      <c r="J4" s="172"/>
      <c r="K4" s="172"/>
      <c r="L4" s="135"/>
      <c r="M4" s="135"/>
      <c r="N4" s="135"/>
      <c r="O4" s="135"/>
      <c r="P4" s="135"/>
      <c r="Q4" s="135"/>
      <c r="R4" s="135"/>
      <c r="S4" s="135"/>
      <c r="T4" s="135"/>
    </row>
    <row r="5" spans="1:21" s="183" customFormat="1" ht="20.100000000000001" customHeight="1" x14ac:dyDescent="0.3">
      <c r="A5" s="176"/>
      <c r="B5" s="176"/>
      <c r="C5" s="176"/>
      <c r="D5" s="177"/>
      <c r="E5" s="178"/>
      <c r="F5" s="179"/>
      <c r="G5" s="137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37"/>
      <c r="T5" s="181" t="s">
        <v>124</v>
      </c>
      <c r="U5" s="182"/>
    </row>
    <row r="6" spans="1:21" s="183" customFormat="1" ht="20.100000000000001" customHeight="1" x14ac:dyDescent="0.3">
      <c r="A6" s="176"/>
      <c r="B6" s="176"/>
      <c r="C6" s="176"/>
      <c r="D6" s="177"/>
      <c r="E6" s="178"/>
      <c r="F6" s="184"/>
      <c r="G6" s="134"/>
      <c r="H6" s="185"/>
      <c r="I6" s="185"/>
      <c r="J6" s="182"/>
      <c r="K6" s="182"/>
      <c r="L6" s="182"/>
      <c r="M6" s="186"/>
      <c r="N6" s="255" t="s">
        <v>49</v>
      </c>
      <c r="O6" s="255"/>
      <c r="P6" s="255"/>
      <c r="Q6" s="255"/>
      <c r="R6" s="255"/>
      <c r="S6" s="134"/>
      <c r="T6" s="187"/>
      <c r="U6" s="182"/>
    </row>
    <row r="7" spans="1:21" s="183" customFormat="1" ht="20.100000000000001" customHeight="1" x14ac:dyDescent="0.3">
      <c r="A7" s="176"/>
      <c r="B7" s="176"/>
      <c r="C7" s="176"/>
      <c r="D7" s="177"/>
      <c r="E7" s="178"/>
      <c r="F7" s="184"/>
      <c r="G7" s="134"/>
      <c r="H7" s="185"/>
      <c r="I7" s="185"/>
      <c r="J7" s="182"/>
      <c r="K7" s="182"/>
      <c r="L7" s="182"/>
      <c r="M7" s="186"/>
      <c r="N7" s="256" t="s">
        <v>141</v>
      </c>
      <c r="O7" s="256"/>
      <c r="P7" s="256"/>
      <c r="Q7" s="186"/>
      <c r="R7" s="186"/>
      <c r="S7" s="134"/>
      <c r="T7" s="187"/>
      <c r="U7" s="182"/>
    </row>
    <row r="8" spans="1:21" s="183" customFormat="1" ht="20.100000000000001" customHeight="1" x14ac:dyDescent="0.3">
      <c r="A8" s="176"/>
      <c r="B8" s="176"/>
      <c r="C8" s="176"/>
      <c r="D8" s="177"/>
      <c r="E8" s="178"/>
      <c r="F8" s="184"/>
      <c r="G8" s="134"/>
      <c r="H8" s="185"/>
      <c r="I8" s="185"/>
      <c r="J8" s="186"/>
      <c r="K8" s="186"/>
      <c r="L8" s="186"/>
      <c r="M8" s="186"/>
      <c r="N8" s="187" t="s">
        <v>159</v>
      </c>
      <c r="O8" s="186"/>
      <c r="P8" s="187" t="s">
        <v>168</v>
      </c>
      <c r="Q8" s="186"/>
      <c r="R8" s="186"/>
      <c r="S8" s="134"/>
      <c r="T8" s="187"/>
      <c r="U8" s="182"/>
    </row>
    <row r="9" spans="1:21" s="183" customFormat="1" ht="20.100000000000001" customHeight="1" x14ac:dyDescent="0.3">
      <c r="A9" s="176"/>
      <c r="B9" s="176"/>
      <c r="C9" s="176"/>
      <c r="D9" s="177"/>
      <c r="E9" s="178"/>
      <c r="F9" s="184"/>
      <c r="G9" s="134"/>
      <c r="H9" s="185"/>
      <c r="I9" s="185"/>
      <c r="J9" s="254" t="s">
        <v>45</v>
      </c>
      <c r="K9" s="254"/>
      <c r="L9" s="254"/>
      <c r="M9" s="186"/>
      <c r="N9" s="187" t="s">
        <v>160</v>
      </c>
      <c r="O9" s="186"/>
      <c r="P9" s="187" t="s">
        <v>175</v>
      </c>
      <c r="Q9" s="186"/>
      <c r="R9" s="187" t="s">
        <v>70</v>
      </c>
      <c r="S9" s="134"/>
      <c r="T9" s="187"/>
      <c r="U9" s="182"/>
    </row>
    <row r="10" spans="1:21" s="183" customFormat="1" ht="20.100000000000001" customHeight="1" x14ac:dyDescent="0.3">
      <c r="A10" s="188"/>
      <c r="B10" s="176"/>
      <c r="C10" s="176"/>
      <c r="D10" s="177"/>
      <c r="E10" s="178"/>
      <c r="F10" s="187" t="s">
        <v>84</v>
      </c>
      <c r="G10" s="187"/>
      <c r="H10" s="187"/>
      <c r="I10" s="187"/>
      <c r="J10" s="187" t="s">
        <v>73</v>
      </c>
      <c r="K10" s="187"/>
      <c r="L10" s="187"/>
      <c r="M10" s="187"/>
      <c r="N10" s="187" t="s">
        <v>161</v>
      </c>
      <c r="O10" s="187"/>
      <c r="P10" s="187" t="s">
        <v>178</v>
      </c>
      <c r="Q10" s="187"/>
      <c r="R10" s="187" t="s">
        <v>75</v>
      </c>
      <c r="S10" s="187"/>
      <c r="T10" s="187" t="s">
        <v>78</v>
      </c>
      <c r="U10" s="182"/>
    </row>
    <row r="11" spans="1:21" s="183" customFormat="1" ht="20.100000000000001" customHeight="1" x14ac:dyDescent="0.3">
      <c r="A11" s="188"/>
      <c r="B11" s="176"/>
      <c r="C11" s="176"/>
      <c r="D11" s="177"/>
      <c r="E11" s="178"/>
      <c r="F11" s="187" t="s">
        <v>79</v>
      </c>
      <c r="G11" s="187"/>
      <c r="H11" s="187" t="s">
        <v>85</v>
      </c>
      <c r="I11" s="187"/>
      <c r="J11" s="187" t="s">
        <v>81</v>
      </c>
      <c r="K11" s="187"/>
      <c r="L11" s="187" t="s">
        <v>48</v>
      </c>
      <c r="M11" s="187"/>
      <c r="N11" s="187" t="s">
        <v>162</v>
      </c>
      <c r="O11" s="187"/>
      <c r="P11" s="187" t="s">
        <v>177</v>
      </c>
      <c r="Q11" s="187"/>
      <c r="R11" s="187" t="s">
        <v>129</v>
      </c>
      <c r="S11" s="187"/>
      <c r="T11" s="187" t="s">
        <v>38</v>
      </c>
      <c r="U11" s="182"/>
    </row>
    <row r="12" spans="1:21" s="183" customFormat="1" ht="20.100000000000001" customHeight="1" x14ac:dyDescent="0.3">
      <c r="A12" s="188"/>
      <c r="B12" s="176"/>
      <c r="C12" s="176"/>
      <c r="D12" s="229" t="s">
        <v>6</v>
      </c>
      <c r="E12" s="178"/>
      <c r="F12" s="189" t="s">
        <v>7</v>
      </c>
      <c r="G12" s="203"/>
      <c r="H12" s="189" t="s">
        <v>7</v>
      </c>
      <c r="I12" s="187"/>
      <c r="J12" s="189" t="s">
        <v>7</v>
      </c>
      <c r="K12" s="203"/>
      <c r="L12" s="189" t="s">
        <v>7</v>
      </c>
      <c r="M12" s="190"/>
      <c r="N12" s="189" t="s">
        <v>7</v>
      </c>
      <c r="O12" s="190"/>
      <c r="P12" s="189" t="s">
        <v>7</v>
      </c>
      <c r="Q12" s="190"/>
      <c r="R12" s="204" t="s">
        <v>7</v>
      </c>
      <c r="S12" s="187"/>
      <c r="T12" s="189" t="s">
        <v>7</v>
      </c>
      <c r="U12" s="182"/>
    </row>
    <row r="13" spans="1:21" s="183" customFormat="1" ht="6" customHeight="1" x14ac:dyDescent="0.3">
      <c r="A13" s="188"/>
      <c r="B13" s="176"/>
      <c r="C13" s="176"/>
      <c r="D13" s="177"/>
      <c r="E13" s="178"/>
      <c r="F13" s="185"/>
      <c r="G13" s="134"/>
      <c r="H13" s="184"/>
      <c r="I13" s="184"/>
      <c r="J13" s="185"/>
      <c r="K13" s="134"/>
      <c r="L13" s="134"/>
      <c r="M13" s="134"/>
      <c r="N13" s="134"/>
      <c r="O13" s="134"/>
      <c r="P13" s="134"/>
      <c r="Q13" s="134"/>
      <c r="R13" s="134"/>
      <c r="S13" s="134"/>
      <c r="T13" s="182"/>
      <c r="U13" s="182"/>
    </row>
    <row r="14" spans="1:21" s="183" customFormat="1" ht="20.100000000000001" customHeight="1" x14ac:dyDescent="0.3">
      <c r="A14" s="188" t="s">
        <v>218</v>
      </c>
      <c r="B14" s="191"/>
      <c r="C14" s="176"/>
      <c r="D14" s="177"/>
      <c r="E14" s="178"/>
      <c r="F14" s="182">
        <v>373000</v>
      </c>
      <c r="G14" s="182"/>
      <c r="H14" s="182">
        <v>3680616</v>
      </c>
      <c r="I14" s="185"/>
      <c r="J14" s="182">
        <v>37300</v>
      </c>
      <c r="K14" s="182"/>
      <c r="L14" s="182">
        <v>18389412</v>
      </c>
      <c r="M14" s="182"/>
      <c r="N14" s="182">
        <v>-16197</v>
      </c>
      <c r="O14" s="182"/>
      <c r="P14" s="134">
        <v>-132755</v>
      </c>
      <c r="Q14" s="182"/>
      <c r="R14" s="182">
        <f>SUM(N14:P14)</f>
        <v>-148952</v>
      </c>
      <c r="S14" s="182"/>
      <c r="T14" s="182">
        <f>SUM(F14,H14,J14,L14,R14)</f>
        <v>22331376</v>
      </c>
      <c r="U14" s="182"/>
    </row>
    <row r="15" spans="1:21" s="183" customFormat="1" ht="8.1" customHeight="1" x14ac:dyDescent="0.3">
      <c r="A15" s="188"/>
      <c r="B15" s="191"/>
      <c r="C15" s="176"/>
      <c r="D15" s="177"/>
      <c r="E15" s="178"/>
      <c r="F15" s="182"/>
      <c r="G15" s="182"/>
      <c r="H15" s="182"/>
      <c r="I15" s="185"/>
      <c r="J15" s="182"/>
      <c r="K15" s="182"/>
      <c r="L15" s="182"/>
      <c r="M15" s="182"/>
      <c r="N15" s="182"/>
      <c r="O15" s="182"/>
      <c r="P15" s="192"/>
      <c r="Q15" s="182"/>
      <c r="R15" s="182"/>
      <c r="S15" s="182"/>
      <c r="T15" s="182"/>
      <c r="U15" s="182"/>
    </row>
    <row r="16" spans="1:21" s="183" customFormat="1" ht="20.100000000000001" customHeight="1" x14ac:dyDescent="0.3">
      <c r="A16" s="188" t="s">
        <v>172</v>
      </c>
      <c r="B16" s="191"/>
      <c r="C16" s="176"/>
      <c r="D16" s="193"/>
      <c r="E16" s="178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92"/>
      <c r="Q16" s="182"/>
      <c r="R16" s="182"/>
      <c r="S16" s="182"/>
      <c r="T16" s="182"/>
      <c r="U16" s="182"/>
    </row>
    <row r="17" spans="1:21" s="183" customFormat="1" ht="20.100000000000001" customHeight="1" x14ac:dyDescent="0.3">
      <c r="A17" s="176" t="s">
        <v>238</v>
      </c>
      <c r="B17" s="191"/>
      <c r="C17" s="176"/>
      <c r="D17" s="193"/>
      <c r="E17" s="178"/>
      <c r="F17" s="182">
        <v>0</v>
      </c>
      <c r="G17" s="182"/>
      <c r="H17" s="182">
        <v>0</v>
      </c>
      <c r="I17" s="182"/>
      <c r="J17" s="182">
        <v>0</v>
      </c>
      <c r="K17" s="182"/>
      <c r="L17" s="182">
        <v>-1119000</v>
      </c>
      <c r="M17" s="182"/>
      <c r="N17" s="182">
        <v>0</v>
      </c>
      <c r="O17" s="182"/>
      <c r="P17" s="192">
        <v>0</v>
      </c>
      <c r="Q17" s="182"/>
      <c r="R17" s="182">
        <f>SUM(N17:P17)</f>
        <v>0</v>
      </c>
      <c r="S17" s="182"/>
      <c r="T17" s="182">
        <f>SUM(F17,H17,J17,L17,R17)</f>
        <v>-1119000</v>
      </c>
      <c r="U17" s="182"/>
    </row>
    <row r="18" spans="1:21" s="183" customFormat="1" ht="20.100000000000001" customHeight="1" x14ac:dyDescent="0.3">
      <c r="A18" s="176" t="s">
        <v>66</v>
      </c>
      <c r="C18" s="176"/>
      <c r="D18" s="177"/>
      <c r="E18" s="178"/>
      <c r="F18" s="137">
        <v>0</v>
      </c>
      <c r="G18" s="134"/>
      <c r="H18" s="137">
        <v>0</v>
      </c>
      <c r="I18" s="134"/>
      <c r="J18" s="137">
        <v>0</v>
      </c>
      <c r="K18" s="134"/>
      <c r="L18" s="137">
        <v>2534523</v>
      </c>
      <c r="M18" s="134"/>
      <c r="N18" s="137">
        <v>0</v>
      </c>
      <c r="O18" s="134"/>
      <c r="P18" s="137">
        <v>34606</v>
      </c>
      <c r="Q18" s="134"/>
      <c r="R18" s="137">
        <f>SUM(N18:Q18)</f>
        <v>34606</v>
      </c>
      <c r="S18" s="134"/>
      <c r="T18" s="205">
        <f t="shared" ref="T18" si="0">SUM(F18:L18,R18)</f>
        <v>2569129</v>
      </c>
      <c r="U18" s="182"/>
    </row>
    <row r="19" spans="1:21" s="183" customFormat="1" ht="8.1" customHeight="1" x14ac:dyDescent="0.3">
      <c r="A19" s="176"/>
      <c r="B19" s="176"/>
      <c r="C19" s="176"/>
      <c r="D19" s="177"/>
      <c r="E19" s="178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82"/>
    </row>
    <row r="20" spans="1:21" s="183" customFormat="1" ht="20.100000000000001" customHeight="1" thickBot="1" x14ac:dyDescent="0.35">
      <c r="A20" s="188" t="s">
        <v>237</v>
      </c>
      <c r="B20" s="176"/>
      <c r="C20" s="176"/>
      <c r="D20" s="177"/>
      <c r="E20" s="178"/>
      <c r="F20" s="206">
        <f>SUM(F14:F18)</f>
        <v>373000</v>
      </c>
      <c r="G20" s="134"/>
      <c r="H20" s="206">
        <f>SUM(H14:H18)</f>
        <v>3680616</v>
      </c>
      <c r="I20" s="134"/>
      <c r="J20" s="206">
        <f>SUM(J14:J18)</f>
        <v>37300</v>
      </c>
      <c r="K20" s="134"/>
      <c r="L20" s="206">
        <f>SUM(L14:L18)</f>
        <v>19804935</v>
      </c>
      <c r="M20" s="134"/>
      <c r="N20" s="206">
        <f>SUM(N14:N18)</f>
        <v>-16197</v>
      </c>
      <c r="O20" s="134"/>
      <c r="P20" s="206">
        <f>SUM(P14:P19)</f>
        <v>-98149</v>
      </c>
      <c r="Q20" s="134"/>
      <c r="R20" s="206">
        <f>SUM(N20:Q20)</f>
        <v>-114346</v>
      </c>
      <c r="S20" s="134"/>
      <c r="T20" s="206">
        <f>SUM(T14:T18)</f>
        <v>23781505</v>
      </c>
      <c r="U20" s="182"/>
    </row>
    <row r="21" spans="1:21" s="183" customFormat="1" ht="20.100000000000001" customHeight="1" thickTop="1" x14ac:dyDescent="0.3">
      <c r="A21" s="188"/>
      <c r="B21" s="176"/>
      <c r="C21" s="176"/>
      <c r="D21" s="119"/>
      <c r="E21" s="117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82"/>
    </row>
    <row r="22" spans="1:21" s="183" customFormat="1" ht="20.100000000000001" customHeight="1" x14ac:dyDescent="0.3">
      <c r="A22" s="188" t="s">
        <v>262</v>
      </c>
      <c r="B22" s="191"/>
      <c r="C22" s="176"/>
      <c r="D22" s="177"/>
      <c r="E22" s="178"/>
      <c r="F22" s="194">
        <v>373000</v>
      </c>
      <c r="G22" s="182"/>
      <c r="H22" s="194">
        <v>3680616</v>
      </c>
      <c r="I22" s="185"/>
      <c r="J22" s="194">
        <v>40200</v>
      </c>
      <c r="K22" s="182"/>
      <c r="L22" s="194">
        <v>19338746</v>
      </c>
      <c r="M22" s="182"/>
      <c r="N22" s="194">
        <v>-16197</v>
      </c>
      <c r="O22" s="182"/>
      <c r="P22" s="133">
        <v>-11729</v>
      </c>
      <c r="Q22" s="182"/>
      <c r="R22" s="194">
        <f>SUM(N22:P22)</f>
        <v>-27926</v>
      </c>
      <c r="S22" s="182"/>
      <c r="T22" s="194">
        <f>SUM(F22,H22,J22,L22,R22)</f>
        <v>23404636</v>
      </c>
      <c r="U22" s="182"/>
    </row>
    <row r="23" spans="1:21" s="183" customFormat="1" ht="8.1" customHeight="1" x14ac:dyDescent="0.3">
      <c r="A23" s="188"/>
      <c r="B23" s="191"/>
      <c r="C23" s="176"/>
      <c r="D23" s="177"/>
      <c r="E23" s="178"/>
      <c r="F23" s="194"/>
      <c r="G23" s="182"/>
      <c r="H23" s="194"/>
      <c r="I23" s="185"/>
      <c r="J23" s="194"/>
      <c r="K23" s="182"/>
      <c r="L23" s="194"/>
      <c r="M23" s="182"/>
      <c r="N23" s="194"/>
      <c r="O23" s="182"/>
      <c r="P23" s="195"/>
      <c r="Q23" s="182"/>
      <c r="R23" s="194"/>
      <c r="S23" s="182"/>
      <c r="T23" s="194"/>
      <c r="U23" s="182"/>
    </row>
    <row r="24" spans="1:21" s="183" customFormat="1" ht="20.100000000000001" customHeight="1" x14ac:dyDescent="0.3">
      <c r="A24" s="188" t="s">
        <v>172</v>
      </c>
      <c r="B24" s="191"/>
      <c r="C24" s="176"/>
      <c r="D24" s="193"/>
      <c r="E24" s="178"/>
      <c r="F24" s="194"/>
      <c r="G24" s="182"/>
      <c r="H24" s="194"/>
      <c r="I24" s="182"/>
      <c r="J24" s="194"/>
      <c r="K24" s="182"/>
      <c r="L24" s="194"/>
      <c r="M24" s="182"/>
      <c r="N24" s="194"/>
      <c r="O24" s="182"/>
      <c r="P24" s="195"/>
      <c r="Q24" s="182"/>
      <c r="R24" s="194"/>
      <c r="S24" s="182"/>
      <c r="T24" s="194"/>
      <c r="U24" s="182"/>
    </row>
    <row r="25" spans="1:21" s="183" customFormat="1" ht="20.100000000000001" customHeight="1" x14ac:dyDescent="0.3">
      <c r="A25" s="176" t="s">
        <v>238</v>
      </c>
      <c r="B25" s="191"/>
      <c r="C25" s="176"/>
      <c r="D25" s="193">
        <v>21</v>
      </c>
      <c r="E25" s="178"/>
      <c r="F25" s="194">
        <v>0</v>
      </c>
      <c r="G25" s="182"/>
      <c r="H25" s="194">
        <v>0</v>
      </c>
      <c r="I25" s="182"/>
      <c r="J25" s="194">
        <v>0</v>
      </c>
      <c r="K25" s="182"/>
      <c r="L25" s="194">
        <v>-1119000</v>
      </c>
      <c r="M25" s="182"/>
      <c r="N25" s="194">
        <v>0</v>
      </c>
      <c r="O25" s="182"/>
      <c r="P25" s="195">
        <v>0</v>
      </c>
      <c r="Q25" s="182"/>
      <c r="R25" s="194">
        <f>SUM(N25:P25)</f>
        <v>0</v>
      </c>
      <c r="S25" s="182"/>
      <c r="T25" s="194">
        <f>SUM(F25,H25,J25,L25,R25)</f>
        <v>-1119000</v>
      </c>
      <c r="U25" s="182"/>
    </row>
    <row r="26" spans="1:21" s="183" customFormat="1" ht="20.100000000000001" customHeight="1" x14ac:dyDescent="0.3">
      <c r="A26" s="176" t="s">
        <v>157</v>
      </c>
      <c r="C26" s="176"/>
      <c r="D26" s="177"/>
      <c r="E26" s="178"/>
      <c r="F26" s="136">
        <v>0</v>
      </c>
      <c r="G26" s="134"/>
      <c r="H26" s="136">
        <v>0</v>
      </c>
      <c r="I26" s="134"/>
      <c r="J26" s="136">
        <v>0</v>
      </c>
      <c r="K26" s="134"/>
      <c r="L26" s="136">
        <v>1882788</v>
      </c>
      <c r="M26" s="134"/>
      <c r="N26" s="136">
        <v>0</v>
      </c>
      <c r="O26" s="134"/>
      <c r="P26" s="136">
        <f>'8-10 (6m)'!J65</f>
        <v>-28145</v>
      </c>
      <c r="Q26" s="134"/>
      <c r="R26" s="136">
        <f>SUM(N26:Q26)</f>
        <v>-28145</v>
      </c>
      <c r="S26" s="134"/>
      <c r="T26" s="196">
        <f t="shared" ref="T26" si="1">SUM(F26:L26,R26)</f>
        <v>1854643</v>
      </c>
      <c r="U26" s="182"/>
    </row>
    <row r="27" spans="1:21" s="183" customFormat="1" ht="8.1" customHeight="1" x14ac:dyDescent="0.3">
      <c r="A27" s="176"/>
      <c r="B27" s="176"/>
      <c r="C27" s="176"/>
      <c r="D27" s="177"/>
      <c r="E27" s="178"/>
      <c r="F27" s="133"/>
      <c r="G27" s="134"/>
      <c r="H27" s="133"/>
      <c r="I27" s="134"/>
      <c r="J27" s="133"/>
      <c r="K27" s="134"/>
      <c r="L27" s="133"/>
      <c r="M27" s="134"/>
      <c r="N27" s="133"/>
      <c r="O27" s="134"/>
      <c r="P27" s="133"/>
      <c r="Q27" s="134"/>
      <c r="R27" s="133"/>
      <c r="S27" s="134"/>
      <c r="T27" s="133"/>
      <c r="U27" s="182"/>
    </row>
    <row r="28" spans="1:21" s="183" customFormat="1" ht="20.100000000000001" customHeight="1" thickBot="1" x14ac:dyDescent="0.35">
      <c r="A28" s="188" t="s">
        <v>263</v>
      </c>
      <c r="B28" s="176"/>
      <c r="C28" s="176"/>
      <c r="D28" s="177"/>
      <c r="E28" s="178"/>
      <c r="F28" s="197">
        <f>SUM(F22:F26)</f>
        <v>373000</v>
      </c>
      <c r="G28" s="134"/>
      <c r="H28" s="197">
        <f>SUM(H22:H26)</f>
        <v>3680616</v>
      </c>
      <c r="I28" s="134"/>
      <c r="J28" s="197">
        <f>SUM(J22:J26)</f>
        <v>40200</v>
      </c>
      <c r="K28" s="134"/>
      <c r="L28" s="197">
        <f>SUM(L22:L26)</f>
        <v>20102534</v>
      </c>
      <c r="M28" s="134"/>
      <c r="N28" s="197">
        <f>SUM(N22:N26)</f>
        <v>-16197</v>
      </c>
      <c r="O28" s="134"/>
      <c r="P28" s="197">
        <f>SUM(P22:P27)</f>
        <v>-39874</v>
      </c>
      <c r="Q28" s="134"/>
      <c r="R28" s="197">
        <f>SUM(N28:Q28)</f>
        <v>-56071</v>
      </c>
      <c r="S28" s="134"/>
      <c r="T28" s="197">
        <f>SUM(T22:T26)</f>
        <v>24140279</v>
      </c>
      <c r="U28" s="182"/>
    </row>
    <row r="29" spans="1:21" s="183" customFormat="1" ht="20.100000000000001" customHeight="1" thickTop="1" x14ac:dyDescent="0.3">
      <c r="A29" s="188"/>
      <c r="B29" s="176"/>
      <c r="C29" s="176"/>
      <c r="D29" s="119"/>
      <c r="E29" s="117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82"/>
    </row>
    <row r="30" spans="1:21" s="183" customFormat="1" ht="20.100000000000001" customHeight="1" x14ac:dyDescent="0.3">
      <c r="A30" s="188"/>
      <c r="B30" s="176"/>
      <c r="C30" s="176"/>
      <c r="D30" s="119"/>
      <c r="E30" s="117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82"/>
    </row>
    <row r="31" spans="1:21" s="183" customFormat="1" ht="20.100000000000001" customHeight="1" x14ac:dyDescent="0.3">
      <c r="A31" s="188"/>
      <c r="B31" s="176"/>
      <c r="C31" s="176"/>
      <c r="D31" s="119"/>
      <c r="E31" s="117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82"/>
    </row>
    <row r="32" spans="1:21" s="183" customFormat="1" ht="20.100000000000001" customHeight="1" x14ac:dyDescent="0.3">
      <c r="A32" s="188"/>
      <c r="B32" s="176"/>
      <c r="C32" s="176"/>
      <c r="D32" s="119"/>
      <c r="E32" s="117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82"/>
    </row>
    <row r="33" spans="1:21" s="183" customFormat="1" ht="18" customHeight="1" x14ac:dyDescent="0.3">
      <c r="A33" s="188"/>
      <c r="B33" s="176"/>
      <c r="C33" s="176"/>
      <c r="D33" s="119"/>
      <c r="E33" s="117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82"/>
    </row>
    <row r="34" spans="1:21" s="183" customFormat="1" ht="10.5" customHeight="1" x14ac:dyDescent="0.3">
      <c r="A34" s="188"/>
      <c r="B34" s="176"/>
      <c r="C34" s="176"/>
      <c r="D34" s="119"/>
      <c r="E34" s="117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82"/>
    </row>
    <row r="35" spans="1:21" s="183" customFormat="1" ht="22.2" customHeight="1" x14ac:dyDescent="0.3">
      <c r="A35" s="248" t="str" cm="1">
        <f t="array" ref="A35:L35">_xlfn.ANCHORARRAY('11'!A42)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35" s="248">
        <v>0</v>
      </c>
      <c r="C35" s="248">
        <v>0</v>
      </c>
      <c r="D35" s="248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198"/>
      <c r="N35" s="198"/>
      <c r="O35" s="198"/>
      <c r="P35" s="198"/>
      <c r="Q35" s="198"/>
      <c r="R35" s="198"/>
      <c r="S35" s="198"/>
      <c r="T35" s="198"/>
      <c r="U35" s="182"/>
    </row>
    <row r="36" spans="1:21" ht="16.350000000000001" customHeight="1" x14ac:dyDescent="0.3">
      <c r="H36" s="134"/>
    </row>
    <row r="52" ht="3" customHeight="1" x14ac:dyDescent="0.3"/>
  </sheetData>
  <mergeCells count="4">
    <mergeCell ref="J9:L9"/>
    <mergeCell ref="N6:R6"/>
    <mergeCell ref="N7:P7"/>
    <mergeCell ref="A35:L35"/>
  </mergeCells>
  <pageMargins left="0.3" right="0.3" top="0.5" bottom="0.6" header="0.49" footer="0.4"/>
  <pageSetup paperSize="9" scale="85" firstPageNumber="12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79998168889431442"/>
  </sheetPr>
  <dimension ref="A1:L153"/>
  <sheetViews>
    <sheetView tabSelected="1" zoomScaleNormal="100" zoomScaleSheetLayoutView="115" workbookViewId="0">
      <selection activeCell="P6" sqref="P6"/>
    </sheetView>
  </sheetViews>
  <sheetFormatPr defaultColWidth="9.33203125" defaultRowHeight="20.100000000000001" customHeight="1" x14ac:dyDescent="0.3"/>
  <cols>
    <col min="1" max="2" width="1.6640625" style="118" customWidth="1"/>
    <col min="3" max="3" width="47" style="118" customWidth="1"/>
    <col min="4" max="4" width="7.5546875" style="117" customWidth="1"/>
    <col min="5" max="5" width="0.6640625" style="118" customWidth="1"/>
    <col min="6" max="6" width="10.6640625" style="120" customWidth="1"/>
    <col min="7" max="7" width="0.6640625" style="118" customWidth="1"/>
    <col min="8" max="8" width="10.6640625" style="120" customWidth="1"/>
    <col min="9" max="9" width="0.6640625" style="117" customWidth="1"/>
    <col min="10" max="10" width="11.5546875" style="120" customWidth="1"/>
    <col min="11" max="11" width="0.6640625" style="118" customWidth="1"/>
    <col min="12" max="12" width="11.5546875" style="120" customWidth="1"/>
    <col min="13" max="16384" width="9.33203125" style="121"/>
  </cols>
  <sheetData>
    <row r="1" spans="1:12" ht="20.100000000000001" customHeight="1" x14ac:dyDescent="0.3">
      <c r="A1" s="116" t="s">
        <v>0</v>
      </c>
      <c r="B1" s="116"/>
      <c r="C1" s="116"/>
      <c r="G1" s="132"/>
      <c r="I1" s="131"/>
      <c r="K1" s="132"/>
      <c r="L1" s="129" t="s">
        <v>3</v>
      </c>
    </row>
    <row r="2" spans="1:12" ht="20.100000000000001" customHeight="1" x14ac:dyDescent="0.3">
      <c r="A2" s="116" t="s">
        <v>86</v>
      </c>
      <c r="B2" s="116"/>
      <c r="C2" s="116"/>
      <c r="G2" s="132"/>
      <c r="I2" s="131"/>
      <c r="K2" s="132"/>
    </row>
    <row r="3" spans="1:12" ht="20.100000000000001" customHeight="1" x14ac:dyDescent="0.3">
      <c r="A3" s="123" t="str">
        <f>'8-10 (6m)'!A3</f>
        <v>สำหรับงวดหกเดือนสิ้นสุดวันที่ 30 มิถุนายน พ.ศ. 2566</v>
      </c>
      <c r="B3" s="123"/>
      <c r="C3" s="123"/>
      <c r="D3" s="124"/>
      <c r="E3" s="125"/>
      <c r="F3" s="127"/>
      <c r="G3" s="144"/>
      <c r="H3" s="127"/>
      <c r="I3" s="145"/>
      <c r="J3" s="127"/>
      <c r="K3" s="144"/>
      <c r="L3" s="127"/>
    </row>
    <row r="4" spans="1:12" s="5" customFormat="1" ht="18.75" customHeight="1" x14ac:dyDescent="0.3">
      <c r="A4" s="3"/>
      <c r="B4" s="3"/>
      <c r="C4" s="3"/>
      <c r="D4" s="2"/>
      <c r="E4" s="3"/>
      <c r="F4" s="4"/>
      <c r="G4" s="17"/>
      <c r="H4" s="4"/>
      <c r="I4" s="18"/>
      <c r="J4" s="4"/>
      <c r="K4" s="17"/>
      <c r="L4" s="4"/>
    </row>
    <row r="5" spans="1:12" s="5" customFormat="1" ht="18.75" customHeight="1" x14ac:dyDescent="0.3">
      <c r="B5" s="3"/>
      <c r="C5" s="3"/>
      <c r="D5" s="13"/>
      <c r="E5" s="1"/>
      <c r="F5" s="250" t="s">
        <v>2</v>
      </c>
      <c r="G5" s="250"/>
      <c r="H5" s="250"/>
      <c r="I5" s="25"/>
      <c r="J5" s="250" t="s">
        <v>124</v>
      </c>
      <c r="K5" s="250"/>
      <c r="L5" s="250"/>
    </row>
    <row r="6" spans="1:12" s="5" customFormat="1" ht="18.75" customHeight="1" x14ac:dyDescent="0.3">
      <c r="A6" s="3"/>
      <c r="B6" s="3"/>
      <c r="C6" s="3"/>
      <c r="D6" s="13"/>
      <c r="E6" s="1"/>
      <c r="F6" s="12" t="s">
        <v>253</v>
      </c>
      <c r="G6" s="1"/>
      <c r="H6" s="12" t="s">
        <v>217</v>
      </c>
      <c r="I6" s="13"/>
      <c r="J6" s="12" t="s">
        <v>253</v>
      </c>
      <c r="K6" s="1"/>
      <c r="L6" s="12" t="s">
        <v>217</v>
      </c>
    </row>
    <row r="7" spans="1:12" s="5" customFormat="1" ht="18.75" customHeight="1" x14ac:dyDescent="0.3">
      <c r="A7" s="3"/>
      <c r="B7" s="3"/>
      <c r="C7" s="3"/>
      <c r="D7" s="71" t="s">
        <v>6</v>
      </c>
      <c r="E7" s="1"/>
      <c r="F7" s="114" t="s">
        <v>7</v>
      </c>
      <c r="G7" s="1"/>
      <c r="H7" s="114" t="s">
        <v>7</v>
      </c>
      <c r="I7" s="13"/>
      <c r="J7" s="114" t="s">
        <v>7</v>
      </c>
      <c r="K7" s="1"/>
      <c r="L7" s="114" t="s">
        <v>7</v>
      </c>
    </row>
    <row r="8" spans="1:12" s="5" customFormat="1" ht="6" customHeight="1" x14ac:dyDescent="0.3">
      <c r="A8" s="3"/>
      <c r="B8" s="3"/>
      <c r="C8" s="3"/>
      <c r="D8" s="79"/>
      <c r="E8" s="1"/>
      <c r="F8" s="30"/>
      <c r="G8" s="1"/>
      <c r="H8" s="12"/>
      <c r="I8" s="13"/>
      <c r="J8" s="30"/>
      <c r="K8" s="1"/>
      <c r="L8" s="12"/>
    </row>
    <row r="9" spans="1:12" s="5" customFormat="1" ht="18.75" customHeight="1" x14ac:dyDescent="0.3">
      <c r="A9" s="1" t="s">
        <v>87</v>
      </c>
      <c r="B9" s="3"/>
      <c r="C9" s="3"/>
      <c r="D9" s="2"/>
      <c r="E9" s="3"/>
      <c r="F9" s="16"/>
      <c r="G9" s="17"/>
      <c r="H9" s="4"/>
      <c r="I9" s="18"/>
      <c r="J9" s="16"/>
      <c r="K9" s="17"/>
      <c r="L9" s="4"/>
    </row>
    <row r="10" spans="1:12" s="5" customFormat="1" ht="18.75" customHeight="1" x14ac:dyDescent="0.3">
      <c r="A10" s="3" t="s">
        <v>88</v>
      </c>
      <c r="B10" s="3"/>
      <c r="C10" s="3"/>
      <c r="D10" s="2"/>
      <c r="E10" s="3"/>
      <c r="F10" s="16">
        <v>4852275</v>
      </c>
      <c r="G10" s="4"/>
      <c r="H10" s="4">
        <v>2279543</v>
      </c>
      <c r="I10" s="4"/>
      <c r="J10" s="16">
        <v>1880389</v>
      </c>
      <c r="K10" s="4"/>
      <c r="L10" s="4">
        <v>2532532</v>
      </c>
    </row>
    <row r="11" spans="1:12" s="5" customFormat="1" ht="18.75" customHeight="1" x14ac:dyDescent="0.3">
      <c r="A11" s="3" t="s">
        <v>171</v>
      </c>
      <c r="B11" s="3"/>
      <c r="C11" s="3"/>
      <c r="D11" s="2"/>
      <c r="E11" s="3"/>
      <c r="F11" s="16"/>
      <c r="G11" s="4"/>
      <c r="H11" s="4"/>
      <c r="I11" s="4"/>
      <c r="J11" s="16"/>
      <c r="K11" s="4"/>
      <c r="L11" s="4"/>
    </row>
    <row r="12" spans="1:12" s="5" customFormat="1" ht="18.75" customHeight="1" x14ac:dyDescent="0.3">
      <c r="A12" s="3" t="s">
        <v>89</v>
      </c>
      <c r="B12" s="3"/>
      <c r="C12" s="3"/>
      <c r="D12" s="2"/>
      <c r="E12" s="3"/>
      <c r="F12" s="16"/>
      <c r="G12" s="4"/>
      <c r="H12" s="4"/>
      <c r="I12" s="4"/>
      <c r="J12" s="16"/>
      <c r="K12" s="4"/>
      <c r="L12" s="4"/>
    </row>
    <row r="13" spans="1:12" s="5" customFormat="1" ht="18.75" customHeight="1" x14ac:dyDescent="0.3">
      <c r="A13" s="3" t="s">
        <v>90</v>
      </c>
      <c r="B13" s="24" t="s">
        <v>91</v>
      </c>
      <c r="C13" s="3"/>
      <c r="D13" s="2"/>
      <c r="E13" s="3"/>
      <c r="F13" s="16">
        <v>1785477</v>
      </c>
      <c r="G13" s="4"/>
      <c r="H13" s="4">
        <v>1747741</v>
      </c>
      <c r="I13" s="4"/>
      <c r="J13" s="16">
        <v>34853</v>
      </c>
      <c r="K13" s="4"/>
      <c r="L13" s="4">
        <v>48181</v>
      </c>
    </row>
    <row r="14" spans="1:12" s="5" customFormat="1" ht="18.75" customHeight="1" x14ac:dyDescent="0.3">
      <c r="A14" s="3"/>
      <c r="B14" s="24" t="s">
        <v>245</v>
      </c>
      <c r="C14" s="3"/>
      <c r="D14" s="2"/>
      <c r="E14" s="3"/>
      <c r="F14" s="16">
        <v>-6320</v>
      </c>
      <c r="G14" s="4"/>
      <c r="H14" s="4">
        <v>3262</v>
      </c>
      <c r="I14" s="4"/>
      <c r="J14" s="16">
        <v>-585</v>
      </c>
      <c r="K14" s="4"/>
      <c r="L14" s="4">
        <v>0</v>
      </c>
    </row>
    <row r="15" spans="1:12" s="5" customFormat="1" ht="18.75" customHeight="1" x14ac:dyDescent="0.3">
      <c r="A15" s="3"/>
      <c r="B15" s="24" t="s">
        <v>195</v>
      </c>
      <c r="C15" s="3"/>
      <c r="D15" s="2"/>
      <c r="E15" s="3"/>
      <c r="F15" s="16">
        <v>0</v>
      </c>
      <c r="G15" s="4"/>
      <c r="H15" s="4">
        <v>-445</v>
      </c>
      <c r="I15" s="4"/>
      <c r="J15" s="16">
        <v>0</v>
      </c>
      <c r="K15" s="4"/>
      <c r="L15" s="4">
        <v>0</v>
      </c>
    </row>
    <row r="16" spans="1:12" s="5" customFormat="1" ht="18.75" customHeight="1" x14ac:dyDescent="0.3">
      <c r="A16" s="3"/>
      <c r="B16" s="24" t="s">
        <v>92</v>
      </c>
      <c r="C16" s="3"/>
      <c r="D16" s="2"/>
      <c r="E16" s="3"/>
      <c r="F16" s="16">
        <v>-151180</v>
      </c>
      <c r="G16" s="4"/>
      <c r="H16" s="4">
        <v>-16629</v>
      </c>
      <c r="I16" s="4"/>
      <c r="J16" s="16">
        <v>-418601</v>
      </c>
      <c r="K16" s="4"/>
      <c r="L16" s="4">
        <v>-181408</v>
      </c>
    </row>
    <row r="17" spans="1:12" s="5" customFormat="1" ht="18.75" customHeight="1" x14ac:dyDescent="0.3">
      <c r="A17" s="3"/>
      <c r="B17" s="24" t="s">
        <v>122</v>
      </c>
      <c r="C17" s="3"/>
      <c r="D17" s="80">
        <v>22.2</v>
      </c>
      <c r="E17" s="3"/>
      <c r="F17" s="16">
        <v>0</v>
      </c>
      <c r="G17" s="4"/>
      <c r="H17" s="4">
        <v>0</v>
      </c>
      <c r="I17" s="4"/>
      <c r="J17" s="16">
        <v>-2394652</v>
      </c>
      <c r="K17" s="4"/>
      <c r="L17" s="4">
        <v>-2816841</v>
      </c>
    </row>
    <row r="18" spans="1:12" s="5" customFormat="1" ht="18.75" customHeight="1" x14ac:dyDescent="0.3">
      <c r="A18" s="3"/>
      <c r="B18" s="24" t="s">
        <v>93</v>
      </c>
      <c r="C18" s="3"/>
      <c r="D18" s="2"/>
      <c r="E18" s="3"/>
      <c r="F18" s="16">
        <v>1040419</v>
      </c>
      <c r="G18" s="4"/>
      <c r="H18" s="4">
        <v>654922</v>
      </c>
      <c r="I18" s="4"/>
      <c r="J18" s="16">
        <v>629242</v>
      </c>
      <c r="K18" s="4"/>
      <c r="L18" s="4">
        <v>351214</v>
      </c>
    </row>
    <row r="19" spans="1:12" s="5" customFormat="1" ht="18.75" customHeight="1" x14ac:dyDescent="0.3">
      <c r="A19" s="3"/>
      <c r="B19" s="24" t="s">
        <v>94</v>
      </c>
      <c r="C19" s="3"/>
      <c r="D19" s="2"/>
      <c r="E19" s="3"/>
      <c r="F19" s="16">
        <v>8443</v>
      </c>
      <c r="G19" s="4"/>
      <c r="H19" s="4">
        <v>9215</v>
      </c>
      <c r="I19" s="4"/>
      <c r="J19" s="16">
        <v>4825</v>
      </c>
      <c r="K19" s="4"/>
      <c r="L19" s="4">
        <v>4666</v>
      </c>
    </row>
    <row r="20" spans="1:12" s="5" customFormat="1" ht="18.75" customHeight="1" x14ac:dyDescent="0.3">
      <c r="A20" s="3"/>
      <c r="B20" s="24" t="s">
        <v>287</v>
      </c>
      <c r="C20" s="3"/>
      <c r="D20" s="2"/>
      <c r="E20" s="3"/>
      <c r="F20" s="16"/>
      <c r="G20" s="4"/>
      <c r="H20" s="4"/>
      <c r="I20" s="4"/>
      <c r="J20" s="16"/>
      <c r="K20" s="4"/>
      <c r="L20" s="4"/>
    </row>
    <row r="21" spans="1:12" s="5" customFormat="1" ht="18.75" customHeight="1" x14ac:dyDescent="0.3">
      <c r="A21" s="3"/>
      <c r="C21" s="3" t="s">
        <v>288</v>
      </c>
      <c r="D21" s="2">
        <v>14</v>
      </c>
      <c r="E21" s="3"/>
      <c r="F21" s="16">
        <v>-156745</v>
      </c>
      <c r="G21" s="4"/>
      <c r="H21" s="4">
        <v>-9045</v>
      </c>
      <c r="I21" s="4"/>
      <c r="J21" s="16">
        <v>0</v>
      </c>
      <c r="K21" s="4"/>
      <c r="L21" s="4">
        <v>0</v>
      </c>
    </row>
    <row r="22" spans="1:12" s="5" customFormat="1" ht="18.75" customHeight="1" x14ac:dyDescent="0.3">
      <c r="A22" s="3"/>
      <c r="B22" s="24" t="s">
        <v>227</v>
      </c>
      <c r="C22" s="3"/>
      <c r="D22" s="80"/>
      <c r="E22" s="3"/>
      <c r="F22" s="16">
        <v>0</v>
      </c>
      <c r="G22" s="4"/>
      <c r="H22" s="4">
        <v>-2120</v>
      </c>
      <c r="I22" s="4"/>
      <c r="J22" s="16">
        <v>0</v>
      </c>
      <c r="K22" s="4"/>
      <c r="L22" s="4">
        <v>0</v>
      </c>
    </row>
    <row r="23" spans="1:12" s="5" customFormat="1" ht="18.75" customHeight="1" x14ac:dyDescent="0.3">
      <c r="A23" s="3"/>
      <c r="B23" s="24" t="s">
        <v>273</v>
      </c>
      <c r="C23" s="3"/>
      <c r="D23" s="2">
        <v>14</v>
      </c>
      <c r="E23" s="3"/>
      <c r="F23" s="16">
        <v>-1374</v>
      </c>
      <c r="G23" s="4"/>
      <c r="H23" s="4">
        <v>0</v>
      </c>
      <c r="I23" s="4"/>
      <c r="J23" s="16">
        <v>0</v>
      </c>
      <c r="K23" s="4"/>
      <c r="L23" s="4">
        <v>0</v>
      </c>
    </row>
    <row r="24" spans="1:12" s="5" customFormat="1" ht="18.75" customHeight="1" x14ac:dyDescent="0.3">
      <c r="A24" s="3"/>
      <c r="B24" s="24" t="s">
        <v>248</v>
      </c>
      <c r="C24" s="3"/>
      <c r="D24" s="80"/>
      <c r="E24" s="3"/>
      <c r="F24" s="16">
        <v>39886</v>
      </c>
      <c r="G24" s="4"/>
      <c r="H24" s="4">
        <v>-102581</v>
      </c>
      <c r="I24" s="4"/>
      <c r="J24" s="16">
        <v>-973</v>
      </c>
      <c r="K24" s="4"/>
      <c r="L24" s="4">
        <v>0</v>
      </c>
    </row>
    <row r="25" spans="1:12" s="5" customFormat="1" ht="18.75" customHeight="1" x14ac:dyDescent="0.3">
      <c r="A25" s="3"/>
      <c r="B25" s="24" t="s">
        <v>247</v>
      </c>
      <c r="C25" s="3"/>
      <c r="D25" s="2">
        <v>15</v>
      </c>
      <c r="E25" s="3"/>
      <c r="F25" s="16">
        <v>12090</v>
      </c>
      <c r="G25" s="4"/>
      <c r="H25" s="4">
        <v>123</v>
      </c>
      <c r="I25" s="4"/>
      <c r="J25" s="16">
        <v>0</v>
      </c>
      <c r="K25" s="4"/>
      <c r="L25" s="4">
        <v>0</v>
      </c>
    </row>
    <row r="26" spans="1:12" s="5" customFormat="1" ht="18.75" customHeight="1" x14ac:dyDescent="0.3">
      <c r="A26" s="3"/>
      <c r="B26" s="24" t="s">
        <v>231</v>
      </c>
      <c r="C26" s="3"/>
      <c r="D26" s="2"/>
      <c r="E26" s="3"/>
      <c r="F26" s="16">
        <v>-10725</v>
      </c>
      <c r="G26" s="4"/>
      <c r="H26" s="4">
        <v>11478</v>
      </c>
      <c r="I26" s="4"/>
      <c r="J26" s="16">
        <v>0</v>
      </c>
      <c r="K26" s="4"/>
      <c r="L26" s="4">
        <v>0</v>
      </c>
    </row>
    <row r="27" spans="1:12" s="5" customFormat="1" ht="18.75" customHeight="1" x14ac:dyDescent="0.3">
      <c r="A27" s="3"/>
      <c r="B27" s="24" t="s">
        <v>249</v>
      </c>
      <c r="C27" s="3"/>
      <c r="D27" s="2"/>
      <c r="E27" s="3"/>
      <c r="F27" s="16">
        <v>-46179</v>
      </c>
      <c r="G27" s="4"/>
      <c r="H27" s="4">
        <v>-26549</v>
      </c>
      <c r="I27" s="4"/>
      <c r="J27" s="16">
        <v>-25515</v>
      </c>
      <c r="K27" s="4"/>
      <c r="L27" s="4">
        <v>-48858</v>
      </c>
    </row>
    <row r="28" spans="1:12" s="5" customFormat="1" ht="18.75" customHeight="1" x14ac:dyDescent="0.3">
      <c r="A28" s="3"/>
      <c r="B28" s="24" t="s">
        <v>274</v>
      </c>
      <c r="C28" s="3"/>
      <c r="D28" s="2"/>
      <c r="E28" s="3"/>
      <c r="F28" s="16">
        <v>20</v>
      </c>
      <c r="G28" s="4"/>
      <c r="H28" s="4">
        <v>734</v>
      </c>
      <c r="I28" s="4"/>
      <c r="J28" s="16">
        <v>0</v>
      </c>
      <c r="K28" s="4"/>
      <c r="L28" s="4">
        <v>0</v>
      </c>
    </row>
    <row r="29" spans="1:12" s="5" customFormat="1" ht="18.75" customHeight="1" x14ac:dyDescent="0.3">
      <c r="A29" s="3"/>
      <c r="B29" s="24" t="s">
        <v>244</v>
      </c>
      <c r="C29" s="3"/>
      <c r="D29" s="2"/>
      <c r="E29" s="3"/>
      <c r="F29" s="16">
        <v>0</v>
      </c>
      <c r="G29" s="4"/>
      <c r="H29" s="4">
        <v>-11</v>
      </c>
      <c r="I29" s="4"/>
      <c r="J29" s="16">
        <v>0</v>
      </c>
      <c r="K29" s="4"/>
      <c r="L29" s="4">
        <v>0</v>
      </c>
    </row>
    <row r="30" spans="1:12" s="5" customFormat="1" ht="18.75" customHeight="1" x14ac:dyDescent="0.3">
      <c r="A30" s="3"/>
      <c r="B30" s="24" t="s">
        <v>95</v>
      </c>
      <c r="C30" s="3"/>
      <c r="D30" s="80"/>
      <c r="E30" s="3"/>
      <c r="F30" s="16"/>
      <c r="G30" s="4"/>
      <c r="H30" s="4"/>
      <c r="I30" s="4"/>
      <c r="J30" s="16"/>
      <c r="K30" s="4"/>
      <c r="L30" s="4"/>
    </row>
    <row r="31" spans="1:12" s="5" customFormat="1" ht="18.75" customHeight="1" x14ac:dyDescent="0.3">
      <c r="A31" s="3"/>
      <c r="B31" s="24"/>
      <c r="C31" s="3" t="s">
        <v>164</v>
      </c>
      <c r="D31" s="80">
        <v>22.7</v>
      </c>
      <c r="E31" s="3"/>
      <c r="F31" s="20">
        <v>0</v>
      </c>
      <c r="G31" s="4"/>
      <c r="H31" s="9">
        <v>0</v>
      </c>
      <c r="I31" s="4"/>
      <c r="J31" s="20">
        <v>-28634</v>
      </c>
      <c r="K31" s="4"/>
      <c r="L31" s="9">
        <v>-28671</v>
      </c>
    </row>
    <row r="32" spans="1:12" s="5" customFormat="1" ht="6" customHeight="1" x14ac:dyDescent="0.3">
      <c r="A32" s="3"/>
      <c r="B32" s="24"/>
      <c r="C32" s="3"/>
      <c r="D32" s="2"/>
      <c r="E32" s="3"/>
      <c r="F32" s="16"/>
      <c r="G32" s="4"/>
      <c r="H32" s="4"/>
      <c r="I32" s="104"/>
      <c r="J32" s="16"/>
      <c r="K32" s="105"/>
      <c r="L32" s="4"/>
    </row>
    <row r="33" spans="1:12" s="5" customFormat="1" ht="18.75" customHeight="1" x14ac:dyDescent="0.3">
      <c r="B33" s="3" t="s">
        <v>96</v>
      </c>
      <c r="C33" s="3"/>
      <c r="D33" s="2"/>
      <c r="E33" s="3"/>
      <c r="F33" s="106"/>
      <c r="G33" s="84"/>
      <c r="H33" s="84"/>
      <c r="I33" s="84"/>
      <c r="J33" s="106"/>
      <c r="K33" s="84"/>
      <c r="L33" s="84"/>
    </row>
    <row r="34" spans="1:12" s="5" customFormat="1" ht="18.75" customHeight="1" x14ac:dyDescent="0.3">
      <c r="A34" s="3"/>
      <c r="B34" s="3"/>
      <c r="C34" s="3" t="s">
        <v>97</v>
      </c>
      <c r="D34" s="2"/>
      <c r="E34" s="3"/>
      <c r="F34" s="16">
        <f>SUM(F10:F31)</f>
        <v>7366087</v>
      </c>
      <c r="G34" s="4"/>
      <c r="H34" s="4">
        <f>SUM(H10:H31)</f>
        <v>4549638</v>
      </c>
      <c r="I34" s="105"/>
      <c r="J34" s="16">
        <f>SUM(J10:J31)</f>
        <v>-319651</v>
      </c>
      <c r="K34" s="104"/>
      <c r="L34" s="4">
        <f>SUM(L10:L31)</f>
        <v>-139185</v>
      </c>
    </row>
    <row r="35" spans="1:12" s="5" customFormat="1" ht="18.75" customHeight="1" x14ac:dyDescent="0.3">
      <c r="A35" s="3"/>
      <c r="B35" s="3" t="s">
        <v>98</v>
      </c>
      <c r="C35" s="3"/>
      <c r="D35" s="13"/>
      <c r="E35" s="1"/>
      <c r="F35" s="72"/>
      <c r="G35" s="107"/>
      <c r="H35" s="218"/>
      <c r="I35" s="108"/>
      <c r="J35" s="72"/>
      <c r="K35" s="107"/>
      <c r="L35" s="218"/>
    </row>
    <row r="36" spans="1:12" s="5" customFormat="1" ht="18.75" customHeight="1" x14ac:dyDescent="0.3">
      <c r="A36" s="3"/>
      <c r="B36" s="3"/>
      <c r="C36" s="3" t="s">
        <v>230</v>
      </c>
      <c r="D36" s="13"/>
      <c r="E36" s="1"/>
      <c r="F36" s="72"/>
      <c r="G36" s="107"/>
      <c r="H36" s="218"/>
      <c r="I36" s="108"/>
      <c r="J36" s="72"/>
      <c r="K36" s="107"/>
      <c r="L36" s="218"/>
    </row>
    <row r="37" spans="1:12" s="5" customFormat="1" ht="18.75" customHeight="1" x14ac:dyDescent="0.3">
      <c r="A37" s="3"/>
      <c r="C37" s="24" t="s">
        <v>99</v>
      </c>
      <c r="D37" s="13"/>
      <c r="E37" s="1"/>
      <c r="F37" s="74">
        <v>-690753</v>
      </c>
      <c r="G37" s="107"/>
      <c r="H37" s="219">
        <v>1024270</v>
      </c>
      <c r="I37" s="107"/>
      <c r="J37" s="74">
        <v>19113</v>
      </c>
      <c r="K37" s="107"/>
      <c r="L37" s="219">
        <v>210574</v>
      </c>
    </row>
    <row r="38" spans="1:12" s="5" customFormat="1" ht="18.75" customHeight="1" x14ac:dyDescent="0.3">
      <c r="A38" s="3"/>
      <c r="C38" s="24" t="s">
        <v>275</v>
      </c>
      <c r="D38" s="13"/>
      <c r="E38" s="1"/>
      <c r="F38" s="74">
        <v>4122</v>
      </c>
      <c r="G38" s="107"/>
      <c r="H38" s="219">
        <v>0</v>
      </c>
      <c r="I38" s="107"/>
      <c r="J38" s="74">
        <v>0</v>
      </c>
      <c r="K38" s="107"/>
      <c r="L38" s="219">
        <v>0</v>
      </c>
    </row>
    <row r="39" spans="1:12" s="5" customFormat="1" ht="18.75" customHeight="1" x14ac:dyDescent="0.3">
      <c r="A39" s="3"/>
      <c r="C39" s="24" t="s">
        <v>285</v>
      </c>
      <c r="D39" s="13"/>
      <c r="E39" s="1"/>
      <c r="F39" s="74">
        <v>-4449666</v>
      </c>
      <c r="G39" s="107"/>
      <c r="H39" s="219">
        <v>0</v>
      </c>
      <c r="I39" s="107"/>
      <c r="J39" s="74">
        <v>0</v>
      </c>
      <c r="K39" s="107"/>
      <c r="L39" s="219">
        <v>0</v>
      </c>
    </row>
    <row r="40" spans="1:12" s="5" customFormat="1" ht="18.75" customHeight="1" x14ac:dyDescent="0.3">
      <c r="A40" s="3"/>
      <c r="C40" s="24" t="s">
        <v>100</v>
      </c>
      <c r="D40" s="13"/>
      <c r="E40" s="1"/>
      <c r="F40" s="74">
        <v>-317829</v>
      </c>
      <c r="G40" s="107"/>
      <c r="H40" s="219">
        <v>-1060938</v>
      </c>
      <c r="I40" s="107"/>
      <c r="J40" s="74">
        <v>-8999</v>
      </c>
      <c r="K40" s="107"/>
      <c r="L40" s="219">
        <v>-20305</v>
      </c>
    </row>
    <row r="41" spans="1:12" s="5" customFormat="1" ht="18.75" customHeight="1" x14ac:dyDescent="0.3">
      <c r="A41" s="3"/>
      <c r="C41" s="24" t="s">
        <v>101</v>
      </c>
      <c r="D41" s="13"/>
      <c r="E41" s="1"/>
      <c r="F41" s="74">
        <v>-2319484</v>
      </c>
      <c r="G41" s="107"/>
      <c r="H41" s="219">
        <v>-1688969</v>
      </c>
      <c r="I41" s="107"/>
      <c r="J41" s="74">
        <v>51832</v>
      </c>
      <c r="K41" s="107"/>
      <c r="L41" s="219">
        <v>-135535</v>
      </c>
    </row>
    <row r="42" spans="1:12" s="5" customFormat="1" ht="18.75" customHeight="1" x14ac:dyDescent="0.3">
      <c r="A42" s="3"/>
      <c r="C42" s="24" t="s">
        <v>102</v>
      </c>
      <c r="D42" s="13"/>
      <c r="E42" s="1"/>
      <c r="F42" s="74">
        <v>62454</v>
      </c>
      <c r="G42" s="107"/>
      <c r="H42" s="219">
        <v>38385</v>
      </c>
      <c r="I42" s="107"/>
      <c r="J42" s="74">
        <v>2508</v>
      </c>
      <c r="K42" s="107"/>
      <c r="L42" s="219">
        <v>-5</v>
      </c>
    </row>
    <row r="43" spans="1:12" s="5" customFormat="1" ht="18.75" customHeight="1" x14ac:dyDescent="0.3">
      <c r="A43" s="3"/>
      <c r="C43" s="24" t="s">
        <v>103</v>
      </c>
      <c r="D43" s="13"/>
      <c r="E43" s="1"/>
      <c r="F43" s="74">
        <v>-2171329</v>
      </c>
      <c r="G43" s="107"/>
      <c r="H43" s="219">
        <v>-16313</v>
      </c>
      <c r="I43" s="107"/>
      <c r="J43" s="74">
        <v>-74937</v>
      </c>
      <c r="K43" s="107"/>
      <c r="L43" s="219">
        <v>-95518</v>
      </c>
    </row>
    <row r="44" spans="1:12" s="5" customFormat="1" ht="18.75" customHeight="1" x14ac:dyDescent="0.3">
      <c r="A44" s="3"/>
      <c r="C44" s="24" t="s">
        <v>104</v>
      </c>
      <c r="D44" s="13"/>
      <c r="E44" s="1"/>
      <c r="F44" s="74">
        <v>187230</v>
      </c>
      <c r="G44" s="4"/>
      <c r="H44" s="219">
        <v>64210</v>
      </c>
      <c r="I44" s="4"/>
      <c r="J44" s="74">
        <v>11447</v>
      </c>
      <c r="K44" s="4"/>
      <c r="L44" s="219">
        <v>-10074</v>
      </c>
    </row>
    <row r="45" spans="1:12" s="5" customFormat="1" ht="18.75" customHeight="1" x14ac:dyDescent="0.3">
      <c r="A45" s="3"/>
      <c r="C45" s="24" t="s">
        <v>149</v>
      </c>
      <c r="D45" s="13"/>
      <c r="E45" s="1"/>
      <c r="F45" s="75">
        <v>4860</v>
      </c>
      <c r="G45" s="107"/>
      <c r="H45" s="220">
        <v>-219</v>
      </c>
      <c r="I45" s="107"/>
      <c r="J45" s="75">
        <v>0</v>
      </c>
      <c r="K45" s="107"/>
      <c r="L45" s="220">
        <v>0</v>
      </c>
    </row>
    <row r="46" spans="1:12" s="5" customFormat="1" ht="6" customHeight="1" x14ac:dyDescent="0.3">
      <c r="B46" s="3"/>
      <c r="C46" s="3"/>
      <c r="D46" s="13"/>
      <c r="E46" s="1"/>
      <c r="F46" s="72"/>
      <c r="G46" s="107"/>
      <c r="H46" s="218"/>
      <c r="I46" s="108"/>
      <c r="J46" s="72"/>
      <c r="K46" s="107"/>
      <c r="L46" s="218"/>
    </row>
    <row r="47" spans="1:12" s="5" customFormat="1" ht="18.75" customHeight="1" x14ac:dyDescent="0.3">
      <c r="B47" s="3" t="s">
        <v>152</v>
      </c>
      <c r="D47" s="13"/>
      <c r="E47" s="1"/>
      <c r="F47" s="74">
        <f>SUM(F34:F45)</f>
        <v>-2324308</v>
      </c>
      <c r="G47" s="107"/>
      <c r="H47" s="219">
        <f>SUM(H34:H45)</f>
        <v>2910064</v>
      </c>
      <c r="I47" s="108"/>
      <c r="J47" s="74">
        <f>SUM(J34:J45)</f>
        <v>-318687</v>
      </c>
      <c r="K47" s="107"/>
      <c r="L47" s="219">
        <f>SUM(L34:L45)</f>
        <v>-190048</v>
      </c>
    </row>
    <row r="48" spans="1:12" s="5" customFormat="1" ht="18.75" customHeight="1" x14ac:dyDescent="0.3">
      <c r="B48" s="3"/>
      <c r="C48" s="24" t="s">
        <v>105</v>
      </c>
      <c r="D48" s="13"/>
      <c r="E48" s="1"/>
      <c r="F48" s="74">
        <v>-96434</v>
      </c>
      <c r="G48" s="107"/>
      <c r="H48" s="219">
        <v>-28816</v>
      </c>
      <c r="I48" s="108"/>
      <c r="J48" s="74">
        <v>-2981</v>
      </c>
      <c r="K48" s="107"/>
      <c r="L48" s="219">
        <v>-2649</v>
      </c>
    </row>
    <row r="49" spans="1:12" s="5" customFormat="1" ht="18.75" customHeight="1" x14ac:dyDescent="0.3">
      <c r="C49" s="24" t="s">
        <v>272</v>
      </c>
      <c r="D49" s="13"/>
      <c r="E49" s="1"/>
      <c r="F49" s="75">
        <v>6785</v>
      </c>
      <c r="G49" s="107"/>
      <c r="H49" s="220">
        <v>0</v>
      </c>
      <c r="I49" s="107"/>
      <c r="J49" s="75">
        <v>6785</v>
      </c>
      <c r="K49" s="108"/>
      <c r="L49" s="220">
        <v>0</v>
      </c>
    </row>
    <row r="50" spans="1:12" s="5" customFormat="1" ht="6" customHeight="1" x14ac:dyDescent="0.3">
      <c r="B50" s="3"/>
      <c r="C50" s="3"/>
      <c r="D50" s="13"/>
      <c r="E50" s="1"/>
      <c r="F50" s="72"/>
      <c r="G50" s="107"/>
      <c r="H50" s="218"/>
      <c r="I50" s="108"/>
      <c r="J50" s="72"/>
      <c r="K50" s="107"/>
      <c r="L50" s="218"/>
    </row>
    <row r="51" spans="1:12" s="5" customFormat="1" ht="18.75" customHeight="1" x14ac:dyDescent="0.3">
      <c r="A51" s="1" t="s">
        <v>153</v>
      </c>
      <c r="B51" s="3"/>
      <c r="D51" s="13"/>
      <c r="E51" s="1"/>
      <c r="F51" s="75">
        <f>SUM(F47:F49)</f>
        <v>-2413957</v>
      </c>
      <c r="G51" s="107"/>
      <c r="H51" s="220">
        <f>SUM(H47:H49)</f>
        <v>2881248</v>
      </c>
      <c r="I51" s="108"/>
      <c r="J51" s="75">
        <f>SUM(J47:J49)</f>
        <v>-314883</v>
      </c>
      <c r="K51" s="107"/>
      <c r="L51" s="220">
        <f>SUM(L47:L49)</f>
        <v>-192697</v>
      </c>
    </row>
    <row r="52" spans="1:12" s="5" customFormat="1" ht="5.25" customHeight="1" x14ac:dyDescent="0.3">
      <c r="A52" s="3"/>
      <c r="B52" s="3"/>
      <c r="C52" s="3"/>
      <c r="D52" s="2"/>
      <c r="E52" s="3"/>
      <c r="F52" s="4"/>
      <c r="G52" s="17"/>
      <c r="H52" s="4"/>
      <c r="I52" s="18"/>
      <c r="J52" s="4"/>
      <c r="K52" s="17"/>
      <c r="L52" s="4"/>
    </row>
    <row r="53" spans="1:12" s="201" customFormat="1" ht="22.2" customHeight="1" x14ac:dyDescent="0.3">
      <c r="A53" s="248" t="str">
        <f>'12'!A35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</row>
    <row r="54" spans="1:12" ht="20.399999999999999" x14ac:dyDescent="0.3">
      <c r="A54" s="116" t="s">
        <v>0</v>
      </c>
      <c r="B54" s="116"/>
      <c r="C54" s="116"/>
      <c r="G54" s="132"/>
      <c r="I54" s="131"/>
      <c r="K54" s="132"/>
      <c r="L54" s="129" t="s">
        <v>3</v>
      </c>
    </row>
    <row r="55" spans="1:12" ht="20.100000000000001" customHeight="1" x14ac:dyDescent="0.3">
      <c r="A55" s="116" t="s">
        <v>106</v>
      </c>
      <c r="B55" s="116"/>
      <c r="C55" s="116"/>
      <c r="G55" s="132"/>
      <c r="I55" s="131"/>
      <c r="K55" s="132"/>
    </row>
    <row r="56" spans="1:12" ht="20.100000000000001" customHeight="1" x14ac:dyDescent="0.3">
      <c r="A56" s="123" t="str">
        <f>'8-10 (6m)'!A3</f>
        <v>สำหรับงวดหกเดือนสิ้นสุดวันที่ 30 มิถุนายน พ.ศ. 2566</v>
      </c>
      <c r="B56" s="123"/>
      <c r="C56" s="123"/>
      <c r="D56" s="124"/>
      <c r="E56" s="125"/>
      <c r="F56" s="127"/>
      <c r="G56" s="144"/>
      <c r="H56" s="127"/>
      <c r="I56" s="145"/>
      <c r="J56" s="127"/>
      <c r="K56" s="144"/>
      <c r="L56" s="127"/>
    </row>
    <row r="57" spans="1:12" ht="18.75" customHeight="1" x14ac:dyDescent="0.3">
      <c r="G57" s="132"/>
      <c r="I57" s="131"/>
      <c r="K57" s="132"/>
    </row>
    <row r="58" spans="1:12" s="5" customFormat="1" ht="18.75" customHeight="1" x14ac:dyDescent="0.3">
      <c r="B58" s="3"/>
      <c r="C58" s="3"/>
      <c r="D58" s="13"/>
      <c r="E58" s="1"/>
      <c r="F58" s="250" t="s">
        <v>2</v>
      </c>
      <c r="G58" s="250"/>
      <c r="H58" s="250"/>
      <c r="I58" s="25"/>
      <c r="J58" s="250" t="s">
        <v>124</v>
      </c>
      <c r="K58" s="250"/>
      <c r="L58" s="250"/>
    </row>
    <row r="59" spans="1:12" s="5" customFormat="1" ht="18.75" customHeight="1" x14ac:dyDescent="0.3">
      <c r="A59" s="3"/>
      <c r="B59" s="3"/>
      <c r="C59" s="3"/>
      <c r="D59" s="13"/>
      <c r="E59" s="1"/>
      <c r="F59" s="12" t="s">
        <v>253</v>
      </c>
      <c r="G59" s="1"/>
      <c r="H59" s="12" t="s">
        <v>217</v>
      </c>
      <c r="I59" s="13"/>
      <c r="J59" s="12" t="s">
        <v>253</v>
      </c>
      <c r="K59" s="1"/>
      <c r="L59" s="12" t="s">
        <v>217</v>
      </c>
    </row>
    <row r="60" spans="1:12" s="5" customFormat="1" ht="18.75" customHeight="1" x14ac:dyDescent="0.3">
      <c r="A60" s="3"/>
      <c r="B60" s="3"/>
      <c r="C60" s="3"/>
      <c r="D60" s="71" t="s">
        <v>6</v>
      </c>
      <c r="E60" s="1"/>
      <c r="F60" s="114" t="s">
        <v>7</v>
      </c>
      <c r="G60" s="1"/>
      <c r="H60" s="114" t="s">
        <v>7</v>
      </c>
      <c r="I60" s="13"/>
      <c r="J60" s="114" t="s">
        <v>7</v>
      </c>
      <c r="K60" s="1"/>
      <c r="L60" s="114" t="s">
        <v>7</v>
      </c>
    </row>
    <row r="61" spans="1:12" s="5" customFormat="1" ht="18.75" customHeight="1" x14ac:dyDescent="0.3">
      <c r="A61" s="1" t="s">
        <v>107</v>
      </c>
      <c r="B61" s="3"/>
      <c r="C61" s="3"/>
      <c r="D61" s="13"/>
      <c r="E61" s="1"/>
      <c r="F61" s="16"/>
      <c r="G61" s="1"/>
      <c r="H61" s="4"/>
      <c r="I61" s="13"/>
      <c r="J61" s="16"/>
      <c r="K61" s="1"/>
      <c r="L61" s="4"/>
    </row>
    <row r="62" spans="1:12" s="5" customFormat="1" ht="18.75" customHeight="1" x14ac:dyDescent="0.3">
      <c r="A62" s="3" t="s">
        <v>11</v>
      </c>
      <c r="C62" s="3"/>
      <c r="D62" s="2"/>
      <c r="E62" s="1"/>
      <c r="F62" s="16">
        <v>-18106</v>
      </c>
      <c r="G62" s="107"/>
      <c r="H62" s="4">
        <v>-21893</v>
      </c>
      <c r="I62" s="107"/>
      <c r="J62" s="16">
        <v>0</v>
      </c>
      <c r="K62" s="107"/>
      <c r="L62" s="4">
        <v>0</v>
      </c>
    </row>
    <row r="63" spans="1:12" s="5" customFormat="1" ht="18.75" customHeight="1" x14ac:dyDescent="0.3">
      <c r="A63" s="3" t="s">
        <v>267</v>
      </c>
      <c r="C63" s="3"/>
      <c r="D63" s="2">
        <v>12</v>
      </c>
      <c r="E63" s="1"/>
      <c r="F63" s="16">
        <v>-3500000</v>
      </c>
      <c r="G63" s="107"/>
      <c r="H63" s="4">
        <v>0</v>
      </c>
      <c r="I63" s="107"/>
      <c r="J63" s="16">
        <v>-3500000</v>
      </c>
      <c r="K63" s="107"/>
      <c r="L63" s="4">
        <v>0</v>
      </c>
    </row>
    <row r="64" spans="1:12" s="5" customFormat="1" ht="18.75" customHeight="1" x14ac:dyDescent="0.3">
      <c r="A64" s="3" t="s">
        <v>204</v>
      </c>
      <c r="C64" s="3"/>
      <c r="D64" s="80">
        <v>22.5</v>
      </c>
      <c r="E64" s="1"/>
      <c r="F64" s="16">
        <v>24000</v>
      </c>
      <c r="G64" s="107"/>
      <c r="H64" s="4">
        <v>0</v>
      </c>
      <c r="I64" s="107"/>
      <c r="J64" s="16">
        <v>1935000</v>
      </c>
      <c r="K64" s="107"/>
      <c r="L64" s="4">
        <v>450000</v>
      </c>
    </row>
    <row r="65" spans="1:12" s="5" customFormat="1" ht="18.75" customHeight="1" x14ac:dyDescent="0.3">
      <c r="A65" s="3" t="s">
        <v>189</v>
      </c>
      <c r="C65" s="3"/>
      <c r="D65" s="80">
        <v>22.5</v>
      </c>
      <c r="E65" s="1"/>
      <c r="F65" s="16">
        <v>0</v>
      </c>
      <c r="G65" s="107"/>
      <c r="H65" s="4">
        <v>-24000</v>
      </c>
      <c r="I65" s="107"/>
      <c r="J65" s="16">
        <v>-4639813</v>
      </c>
      <c r="K65" s="107"/>
      <c r="L65" s="4">
        <v>-2834786</v>
      </c>
    </row>
    <row r="66" spans="1:12" s="5" customFormat="1" ht="18.75" customHeight="1" x14ac:dyDescent="0.3">
      <c r="A66" s="3" t="s">
        <v>190</v>
      </c>
      <c r="C66" s="3"/>
      <c r="D66" s="80">
        <v>22.5</v>
      </c>
      <c r="E66" s="1"/>
      <c r="F66" s="16">
        <v>0</v>
      </c>
      <c r="G66" s="107"/>
      <c r="H66" s="4">
        <v>0</v>
      </c>
      <c r="I66" s="107"/>
      <c r="J66" s="16">
        <v>1853500</v>
      </c>
      <c r="K66" s="107"/>
      <c r="L66" s="4">
        <v>1249000</v>
      </c>
    </row>
    <row r="67" spans="1:12" s="5" customFormat="1" ht="18.75" customHeight="1" x14ac:dyDescent="0.3">
      <c r="A67" s="3" t="s">
        <v>200</v>
      </c>
      <c r="C67" s="3"/>
      <c r="D67" s="80">
        <v>22.5</v>
      </c>
      <c r="E67" s="1"/>
      <c r="F67" s="16">
        <v>0</v>
      </c>
      <c r="G67" s="107"/>
      <c r="H67" s="4">
        <v>0</v>
      </c>
      <c r="I67" s="107"/>
      <c r="J67" s="16">
        <v>-5835000</v>
      </c>
      <c r="K67" s="107"/>
      <c r="L67" s="4">
        <v>-10000</v>
      </c>
    </row>
    <row r="68" spans="1:12" s="5" customFormat="1" ht="18.75" customHeight="1" x14ac:dyDescent="0.3">
      <c r="A68" s="3" t="s">
        <v>235</v>
      </c>
      <c r="C68" s="3"/>
      <c r="D68" s="80"/>
      <c r="E68" s="1"/>
      <c r="F68" s="16">
        <v>0</v>
      </c>
      <c r="G68" s="107"/>
      <c r="H68" s="4">
        <v>-3215268</v>
      </c>
      <c r="I68" s="107"/>
      <c r="J68" s="16">
        <v>0</v>
      </c>
      <c r="K68" s="107"/>
      <c r="L68" s="4">
        <v>0</v>
      </c>
    </row>
    <row r="69" spans="1:12" s="5" customFormat="1" ht="18.75" customHeight="1" x14ac:dyDescent="0.3">
      <c r="A69" s="3" t="s">
        <v>108</v>
      </c>
      <c r="C69" s="3"/>
      <c r="D69" s="80"/>
      <c r="E69" s="1"/>
      <c r="F69" s="16">
        <v>0</v>
      </c>
      <c r="G69" s="107"/>
      <c r="H69" s="4">
        <v>0</v>
      </c>
      <c r="I69" s="107"/>
      <c r="J69" s="16">
        <v>0</v>
      </c>
      <c r="K69" s="107"/>
      <c r="L69" s="4">
        <v>-3594900</v>
      </c>
    </row>
    <row r="70" spans="1:12" s="5" customFormat="1" ht="18.75" customHeight="1" x14ac:dyDescent="0.3">
      <c r="A70" s="3" t="s">
        <v>246</v>
      </c>
      <c r="C70" s="3"/>
      <c r="D70" s="80"/>
      <c r="E70" s="1"/>
      <c r="F70" s="16">
        <v>0</v>
      </c>
      <c r="G70" s="107"/>
      <c r="H70" s="4">
        <v>26489</v>
      </c>
      <c r="I70" s="107"/>
      <c r="J70" s="16">
        <v>0</v>
      </c>
      <c r="K70" s="107"/>
      <c r="L70" s="4">
        <v>0</v>
      </c>
    </row>
    <row r="71" spans="1:12" s="5" customFormat="1" ht="18.75" customHeight="1" x14ac:dyDescent="0.3">
      <c r="A71" s="3" t="s">
        <v>203</v>
      </c>
      <c r="C71" s="3"/>
      <c r="D71" s="2">
        <v>14</v>
      </c>
      <c r="E71" s="1"/>
      <c r="F71" s="16">
        <v>-37430</v>
      </c>
      <c r="G71" s="107"/>
      <c r="H71" s="4">
        <v>-7000</v>
      </c>
      <c r="I71" s="107"/>
      <c r="J71" s="16">
        <v>-25000</v>
      </c>
      <c r="K71" s="107"/>
      <c r="L71" s="4">
        <v>0</v>
      </c>
    </row>
    <row r="72" spans="1:12" s="5" customFormat="1" ht="18.75" customHeight="1" x14ac:dyDescent="0.3">
      <c r="A72" s="3" t="s">
        <v>109</v>
      </c>
      <c r="C72" s="3"/>
      <c r="D72" s="2"/>
      <c r="E72" s="1"/>
      <c r="F72" s="16">
        <v>0</v>
      </c>
      <c r="G72" s="107"/>
      <c r="H72" s="4">
        <v>-711</v>
      </c>
      <c r="I72" s="107"/>
      <c r="J72" s="16">
        <v>0</v>
      </c>
      <c r="K72" s="107"/>
      <c r="L72" s="4">
        <v>-711</v>
      </c>
    </row>
    <row r="73" spans="1:12" s="5" customFormat="1" ht="18.75" customHeight="1" x14ac:dyDescent="0.3">
      <c r="A73" s="3" t="s">
        <v>110</v>
      </c>
      <c r="C73" s="3"/>
      <c r="D73" s="2"/>
      <c r="E73" s="1"/>
      <c r="F73" s="16">
        <v>-3092253</v>
      </c>
      <c r="G73" s="107"/>
      <c r="H73" s="4">
        <v>-1212754</v>
      </c>
      <c r="I73" s="107"/>
      <c r="J73" s="16">
        <v>-15400</v>
      </c>
      <c r="K73" s="107"/>
      <c r="L73" s="4">
        <v>-48775</v>
      </c>
    </row>
    <row r="74" spans="1:12" s="5" customFormat="1" ht="18.75" customHeight="1" x14ac:dyDescent="0.3">
      <c r="A74" s="3" t="s">
        <v>276</v>
      </c>
      <c r="C74" s="3"/>
      <c r="D74" s="2"/>
      <c r="E74" s="1"/>
      <c r="F74" s="16">
        <v>-266</v>
      </c>
      <c r="G74" s="107"/>
      <c r="H74" s="4">
        <v>0</v>
      </c>
      <c r="I74" s="107"/>
      <c r="J74" s="16">
        <v>0</v>
      </c>
      <c r="K74" s="107"/>
      <c r="L74" s="4">
        <v>0</v>
      </c>
    </row>
    <row r="75" spans="1:12" s="5" customFormat="1" ht="18.75" customHeight="1" x14ac:dyDescent="0.3">
      <c r="A75" s="3" t="s">
        <v>239</v>
      </c>
      <c r="C75" s="3"/>
      <c r="D75" s="2"/>
      <c r="E75" s="1"/>
      <c r="F75" s="16">
        <v>163614</v>
      </c>
      <c r="G75" s="107"/>
      <c r="H75" s="4">
        <v>10530</v>
      </c>
      <c r="I75" s="107"/>
      <c r="J75" s="16">
        <v>3004</v>
      </c>
      <c r="K75" s="107"/>
      <c r="L75" s="4">
        <v>0</v>
      </c>
    </row>
    <row r="76" spans="1:12" s="5" customFormat="1" ht="18.75" customHeight="1" x14ac:dyDescent="0.3">
      <c r="A76" s="3" t="s">
        <v>134</v>
      </c>
      <c r="C76" s="3"/>
      <c r="D76" s="2">
        <v>15</v>
      </c>
      <c r="E76" s="1"/>
      <c r="F76" s="16">
        <v>-9842</v>
      </c>
      <c r="G76" s="107"/>
      <c r="H76" s="4">
        <v>-21228</v>
      </c>
      <c r="I76" s="107"/>
      <c r="J76" s="16">
        <v>-1755</v>
      </c>
      <c r="K76" s="107"/>
      <c r="L76" s="4">
        <v>-881</v>
      </c>
    </row>
    <row r="77" spans="1:12" s="5" customFormat="1" ht="18.75" customHeight="1" x14ac:dyDescent="0.3">
      <c r="A77" s="3" t="s">
        <v>191</v>
      </c>
      <c r="C77" s="3"/>
      <c r="D77" s="80">
        <v>22.7</v>
      </c>
      <c r="E77" s="1"/>
      <c r="F77" s="16">
        <v>0</v>
      </c>
      <c r="G77" s="107"/>
      <c r="H77" s="4">
        <v>0</v>
      </c>
      <c r="I77" s="107"/>
      <c r="J77" s="16">
        <v>8488</v>
      </c>
      <c r="K77" s="107"/>
      <c r="L77" s="4">
        <v>25464</v>
      </c>
    </row>
    <row r="78" spans="1:12" s="5" customFormat="1" ht="18.75" customHeight="1" x14ac:dyDescent="0.3">
      <c r="A78" s="3" t="s">
        <v>123</v>
      </c>
      <c r="C78" s="3"/>
      <c r="D78" s="80">
        <v>22.2</v>
      </c>
      <c r="E78" s="1"/>
      <c r="F78" s="16">
        <v>0</v>
      </c>
      <c r="G78" s="107"/>
      <c r="H78" s="4">
        <v>0</v>
      </c>
      <c r="I78" s="107"/>
      <c r="J78" s="16">
        <v>2394652</v>
      </c>
      <c r="K78" s="107"/>
      <c r="L78" s="4">
        <v>2816841</v>
      </c>
    </row>
    <row r="79" spans="1:12" s="5" customFormat="1" ht="18.75" customHeight="1" x14ac:dyDescent="0.3">
      <c r="A79" s="3" t="s">
        <v>111</v>
      </c>
      <c r="C79" s="3"/>
      <c r="D79" s="2"/>
      <c r="E79" s="1"/>
      <c r="F79" s="16">
        <v>42236</v>
      </c>
      <c r="G79" s="107"/>
      <c r="H79" s="4">
        <v>4645</v>
      </c>
      <c r="I79" s="107"/>
      <c r="J79" s="16">
        <v>204104</v>
      </c>
      <c r="K79" s="107"/>
      <c r="L79" s="4">
        <v>108350</v>
      </c>
    </row>
    <row r="80" spans="1:12" s="5" customFormat="1" ht="18.75" customHeight="1" x14ac:dyDescent="0.3">
      <c r="A80" s="3" t="s">
        <v>216</v>
      </c>
      <c r="C80" s="3"/>
      <c r="D80" s="2"/>
      <c r="E80" s="1"/>
      <c r="F80" s="16">
        <v>41680</v>
      </c>
      <c r="G80" s="107"/>
      <c r="H80" s="4">
        <v>19297</v>
      </c>
      <c r="I80" s="107"/>
      <c r="J80" s="16">
        <v>0</v>
      </c>
      <c r="K80" s="107"/>
      <c r="L80" s="4">
        <v>0</v>
      </c>
    </row>
    <row r="81" spans="1:12" s="5" customFormat="1" ht="18.75" customHeight="1" x14ac:dyDescent="0.3">
      <c r="A81" s="3" t="s">
        <v>241</v>
      </c>
      <c r="C81" s="3"/>
      <c r="D81" s="2"/>
      <c r="E81" s="1"/>
      <c r="F81" s="75">
        <v>0</v>
      </c>
      <c r="G81" s="107"/>
      <c r="H81" s="220">
        <v>-13557</v>
      </c>
      <c r="I81" s="107"/>
      <c r="J81" s="75">
        <v>0</v>
      </c>
      <c r="K81" s="107"/>
      <c r="L81" s="220">
        <v>0</v>
      </c>
    </row>
    <row r="82" spans="1:12" s="5" customFormat="1" ht="3.9" customHeight="1" x14ac:dyDescent="0.3">
      <c r="A82" s="3"/>
      <c r="B82" s="3"/>
      <c r="C82" s="3"/>
      <c r="D82" s="2"/>
      <c r="E82" s="1"/>
      <c r="F82" s="72"/>
      <c r="G82" s="107"/>
      <c r="H82" s="218"/>
      <c r="I82" s="108"/>
      <c r="J82" s="72"/>
      <c r="K82" s="107"/>
      <c r="L82" s="218"/>
    </row>
    <row r="83" spans="1:12" s="5" customFormat="1" ht="18.75" customHeight="1" x14ac:dyDescent="0.3">
      <c r="A83" s="1" t="s">
        <v>279</v>
      </c>
      <c r="B83" s="3"/>
      <c r="D83" s="2"/>
      <c r="E83" s="1"/>
      <c r="F83" s="75">
        <f>SUM(F62:F81)</f>
        <v>-6386367</v>
      </c>
      <c r="G83" s="107"/>
      <c r="H83" s="220">
        <f>SUM(H62:H81)</f>
        <v>-4455450</v>
      </c>
      <c r="I83" s="108"/>
      <c r="J83" s="75">
        <f>SUM(J62:J81)</f>
        <v>-7618220</v>
      </c>
      <c r="K83" s="107"/>
      <c r="L83" s="220">
        <f>SUM(L62:L81)</f>
        <v>-1840398</v>
      </c>
    </row>
    <row r="84" spans="1:12" s="5" customFormat="1" ht="9.9" customHeight="1" x14ac:dyDescent="0.3">
      <c r="A84" s="3"/>
      <c r="B84" s="3"/>
      <c r="C84" s="3"/>
      <c r="D84" s="2"/>
      <c r="E84" s="1"/>
      <c r="F84" s="16"/>
      <c r="G84" s="107"/>
      <c r="H84" s="4"/>
      <c r="I84" s="108"/>
      <c r="J84" s="16"/>
      <c r="K84" s="107"/>
      <c r="L84" s="4"/>
    </row>
    <row r="85" spans="1:12" s="5" customFormat="1" ht="18.75" customHeight="1" x14ac:dyDescent="0.3">
      <c r="A85" s="1" t="s">
        <v>112</v>
      </c>
      <c r="B85" s="3"/>
      <c r="C85" s="3"/>
      <c r="D85" s="2"/>
      <c r="E85" s="1"/>
      <c r="F85" s="15"/>
      <c r="G85" s="28"/>
      <c r="I85" s="73"/>
      <c r="J85" s="15"/>
      <c r="K85" s="28"/>
    </row>
    <row r="86" spans="1:12" s="5" customFormat="1" ht="18.75" customHeight="1" x14ac:dyDescent="0.3">
      <c r="A86" s="3" t="s">
        <v>113</v>
      </c>
      <c r="B86" s="3"/>
      <c r="C86" s="3"/>
      <c r="D86" s="2">
        <v>17</v>
      </c>
      <c r="E86" s="1"/>
      <c r="F86" s="16">
        <v>20140161</v>
      </c>
      <c r="G86" s="109"/>
      <c r="H86" s="4">
        <v>7702295</v>
      </c>
      <c r="I86" s="109"/>
      <c r="J86" s="16">
        <v>14328732</v>
      </c>
      <c r="K86" s="109"/>
      <c r="L86" s="4">
        <v>5936567</v>
      </c>
    </row>
    <row r="87" spans="1:12" s="5" customFormat="1" ht="18.75" customHeight="1" x14ac:dyDescent="0.3">
      <c r="A87" s="3" t="s">
        <v>114</v>
      </c>
      <c r="C87" s="3"/>
      <c r="D87" s="2">
        <v>17</v>
      </c>
      <c r="E87" s="1"/>
      <c r="F87" s="16">
        <v>-17469686</v>
      </c>
      <c r="G87" s="110"/>
      <c r="H87" s="4">
        <v>-2902120</v>
      </c>
      <c r="I87" s="110"/>
      <c r="J87" s="16">
        <v>-12894610</v>
      </c>
      <c r="K87" s="110"/>
      <c r="L87" s="4">
        <v>-2684178</v>
      </c>
    </row>
    <row r="88" spans="1:12" s="5" customFormat="1" ht="18.75" customHeight="1" x14ac:dyDescent="0.3">
      <c r="A88" s="3" t="s">
        <v>150</v>
      </c>
      <c r="C88" s="3"/>
      <c r="D88" s="2">
        <v>18</v>
      </c>
      <c r="E88" s="1"/>
      <c r="F88" s="16">
        <v>3894075</v>
      </c>
      <c r="G88" s="110"/>
      <c r="H88" s="4">
        <v>1129263</v>
      </c>
      <c r="I88" s="110"/>
      <c r="J88" s="16">
        <v>2000000</v>
      </c>
      <c r="K88" s="110"/>
      <c r="L88" s="4">
        <v>1000000</v>
      </c>
    </row>
    <row r="89" spans="1:12" s="5" customFormat="1" ht="18.75" customHeight="1" x14ac:dyDescent="0.3">
      <c r="A89" s="3" t="s">
        <v>115</v>
      </c>
      <c r="C89" s="3"/>
      <c r="D89" s="2">
        <v>18</v>
      </c>
      <c r="E89" s="1"/>
      <c r="F89" s="16">
        <v>-3248979</v>
      </c>
      <c r="G89" s="110"/>
      <c r="H89" s="4">
        <v>-2918964</v>
      </c>
      <c r="I89" s="110"/>
      <c r="J89" s="16">
        <v>-682088</v>
      </c>
      <c r="K89" s="110"/>
      <c r="L89" s="4">
        <v>-570000</v>
      </c>
    </row>
    <row r="90" spans="1:12" s="5" customFormat="1" ht="18.75" customHeight="1" x14ac:dyDescent="0.3">
      <c r="A90" s="3" t="s">
        <v>281</v>
      </c>
      <c r="C90" s="3"/>
      <c r="D90" s="80">
        <v>22.6</v>
      </c>
      <c r="E90" s="1"/>
      <c r="F90" s="16">
        <v>50000</v>
      </c>
      <c r="G90" s="110"/>
      <c r="H90" s="4">
        <v>135000</v>
      </c>
      <c r="I90" s="110"/>
      <c r="J90" s="16">
        <v>170000</v>
      </c>
      <c r="K90" s="110"/>
      <c r="L90" s="4">
        <v>0</v>
      </c>
    </row>
    <row r="91" spans="1:12" s="5" customFormat="1" ht="18.75" customHeight="1" x14ac:dyDescent="0.3">
      <c r="A91" s="3" t="s">
        <v>283</v>
      </c>
      <c r="C91" s="3"/>
      <c r="D91" s="80"/>
      <c r="E91" s="1"/>
      <c r="F91" s="16">
        <v>-29837</v>
      </c>
      <c r="G91" s="110"/>
      <c r="H91" s="4">
        <v>0</v>
      </c>
      <c r="I91" s="110"/>
      <c r="J91" s="16">
        <v>-123300</v>
      </c>
      <c r="K91" s="110"/>
      <c r="L91" s="4">
        <v>-63100</v>
      </c>
    </row>
    <row r="92" spans="1:12" s="5" customFormat="1" ht="18.75" customHeight="1" x14ac:dyDescent="0.3">
      <c r="A92" s="24" t="s">
        <v>250</v>
      </c>
      <c r="C92" s="3"/>
      <c r="D92" s="80"/>
      <c r="E92" s="1"/>
      <c r="F92" s="16">
        <v>0</v>
      </c>
      <c r="G92" s="110"/>
      <c r="H92" s="4">
        <v>0</v>
      </c>
      <c r="I92" s="110"/>
      <c r="J92" s="16">
        <v>0</v>
      </c>
      <c r="K92" s="110"/>
      <c r="L92" s="4">
        <v>-204000</v>
      </c>
    </row>
    <row r="93" spans="1:12" s="5" customFormat="1" ht="18.75" customHeight="1" x14ac:dyDescent="0.3">
      <c r="A93" s="24" t="s">
        <v>210</v>
      </c>
      <c r="C93" s="3"/>
      <c r="D93" s="2">
        <v>18</v>
      </c>
      <c r="E93" s="1"/>
      <c r="F93" s="16">
        <v>-26654</v>
      </c>
      <c r="G93" s="110"/>
      <c r="H93" s="4">
        <v>-31725</v>
      </c>
      <c r="I93" s="110"/>
      <c r="J93" s="16">
        <v>-2500</v>
      </c>
      <c r="K93" s="110"/>
      <c r="L93" s="4">
        <v>-1000</v>
      </c>
    </row>
    <row r="94" spans="1:12" s="5" customFormat="1" ht="18.75" customHeight="1" x14ac:dyDescent="0.45">
      <c r="A94" s="221" t="s">
        <v>264</v>
      </c>
      <c r="C94" s="3"/>
      <c r="D94" s="2">
        <v>19</v>
      </c>
      <c r="E94" s="1"/>
      <c r="F94" s="16">
        <v>7000000</v>
      </c>
      <c r="G94" s="110"/>
      <c r="H94" s="4">
        <v>0</v>
      </c>
      <c r="I94" s="110"/>
      <c r="J94" s="16">
        <v>7000000</v>
      </c>
      <c r="K94" s="110"/>
      <c r="L94" s="4">
        <v>0</v>
      </c>
    </row>
    <row r="95" spans="1:12" s="5" customFormat="1" ht="18.75" customHeight="1" x14ac:dyDescent="0.45">
      <c r="A95" s="221" t="s">
        <v>265</v>
      </c>
      <c r="C95" s="3"/>
      <c r="D95" s="2">
        <v>19</v>
      </c>
      <c r="E95" s="1"/>
      <c r="F95" s="16">
        <v>-7000</v>
      </c>
      <c r="G95" s="110"/>
      <c r="H95" s="4">
        <v>0</v>
      </c>
      <c r="I95" s="110"/>
      <c r="J95" s="16">
        <v>-7000</v>
      </c>
      <c r="K95" s="110"/>
      <c r="L95" s="4">
        <v>0</v>
      </c>
    </row>
    <row r="96" spans="1:12" s="5" customFormat="1" ht="18.75" customHeight="1" x14ac:dyDescent="0.3">
      <c r="A96" s="3" t="s">
        <v>186</v>
      </c>
      <c r="C96" s="3"/>
      <c r="D96" s="2"/>
      <c r="E96" s="1"/>
      <c r="F96" s="16">
        <v>-59443</v>
      </c>
      <c r="G96" s="110"/>
      <c r="H96" s="4">
        <v>-83000</v>
      </c>
      <c r="I96" s="110"/>
      <c r="J96" s="16">
        <v>-5483</v>
      </c>
      <c r="K96" s="110"/>
      <c r="L96" s="4">
        <v>-7684</v>
      </c>
    </row>
    <row r="97" spans="1:12" s="5" customFormat="1" ht="18.75" customHeight="1" x14ac:dyDescent="0.3">
      <c r="A97" s="3" t="s">
        <v>277</v>
      </c>
      <c r="C97" s="3"/>
      <c r="D97" s="2"/>
      <c r="E97" s="1"/>
      <c r="F97" s="16"/>
      <c r="G97" s="110"/>
      <c r="H97" s="4"/>
      <c r="I97" s="110"/>
      <c r="J97" s="16"/>
      <c r="K97" s="110"/>
      <c r="L97" s="4"/>
    </row>
    <row r="98" spans="1:12" s="5" customFormat="1" ht="18.75" customHeight="1" x14ac:dyDescent="0.3">
      <c r="A98" s="3"/>
      <c r="B98" s="5" t="s">
        <v>278</v>
      </c>
      <c r="C98" s="3"/>
      <c r="D98" s="2"/>
      <c r="E98" s="1"/>
      <c r="F98" s="16">
        <v>30</v>
      </c>
      <c r="G98" s="110"/>
      <c r="H98" s="4">
        <v>0</v>
      </c>
      <c r="I98" s="110"/>
      <c r="J98" s="16">
        <v>0</v>
      </c>
      <c r="K98" s="110"/>
      <c r="L98" s="4">
        <v>0</v>
      </c>
    </row>
    <row r="99" spans="1:12" s="5" customFormat="1" ht="18.75" customHeight="1" x14ac:dyDescent="0.3">
      <c r="A99" s="3" t="s">
        <v>240</v>
      </c>
      <c r="C99" s="3"/>
      <c r="D99" s="2"/>
      <c r="E99" s="1"/>
      <c r="F99" s="16">
        <v>-1119082</v>
      </c>
      <c r="G99" s="110"/>
      <c r="H99" s="4">
        <v>-1118810</v>
      </c>
      <c r="I99" s="110"/>
      <c r="J99" s="16">
        <v>-1118916</v>
      </c>
      <c r="K99" s="110"/>
      <c r="L99" s="4">
        <v>-1118810</v>
      </c>
    </row>
    <row r="100" spans="1:12" s="5" customFormat="1" ht="18.75" customHeight="1" x14ac:dyDescent="0.3">
      <c r="A100" s="3" t="s">
        <v>116</v>
      </c>
      <c r="C100" s="3"/>
      <c r="D100" s="2"/>
      <c r="E100" s="1"/>
      <c r="F100" s="75">
        <v>-961553</v>
      </c>
      <c r="G100" s="110"/>
      <c r="H100" s="220">
        <v>-581997</v>
      </c>
      <c r="I100" s="110"/>
      <c r="J100" s="75">
        <v>-379021</v>
      </c>
      <c r="K100" s="110"/>
      <c r="L100" s="220">
        <v>-403450</v>
      </c>
    </row>
    <row r="101" spans="1:12" s="5" customFormat="1" ht="3.9" customHeight="1" x14ac:dyDescent="0.3">
      <c r="A101" s="3"/>
      <c r="B101" s="3"/>
      <c r="C101" s="3"/>
      <c r="D101" s="2"/>
      <c r="E101" s="1"/>
      <c r="F101" s="72"/>
      <c r="G101" s="107"/>
      <c r="H101" s="218"/>
      <c r="I101" s="108"/>
      <c r="J101" s="72"/>
      <c r="K101" s="107"/>
      <c r="L101" s="218"/>
    </row>
    <row r="102" spans="1:12" s="5" customFormat="1" ht="18.75" customHeight="1" x14ac:dyDescent="0.3">
      <c r="A102" s="1" t="s">
        <v>280</v>
      </c>
      <c r="B102" s="3"/>
      <c r="D102" s="2"/>
      <c r="E102" s="1"/>
      <c r="F102" s="75">
        <f>SUM(F86:F100)</f>
        <v>8162032</v>
      </c>
      <c r="G102" s="107"/>
      <c r="H102" s="220">
        <f>SUM(H86:H100)</f>
        <v>1329942</v>
      </c>
      <c r="I102" s="108"/>
      <c r="J102" s="75">
        <f>SUM(J86:J100)</f>
        <v>8285814</v>
      </c>
      <c r="K102" s="107"/>
      <c r="L102" s="220">
        <f>SUM(L86:L100)</f>
        <v>1884345</v>
      </c>
    </row>
    <row r="103" spans="1:12" s="223" customFormat="1" ht="18.75" customHeight="1" x14ac:dyDescent="0.3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</row>
    <row r="104" spans="1:12" s="223" customFormat="1" ht="9" customHeight="1" x14ac:dyDescent="0.3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</row>
    <row r="105" spans="1:12" s="201" customFormat="1" ht="22.2" customHeight="1" x14ac:dyDescent="0.3">
      <c r="A105" s="248" t="str">
        <f>+A53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</row>
    <row r="106" spans="1:12" ht="20.100000000000001" customHeight="1" x14ac:dyDescent="0.3">
      <c r="A106" s="116" t="s">
        <v>0</v>
      </c>
      <c r="B106" s="116"/>
      <c r="C106" s="116"/>
      <c r="G106" s="132"/>
      <c r="I106" s="131"/>
      <c r="K106" s="132"/>
      <c r="L106" s="129" t="s">
        <v>3</v>
      </c>
    </row>
    <row r="107" spans="1:12" ht="20.100000000000001" customHeight="1" x14ac:dyDescent="0.3">
      <c r="A107" s="116" t="s">
        <v>106</v>
      </c>
      <c r="B107" s="116"/>
      <c r="C107" s="116"/>
      <c r="G107" s="132"/>
      <c r="I107" s="131"/>
      <c r="K107" s="132"/>
    </row>
    <row r="108" spans="1:12" ht="20.100000000000001" customHeight="1" x14ac:dyDescent="0.3">
      <c r="A108" s="123" t="str">
        <f>A3</f>
        <v>สำหรับงวดหกเดือนสิ้นสุดวันที่ 30 มิถุนายน พ.ศ. 2566</v>
      </c>
      <c r="B108" s="123"/>
      <c r="C108" s="123"/>
      <c r="D108" s="124"/>
      <c r="E108" s="125"/>
      <c r="F108" s="127"/>
      <c r="G108" s="144"/>
      <c r="H108" s="127"/>
      <c r="I108" s="145"/>
      <c r="J108" s="127"/>
      <c r="K108" s="144"/>
      <c r="L108" s="127"/>
    </row>
    <row r="109" spans="1:12" ht="20.100000000000001" customHeight="1" x14ac:dyDescent="0.3">
      <c r="G109" s="132"/>
      <c r="I109" s="131"/>
      <c r="K109" s="132"/>
    </row>
    <row r="110" spans="1:12" s="5" customFormat="1" ht="20.100000000000001" customHeight="1" x14ac:dyDescent="0.3">
      <c r="B110" s="3"/>
      <c r="C110" s="3"/>
      <c r="D110" s="13"/>
      <c r="E110" s="1"/>
      <c r="F110" s="250" t="s">
        <v>2</v>
      </c>
      <c r="G110" s="250"/>
      <c r="H110" s="250"/>
      <c r="I110" s="25"/>
      <c r="J110" s="250" t="s">
        <v>124</v>
      </c>
      <c r="K110" s="250"/>
      <c r="L110" s="250"/>
    </row>
    <row r="111" spans="1:12" s="5" customFormat="1" ht="20.100000000000001" customHeight="1" x14ac:dyDescent="0.3">
      <c r="A111" s="3"/>
      <c r="B111" s="3"/>
      <c r="C111" s="3"/>
      <c r="D111" s="13"/>
      <c r="E111" s="1"/>
      <c r="F111" s="12" t="s">
        <v>253</v>
      </c>
      <c r="G111" s="1"/>
      <c r="H111" s="12" t="s">
        <v>217</v>
      </c>
      <c r="I111" s="13"/>
      <c r="J111" s="12" t="s">
        <v>253</v>
      </c>
      <c r="K111" s="1"/>
      <c r="L111" s="12" t="s">
        <v>217</v>
      </c>
    </row>
    <row r="112" spans="1:12" s="5" customFormat="1" ht="20.100000000000001" customHeight="1" x14ac:dyDescent="0.3">
      <c r="A112" s="3"/>
      <c r="B112" s="3"/>
      <c r="C112" s="3"/>
      <c r="D112" s="71" t="s">
        <v>6</v>
      </c>
      <c r="E112" s="1"/>
      <c r="F112" s="114" t="s">
        <v>7</v>
      </c>
      <c r="G112" s="1"/>
      <c r="H112" s="114" t="s">
        <v>7</v>
      </c>
      <c r="I112" s="13"/>
      <c r="J112" s="114" t="s">
        <v>7</v>
      </c>
      <c r="K112" s="1"/>
      <c r="L112" s="114" t="s">
        <v>7</v>
      </c>
    </row>
    <row r="113" spans="1:12" s="5" customFormat="1" ht="20.100000000000001" customHeight="1" x14ac:dyDescent="0.3">
      <c r="A113" s="3"/>
      <c r="B113" s="3"/>
      <c r="C113" s="3"/>
      <c r="D113" s="2"/>
      <c r="E113" s="1"/>
      <c r="F113" s="16"/>
      <c r="G113" s="3"/>
      <c r="H113" s="4"/>
      <c r="I113" s="2"/>
      <c r="J113" s="16"/>
      <c r="K113" s="3"/>
      <c r="L113" s="4"/>
    </row>
    <row r="114" spans="1:12" s="5" customFormat="1" ht="20.100000000000001" customHeight="1" x14ac:dyDescent="0.3">
      <c r="A114" s="1" t="s">
        <v>243</v>
      </c>
      <c r="B114" s="3"/>
      <c r="C114" s="3"/>
      <c r="D114" s="2"/>
      <c r="E114" s="1"/>
      <c r="F114" s="16">
        <v>-638292</v>
      </c>
      <c r="G114" s="111"/>
      <c r="H114" s="4">
        <v>-244260</v>
      </c>
      <c r="I114" s="111"/>
      <c r="J114" s="16">
        <v>352711</v>
      </c>
      <c r="K114" s="112"/>
      <c r="L114" s="4">
        <v>-148750</v>
      </c>
    </row>
    <row r="115" spans="1:12" s="5" customFormat="1" ht="20.100000000000001" customHeight="1" x14ac:dyDescent="0.3">
      <c r="A115" s="3" t="s">
        <v>117</v>
      </c>
      <c r="B115" s="3"/>
      <c r="C115" s="3"/>
      <c r="D115" s="2"/>
      <c r="E115" s="1"/>
      <c r="F115" s="16">
        <v>3210732</v>
      </c>
      <c r="G115" s="107"/>
      <c r="H115" s="4">
        <v>2926972</v>
      </c>
      <c r="I115" s="107"/>
      <c r="J115" s="16">
        <v>250396</v>
      </c>
      <c r="K115" s="107"/>
      <c r="L115" s="4">
        <v>662435</v>
      </c>
    </row>
    <row r="116" spans="1:12" s="5" customFormat="1" ht="20.100000000000001" customHeight="1" x14ac:dyDescent="0.3">
      <c r="A116" s="3" t="s">
        <v>163</v>
      </c>
      <c r="B116" s="3"/>
      <c r="C116" s="3"/>
      <c r="D116" s="2"/>
      <c r="E116" s="1"/>
      <c r="F116" s="16"/>
      <c r="G116" s="111"/>
      <c r="H116" s="4"/>
      <c r="I116" s="107"/>
      <c r="J116" s="16"/>
      <c r="K116" s="107"/>
      <c r="L116" s="4"/>
    </row>
    <row r="117" spans="1:12" s="5" customFormat="1" ht="20.100000000000001" customHeight="1" x14ac:dyDescent="0.3">
      <c r="A117" s="3"/>
      <c r="B117" s="3" t="s">
        <v>181</v>
      </c>
      <c r="C117" s="3"/>
      <c r="D117" s="2"/>
      <c r="E117" s="1"/>
      <c r="F117" s="75">
        <v>27052</v>
      </c>
      <c r="G117" s="107"/>
      <c r="H117" s="220">
        <v>-17763</v>
      </c>
      <c r="I117" s="107"/>
      <c r="J117" s="75">
        <v>-319</v>
      </c>
      <c r="K117" s="107"/>
      <c r="L117" s="220">
        <v>-451</v>
      </c>
    </row>
    <row r="118" spans="1:12" s="5" customFormat="1" ht="6" customHeight="1" x14ac:dyDescent="0.3">
      <c r="A118" s="3"/>
      <c r="B118" s="3"/>
      <c r="C118" s="3"/>
      <c r="D118" s="2"/>
      <c r="E118" s="1"/>
      <c r="F118" s="16"/>
      <c r="G118" s="107"/>
      <c r="H118" s="4"/>
      <c r="I118" s="108"/>
      <c r="J118" s="16"/>
      <c r="K118" s="107"/>
      <c r="L118" s="4"/>
    </row>
    <row r="119" spans="1:12" s="5" customFormat="1" ht="20.100000000000001" customHeight="1" thickBot="1" x14ac:dyDescent="0.35">
      <c r="A119" s="1" t="s">
        <v>118</v>
      </c>
      <c r="B119" s="3"/>
      <c r="C119" s="3"/>
      <c r="D119" s="2"/>
      <c r="E119" s="1"/>
      <c r="F119" s="21">
        <f>SUM(F114:F117)</f>
        <v>2599492</v>
      </c>
      <c r="G119" s="107"/>
      <c r="H119" s="85">
        <f>SUM(H114:H117)</f>
        <v>2664949</v>
      </c>
      <c r="I119" s="108"/>
      <c r="J119" s="21">
        <f>SUM(J114:J117)</f>
        <v>602788</v>
      </c>
      <c r="K119" s="107"/>
      <c r="L119" s="85">
        <f>SUM(L114:L117)</f>
        <v>513234</v>
      </c>
    </row>
    <row r="120" spans="1:12" s="5" customFormat="1" ht="20.100000000000001" customHeight="1" thickTop="1" x14ac:dyDescent="0.3">
      <c r="A120" s="3"/>
      <c r="B120" s="3"/>
      <c r="C120" s="3"/>
      <c r="D120" s="2"/>
      <c r="E120" s="1"/>
      <c r="F120" s="16"/>
      <c r="G120" s="105"/>
      <c r="H120" s="4"/>
      <c r="I120" s="104"/>
      <c r="J120" s="16"/>
      <c r="K120" s="105"/>
      <c r="L120" s="4"/>
    </row>
    <row r="121" spans="1:12" s="5" customFormat="1" ht="20.100000000000001" customHeight="1" x14ac:dyDescent="0.3">
      <c r="A121" s="1" t="s">
        <v>119</v>
      </c>
      <c r="B121" s="3"/>
      <c r="C121" s="3"/>
      <c r="D121" s="2"/>
      <c r="E121" s="1"/>
      <c r="F121" s="16"/>
      <c r="G121" s="111"/>
      <c r="H121" s="4"/>
      <c r="I121" s="112"/>
      <c r="J121" s="16"/>
      <c r="K121" s="111"/>
      <c r="L121" s="4"/>
    </row>
    <row r="122" spans="1:12" s="5" customFormat="1" ht="20.100000000000001" customHeight="1" x14ac:dyDescent="0.3">
      <c r="A122" s="24" t="s">
        <v>120</v>
      </c>
      <c r="B122" s="3"/>
      <c r="C122" s="3"/>
      <c r="D122" s="2"/>
      <c r="E122" s="1"/>
      <c r="F122" s="16"/>
      <c r="G122" s="111"/>
      <c r="H122" s="4"/>
      <c r="I122" s="112"/>
      <c r="J122" s="16"/>
      <c r="K122" s="111"/>
      <c r="L122" s="4"/>
    </row>
    <row r="123" spans="1:12" s="5" customFormat="1" ht="20.100000000000001" customHeight="1" x14ac:dyDescent="0.3">
      <c r="C123" s="5" t="s">
        <v>121</v>
      </c>
      <c r="D123" s="2"/>
      <c r="E123" s="1"/>
      <c r="F123" s="75">
        <v>2599492</v>
      </c>
      <c r="G123" s="107"/>
      <c r="H123" s="220">
        <v>2664949</v>
      </c>
      <c r="I123" s="107"/>
      <c r="J123" s="75">
        <v>602788</v>
      </c>
      <c r="K123" s="107"/>
      <c r="L123" s="220">
        <v>513234</v>
      </c>
    </row>
    <row r="124" spans="1:12" s="5" customFormat="1" ht="6" customHeight="1" x14ac:dyDescent="0.3">
      <c r="A124" s="3"/>
      <c r="B124" s="3"/>
      <c r="C124" s="3"/>
      <c r="D124" s="2"/>
      <c r="E124" s="1"/>
      <c r="F124" s="16"/>
      <c r="G124" s="107"/>
      <c r="H124" s="4"/>
      <c r="I124" s="108"/>
      <c r="J124" s="16"/>
      <c r="K124" s="107"/>
      <c r="L124" s="4"/>
    </row>
    <row r="125" spans="1:12" s="5" customFormat="1" ht="20.100000000000001" customHeight="1" thickBot="1" x14ac:dyDescent="0.35">
      <c r="A125" s="1"/>
      <c r="B125" s="3"/>
      <c r="C125" s="3"/>
      <c r="D125" s="2"/>
      <c r="E125" s="1"/>
      <c r="F125" s="21">
        <f>SUM(F123)</f>
        <v>2599492</v>
      </c>
      <c r="G125" s="107"/>
      <c r="H125" s="85">
        <f>SUM(H123)</f>
        <v>2664949</v>
      </c>
      <c r="I125" s="108"/>
      <c r="J125" s="21">
        <f>SUM(J123)</f>
        <v>602788</v>
      </c>
      <c r="K125" s="107"/>
      <c r="L125" s="85">
        <f>SUM(L123)</f>
        <v>513234</v>
      </c>
    </row>
    <row r="126" spans="1:12" s="5" customFormat="1" ht="20.100000000000001" customHeight="1" thickTop="1" x14ac:dyDescent="0.3">
      <c r="A126" s="3"/>
      <c r="B126" s="3"/>
      <c r="C126" s="3"/>
      <c r="D126" s="2"/>
      <c r="E126" s="1"/>
      <c r="F126" s="16"/>
      <c r="G126" s="107"/>
      <c r="H126" s="4"/>
      <c r="I126" s="108"/>
      <c r="J126" s="16"/>
      <c r="K126" s="107"/>
      <c r="L126" s="4"/>
    </row>
    <row r="127" spans="1:12" s="5" customFormat="1" ht="20.100000000000001" customHeight="1" x14ac:dyDescent="0.3">
      <c r="A127" s="1" t="s">
        <v>176</v>
      </c>
      <c r="B127" s="3"/>
      <c r="C127" s="3"/>
      <c r="D127" s="2"/>
      <c r="E127" s="1"/>
      <c r="F127" s="16"/>
      <c r="G127" s="107"/>
      <c r="H127" s="4"/>
      <c r="I127" s="108"/>
      <c r="J127" s="16"/>
      <c r="K127" s="107"/>
      <c r="L127" s="4"/>
    </row>
    <row r="128" spans="1:12" s="5" customFormat="1" ht="20.100000000000001" customHeight="1" x14ac:dyDescent="0.3">
      <c r="A128" s="24" t="s">
        <v>207</v>
      </c>
      <c r="D128" s="2"/>
      <c r="E128" s="1"/>
      <c r="F128" s="16"/>
      <c r="G128" s="84"/>
      <c r="H128" s="4"/>
      <c r="I128" s="84"/>
      <c r="J128" s="16"/>
      <c r="K128" s="84"/>
      <c r="L128" s="4"/>
    </row>
    <row r="129" spans="1:12" s="5" customFormat="1" ht="20.100000000000001" customHeight="1" x14ac:dyDescent="0.3">
      <c r="A129" s="24"/>
      <c r="B129" s="3"/>
      <c r="C129" s="5" t="s">
        <v>206</v>
      </c>
      <c r="D129" s="2"/>
      <c r="E129" s="1"/>
      <c r="F129" s="16">
        <v>-253711</v>
      </c>
      <c r="G129" s="107"/>
      <c r="H129" s="4">
        <v>1828547</v>
      </c>
      <c r="I129" s="107"/>
      <c r="J129" s="16">
        <v>0</v>
      </c>
      <c r="K129" s="111"/>
      <c r="L129" s="4">
        <v>0</v>
      </c>
    </row>
    <row r="130" spans="1:12" s="5" customFormat="1" ht="20.100000000000001" customHeight="1" x14ac:dyDescent="0.3">
      <c r="A130" s="24" t="s">
        <v>251</v>
      </c>
      <c r="D130" s="2"/>
      <c r="E130" s="1"/>
      <c r="F130" s="16">
        <v>2084</v>
      </c>
      <c r="G130" s="107"/>
      <c r="H130" s="4">
        <v>1332</v>
      </c>
      <c r="I130" s="107"/>
      <c r="J130" s="16">
        <v>0</v>
      </c>
      <c r="K130" s="111"/>
      <c r="L130" s="4">
        <v>0</v>
      </c>
    </row>
    <row r="131" spans="1:12" s="5" customFormat="1" ht="20.100000000000001" customHeight="1" x14ac:dyDescent="0.3">
      <c r="A131" s="24" t="s">
        <v>233</v>
      </c>
      <c r="D131" s="2">
        <v>16</v>
      </c>
      <c r="E131" s="1"/>
      <c r="F131" s="16">
        <v>5090</v>
      </c>
      <c r="G131" s="107"/>
      <c r="H131" s="4">
        <v>43265</v>
      </c>
      <c r="I131" s="107"/>
      <c r="J131" s="16">
        <v>0</v>
      </c>
      <c r="K131" s="111"/>
      <c r="L131" s="4">
        <v>945</v>
      </c>
    </row>
    <row r="132" spans="1:12" s="5" customFormat="1" ht="20.100000000000001" customHeight="1" x14ac:dyDescent="0.3">
      <c r="A132" s="24" t="s">
        <v>228</v>
      </c>
      <c r="D132" s="13"/>
      <c r="E132" s="1"/>
      <c r="F132" s="16">
        <v>-90761</v>
      </c>
      <c r="G132" s="107"/>
      <c r="H132" s="4">
        <v>-653189</v>
      </c>
      <c r="I132" s="107"/>
      <c r="J132" s="16">
        <v>0</v>
      </c>
      <c r="K132" s="111"/>
      <c r="L132" s="4">
        <v>0</v>
      </c>
    </row>
    <row r="133" spans="1:12" s="5" customFormat="1" ht="20.100000000000001" customHeight="1" x14ac:dyDescent="0.3">
      <c r="A133" s="24" t="s">
        <v>284</v>
      </c>
      <c r="D133" s="13"/>
      <c r="E133" s="1"/>
      <c r="F133" s="16">
        <v>3402919</v>
      </c>
      <c r="G133" s="107"/>
      <c r="H133" s="4">
        <v>0</v>
      </c>
      <c r="I133" s="107"/>
      <c r="J133" s="16">
        <v>0</v>
      </c>
      <c r="K133" s="111"/>
      <c r="L133" s="4">
        <v>0</v>
      </c>
    </row>
    <row r="134" spans="1:12" s="5" customFormat="1" ht="20.100000000000001" customHeight="1" x14ac:dyDescent="0.3">
      <c r="A134" s="24"/>
      <c r="D134" s="13"/>
      <c r="E134" s="1"/>
      <c r="F134" s="4"/>
      <c r="G134" s="107"/>
      <c r="H134" s="4"/>
      <c r="I134" s="107"/>
      <c r="J134" s="4"/>
      <c r="K134" s="111"/>
      <c r="L134" s="219"/>
    </row>
    <row r="135" spans="1:12" ht="20.100000000000001" customHeight="1" x14ac:dyDescent="0.3">
      <c r="A135" s="143"/>
      <c r="B135" s="121"/>
      <c r="C135" s="121"/>
      <c r="D135" s="147"/>
      <c r="E135" s="116"/>
      <c r="G135" s="199"/>
      <c r="I135" s="199"/>
      <c r="K135" s="202"/>
      <c r="L135" s="200"/>
    </row>
    <row r="136" spans="1:12" ht="20.100000000000001" customHeight="1" x14ac:dyDescent="0.3">
      <c r="A136" s="143"/>
      <c r="B136" s="121"/>
      <c r="C136" s="121"/>
      <c r="D136" s="147"/>
      <c r="E136" s="116"/>
      <c r="G136" s="199"/>
      <c r="I136" s="199"/>
      <c r="K136" s="202"/>
      <c r="L136" s="200"/>
    </row>
    <row r="137" spans="1:12" ht="20.100000000000001" customHeight="1" x14ac:dyDescent="0.3">
      <c r="A137" s="143"/>
      <c r="B137" s="121"/>
      <c r="C137" s="121"/>
      <c r="D137" s="147"/>
      <c r="E137" s="116"/>
      <c r="G137" s="199"/>
      <c r="I137" s="199"/>
      <c r="K137" s="202"/>
      <c r="L137" s="200"/>
    </row>
    <row r="138" spans="1:12" ht="20.100000000000001" customHeight="1" x14ac:dyDescent="0.3">
      <c r="A138" s="143"/>
      <c r="B138" s="121"/>
      <c r="C138" s="121"/>
      <c r="D138" s="147"/>
      <c r="E138" s="116"/>
      <c r="G138" s="199"/>
      <c r="I138" s="199"/>
      <c r="K138" s="202"/>
      <c r="L138" s="200"/>
    </row>
    <row r="139" spans="1:12" ht="20.100000000000001" customHeight="1" x14ac:dyDescent="0.3">
      <c r="A139" s="143"/>
      <c r="B139" s="121"/>
      <c r="C139" s="121"/>
      <c r="D139" s="147"/>
      <c r="E139" s="116"/>
      <c r="G139" s="199"/>
      <c r="I139" s="199"/>
      <c r="K139" s="202"/>
      <c r="L139" s="200"/>
    </row>
    <row r="140" spans="1:12" ht="20.100000000000001" customHeight="1" x14ac:dyDescent="0.3">
      <c r="A140" s="143"/>
      <c r="B140" s="121"/>
      <c r="C140" s="121"/>
      <c r="D140" s="147"/>
      <c r="E140" s="116"/>
      <c r="G140" s="199"/>
      <c r="I140" s="199"/>
      <c r="K140" s="202"/>
      <c r="L140" s="200"/>
    </row>
    <row r="141" spans="1:12" ht="20.100000000000001" customHeight="1" x14ac:dyDescent="0.3">
      <c r="A141" s="143"/>
      <c r="B141" s="121"/>
      <c r="C141" s="121"/>
      <c r="D141" s="147"/>
      <c r="E141" s="116"/>
      <c r="G141" s="199"/>
      <c r="I141" s="199"/>
      <c r="K141" s="202"/>
      <c r="L141" s="200"/>
    </row>
    <row r="142" spans="1:12" ht="20.100000000000001" customHeight="1" x14ac:dyDescent="0.3">
      <c r="A142" s="143"/>
      <c r="B142" s="121"/>
      <c r="C142" s="121"/>
      <c r="D142" s="147"/>
      <c r="E142" s="116"/>
      <c r="G142" s="199"/>
      <c r="I142" s="199"/>
      <c r="K142" s="202"/>
      <c r="L142" s="200"/>
    </row>
    <row r="143" spans="1:12" ht="20.100000000000001" customHeight="1" x14ac:dyDescent="0.3">
      <c r="A143" s="143"/>
      <c r="B143" s="121"/>
      <c r="C143" s="121"/>
      <c r="D143" s="147"/>
      <c r="E143" s="116"/>
      <c r="G143" s="199"/>
      <c r="I143" s="199"/>
      <c r="K143" s="202"/>
      <c r="L143" s="200"/>
    </row>
    <row r="144" spans="1:12" ht="20.100000000000001" customHeight="1" x14ac:dyDescent="0.3">
      <c r="A144" s="143"/>
      <c r="B144" s="121"/>
      <c r="C144" s="121"/>
      <c r="D144" s="147"/>
      <c r="E144" s="116"/>
      <c r="G144" s="199"/>
      <c r="I144" s="199"/>
      <c r="K144" s="202"/>
      <c r="L144" s="200"/>
    </row>
    <row r="145" spans="1:12" ht="20.100000000000001" customHeight="1" x14ac:dyDescent="0.3">
      <c r="A145" s="143"/>
      <c r="B145" s="121"/>
      <c r="C145" s="121"/>
      <c r="D145" s="147"/>
      <c r="E145" s="116"/>
      <c r="G145" s="199"/>
      <c r="I145" s="199"/>
      <c r="K145" s="202"/>
      <c r="L145" s="200"/>
    </row>
    <row r="146" spans="1:12" ht="20.100000000000001" customHeight="1" x14ac:dyDescent="0.3">
      <c r="A146" s="143"/>
      <c r="B146" s="121"/>
      <c r="C146" s="121"/>
      <c r="D146" s="147"/>
      <c r="E146" s="116"/>
      <c r="G146" s="199"/>
      <c r="I146" s="199"/>
      <c r="K146" s="202"/>
      <c r="L146" s="200"/>
    </row>
    <row r="147" spans="1:12" ht="20.100000000000001" customHeight="1" x14ac:dyDescent="0.3">
      <c r="A147" s="143"/>
      <c r="B147" s="121"/>
      <c r="C147" s="121"/>
      <c r="D147" s="147"/>
      <c r="E147" s="116"/>
      <c r="G147" s="199"/>
      <c r="I147" s="199"/>
      <c r="K147" s="202"/>
      <c r="L147" s="200"/>
    </row>
    <row r="148" spans="1:12" ht="20.100000000000001" customHeight="1" x14ac:dyDescent="0.3">
      <c r="A148" s="143"/>
      <c r="B148" s="121"/>
      <c r="C148" s="121"/>
      <c r="D148" s="147"/>
      <c r="E148" s="116"/>
      <c r="G148" s="199"/>
      <c r="I148" s="199"/>
      <c r="K148" s="202"/>
      <c r="L148" s="200"/>
    </row>
    <row r="149" spans="1:12" ht="20.100000000000001" customHeight="1" x14ac:dyDescent="0.3">
      <c r="A149" s="143"/>
      <c r="B149" s="121"/>
      <c r="C149" s="121"/>
      <c r="D149" s="147"/>
      <c r="E149" s="116"/>
      <c r="G149" s="199"/>
      <c r="I149" s="199"/>
      <c r="K149" s="202"/>
      <c r="L149" s="200"/>
    </row>
    <row r="150" spans="1:12" ht="20.100000000000001" customHeight="1" x14ac:dyDescent="0.3">
      <c r="A150" s="143"/>
      <c r="B150" s="121"/>
      <c r="C150" s="121"/>
      <c r="D150" s="147"/>
      <c r="E150" s="116"/>
      <c r="G150" s="199"/>
      <c r="I150" s="199"/>
      <c r="K150" s="202"/>
      <c r="L150" s="200"/>
    </row>
    <row r="151" spans="1:12" ht="20.100000000000001" customHeight="1" x14ac:dyDescent="0.3">
      <c r="A151" s="143"/>
      <c r="B151" s="121"/>
      <c r="C151" s="121"/>
      <c r="D151" s="147"/>
      <c r="E151" s="116"/>
      <c r="G151" s="199"/>
      <c r="I151" s="199"/>
      <c r="K151" s="202"/>
      <c r="L151" s="200"/>
    </row>
    <row r="152" spans="1:12" ht="18.75" customHeight="1" x14ac:dyDescent="0.3">
      <c r="A152" s="143"/>
      <c r="B152" s="121"/>
      <c r="C152" s="121"/>
      <c r="D152" s="147"/>
      <c r="E152" s="116"/>
      <c r="G152" s="199"/>
      <c r="I152" s="199"/>
      <c r="K152" s="202"/>
      <c r="L152" s="200"/>
    </row>
    <row r="153" spans="1:12" s="201" customFormat="1" ht="22.2" customHeight="1" x14ac:dyDescent="0.3">
      <c r="A153" s="248" t="str">
        <f>A105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</row>
  </sheetData>
  <mergeCells count="9">
    <mergeCell ref="A53:L53"/>
    <mergeCell ref="A105:L105"/>
    <mergeCell ref="A153:L153"/>
    <mergeCell ref="F5:H5"/>
    <mergeCell ref="J5:L5"/>
    <mergeCell ref="F58:H58"/>
    <mergeCell ref="J58:L58"/>
    <mergeCell ref="F110:H110"/>
    <mergeCell ref="J110:L110"/>
  </mergeCells>
  <pageMargins left="0.8" right="0.5" top="0.5" bottom="0.6" header="0.49" footer="0.4"/>
  <pageSetup paperSize="9" scale="85" firstPageNumber="13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5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2-4</vt:lpstr>
      <vt:lpstr>5-7 (3m)</vt:lpstr>
      <vt:lpstr>8-10 (6m)</vt:lpstr>
      <vt:lpstr>11</vt:lpstr>
      <vt:lpstr>12</vt:lpstr>
      <vt:lpstr>13-15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Nualpan T.</cp:lastModifiedBy>
  <cp:lastPrinted>2023-08-11T04:02:34Z</cp:lastPrinted>
  <dcterms:created xsi:type="dcterms:W3CDTF">2017-05-03T07:03:18Z</dcterms:created>
  <dcterms:modified xsi:type="dcterms:W3CDTF">2023-08-11T10:19:16Z</dcterms:modified>
</cp:coreProperties>
</file>