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Mar25'Q1 (SCT-14)\"/>
    </mc:Choice>
  </mc:AlternateContent>
  <xr:revisionPtr revIDLastSave="0" documentId="13_ncr:1_{94A6B57F-8197-4A04-96F3-A5508E11E100}" xr6:coauthVersionLast="47" xr6:coauthVersionMax="47" xr10:uidLastSave="{00000000-0000-0000-0000-000000000000}"/>
  <bookViews>
    <workbookView xWindow="-120" yWindow="-120" windowWidth="29040" windowHeight="15720" tabRatio="794" activeTab="1" xr2:uid="{00000000-000D-0000-FFFF-FFFF00000000}"/>
  </bookViews>
  <sheets>
    <sheet name="2-4" sheetId="10" r:id="rId1"/>
    <sheet name="5-6 (3m)" sheetId="11" r:id="rId2"/>
    <sheet name="7" sheetId="13" r:id="rId3"/>
    <sheet name="8" sheetId="14" r:id="rId4"/>
    <sheet name="9-11" sheetId="15" r:id="rId5"/>
  </sheets>
  <definedNames>
    <definedName name="_xlnm.Print_Area" localSheetId="3">'8'!$A$1:$AC$51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3" l="1"/>
  <c r="F50" i="11" l="1"/>
  <c r="J29" i="11"/>
  <c r="AF34" i="13"/>
  <c r="AD32" i="13"/>
  <c r="AH32" i="13"/>
  <c r="F158" i="10"/>
  <c r="F157" i="10"/>
  <c r="F156" i="10"/>
  <c r="A51" i="14" l="1"/>
  <c r="AB32" i="13"/>
  <c r="AB33" i="13"/>
  <c r="AD33" i="13" s="1"/>
  <c r="AB30" i="13"/>
  <c r="AD30" i="13" s="1"/>
  <c r="F36" i="13"/>
  <c r="I48" i="15" l="1"/>
  <c r="K48" i="15"/>
  <c r="J36" i="13" l="1"/>
  <c r="J24" i="13"/>
  <c r="F51" i="10"/>
  <c r="J29" i="14"/>
  <c r="J158" i="10" s="1"/>
  <c r="J20" i="14"/>
  <c r="H97" i="10" l="1"/>
  <c r="L51" i="10" l="1"/>
  <c r="J51" i="10"/>
  <c r="H51" i="10"/>
  <c r="H113" i="10" l="1"/>
  <c r="AH33" i="13" l="1"/>
  <c r="F16" i="11" l="1"/>
  <c r="F113" i="10" l="1"/>
  <c r="Y27" i="14" l="1"/>
  <c r="AA27" i="14" s="1"/>
  <c r="Y26" i="14"/>
  <c r="A129" i="10" l="1"/>
  <c r="A67" i="10"/>
  <c r="L24" i="13"/>
  <c r="A3" i="13"/>
  <c r="J50" i="11" l="1"/>
  <c r="L29" i="11" l="1"/>
  <c r="Y23" i="14" l="1"/>
  <c r="F97" i="10"/>
  <c r="J97" i="10"/>
  <c r="L97" i="10"/>
  <c r="F28" i="10"/>
  <c r="AA23" i="14" l="1"/>
  <c r="AC23" i="14"/>
  <c r="AB22" i="13"/>
  <c r="AD22" i="13" s="1"/>
  <c r="AH22" i="13" s="1"/>
  <c r="AB21" i="13"/>
  <c r="AD21" i="13" s="1"/>
  <c r="F24" i="13"/>
  <c r="H24" i="13"/>
  <c r="AA26" i="14" l="1"/>
  <c r="Y29" i="14"/>
  <c r="J165" i="10" s="1"/>
  <c r="S29" i="14" l="1"/>
  <c r="J164" i="10" s="1"/>
  <c r="L29" i="14"/>
  <c r="S20" i="14" l="1"/>
  <c r="L20" i="14"/>
  <c r="L36" i="13"/>
  <c r="AB27" i="13"/>
  <c r="AD27" i="13" s="1"/>
  <c r="AH27" i="13" s="1"/>
  <c r="U20" i="14" l="1"/>
  <c r="Q20" i="14"/>
  <c r="O20" i="14"/>
  <c r="H20" i="14"/>
  <c r="F20" i="14" l="1"/>
  <c r="Y14" i="14"/>
  <c r="AA14" i="14" s="1"/>
  <c r="AC14" i="14" s="1"/>
  <c r="H76" i="11"/>
  <c r="H50" i="11"/>
  <c r="H29" i="11"/>
  <c r="H16" i="11"/>
  <c r="L76" i="11"/>
  <c r="L50" i="11"/>
  <c r="L16" i="11"/>
  <c r="L34" i="11" s="1"/>
  <c r="L37" i="11" s="1"/>
  <c r="AH21" i="13"/>
  <c r="AB18" i="13"/>
  <c r="AD18" i="13" s="1"/>
  <c r="AH18" i="13" s="1"/>
  <c r="AF36" i="13"/>
  <c r="F168" i="10" s="1"/>
  <c r="N24" i="13"/>
  <c r="P24" i="13"/>
  <c r="Y17" i="14"/>
  <c r="AA17" i="14" s="1"/>
  <c r="AC17" i="14" s="1"/>
  <c r="H141" i="15"/>
  <c r="H135" i="15"/>
  <c r="H107" i="15"/>
  <c r="H90" i="15"/>
  <c r="H33" i="15"/>
  <c r="L135" i="15"/>
  <c r="L141" i="15" s="1"/>
  <c r="L107" i="15"/>
  <c r="L90" i="15"/>
  <c r="L33" i="15"/>
  <c r="L45" i="15" s="1"/>
  <c r="L48" i="15" s="1"/>
  <c r="J135" i="15"/>
  <c r="F135" i="15"/>
  <c r="F141" i="15" s="1"/>
  <c r="J107" i="15"/>
  <c r="F107" i="15"/>
  <c r="J90" i="15"/>
  <c r="F90" i="15"/>
  <c r="A61" i="15"/>
  <c r="A122" i="15" s="1"/>
  <c r="A60" i="15"/>
  <c r="A121" i="15" s="1"/>
  <c r="U29" i="14"/>
  <c r="O29" i="14"/>
  <c r="H29" i="14"/>
  <c r="J157" i="10" s="1"/>
  <c r="F29" i="14"/>
  <c r="J156" i="10" s="1"/>
  <c r="AC26" i="14"/>
  <c r="Z36" i="13"/>
  <c r="X36" i="13"/>
  <c r="V36" i="13"/>
  <c r="T36" i="13"/>
  <c r="R36" i="13"/>
  <c r="N36" i="13"/>
  <c r="H36" i="13"/>
  <c r="AF24" i="13"/>
  <c r="Z24" i="13"/>
  <c r="X24" i="13"/>
  <c r="V24" i="13"/>
  <c r="T24" i="13"/>
  <c r="R24" i="13"/>
  <c r="A3" i="14"/>
  <c r="A3" i="15" s="1"/>
  <c r="A62" i="15" s="1"/>
  <c r="A123" i="15" s="1"/>
  <c r="J76" i="11"/>
  <c r="F76" i="11"/>
  <c r="F79" i="11" s="1"/>
  <c r="A59" i="11"/>
  <c r="A112" i="11"/>
  <c r="F29" i="11"/>
  <c r="J16" i="11"/>
  <c r="A1" i="14"/>
  <c r="H34" i="11" l="1"/>
  <c r="H79" i="11"/>
  <c r="J139" i="15"/>
  <c r="J141" i="15" s="1"/>
  <c r="H45" i="15"/>
  <c r="H48" i="15" s="1"/>
  <c r="F34" i="11"/>
  <c r="L88" i="11"/>
  <c r="J79" i="11"/>
  <c r="L79" i="11"/>
  <c r="H37" i="11"/>
  <c r="H88" i="11" s="1"/>
  <c r="J34" i="11"/>
  <c r="AB36" i="13"/>
  <c r="F165" i="10" s="1"/>
  <c r="AB24" i="13"/>
  <c r="A57" i="11"/>
  <c r="A59" i="15"/>
  <c r="A120" i="15" s="1"/>
  <c r="A180" i="15" s="1"/>
  <c r="A1" i="13"/>
  <c r="F37" i="11" l="1"/>
  <c r="F82" i="11" s="1"/>
  <c r="F11" i="15"/>
  <c r="F33" i="15" s="1"/>
  <c r="F45" i="15" s="1"/>
  <c r="F48" i="15" s="1"/>
  <c r="J37" i="11"/>
  <c r="J88" i="11" s="1"/>
  <c r="J11" i="15"/>
  <c r="J33" i="15" s="1"/>
  <c r="J45" i="15" s="1"/>
  <c r="J48" i="15" s="1"/>
  <c r="L82" i="11"/>
  <c r="L95" i="11" s="1"/>
  <c r="AA29" i="14"/>
  <c r="Q29" i="14"/>
  <c r="J162" i="10" s="1"/>
  <c r="J167" i="10" s="1"/>
  <c r="H82" i="11"/>
  <c r="H95" i="11" s="1"/>
  <c r="W20" i="14"/>
  <c r="Y18" i="14"/>
  <c r="AA18" i="14" s="1"/>
  <c r="AC18" i="14" s="1"/>
  <c r="J82" i="11"/>
  <c r="J95" i="11" s="1"/>
  <c r="AD24" i="13"/>
  <c r="AH24" i="13"/>
  <c r="W29" i="14"/>
  <c r="F88" i="11" l="1"/>
  <c r="P34" i="13" s="1"/>
  <c r="F95" i="11"/>
  <c r="Y20" i="14"/>
  <c r="AC27" i="14"/>
  <c r="AC29" i="14" s="1"/>
  <c r="AD34" i="13" l="1"/>
  <c r="P36" i="13"/>
  <c r="F162" i="10" s="1"/>
  <c r="F167" i="10" s="1"/>
  <c r="F170" i="10" s="1"/>
  <c r="AA20" i="14"/>
  <c r="AC20" i="14" s="1"/>
  <c r="AH34" i="13" l="1"/>
  <c r="AH36" i="13" s="1"/>
  <c r="AD36" i="13"/>
  <c r="L167" i="10"/>
  <c r="L170" i="10" s="1"/>
  <c r="H167" i="10"/>
  <c r="H170" i="10" s="1"/>
  <c r="A191" i="10"/>
  <c r="A131" i="10"/>
  <c r="A130" i="10"/>
  <c r="A128" i="10"/>
  <c r="L113" i="10"/>
  <c r="J113" i="10"/>
  <c r="A68" i="10"/>
  <c r="A66" i="10"/>
  <c r="L28" i="10"/>
  <c r="J28" i="10"/>
  <c r="H28" i="10"/>
  <c r="H53" i="10" s="1"/>
  <c r="D44" i="10" l="1"/>
  <c r="F53" i="10"/>
  <c r="F115" i="10"/>
  <c r="F172" i="10" s="1"/>
  <c r="J115" i="10"/>
  <c r="H115" i="10"/>
  <c r="L115" i="10"/>
  <c r="L172" i="10" s="1"/>
  <c r="J53" i="10"/>
  <c r="L53" i="10"/>
  <c r="D45" i="10" l="1"/>
  <c r="D47" i="10"/>
  <c r="H172" i="10"/>
  <c r="D101" i="10" l="1"/>
  <c r="J170" i="10" l="1"/>
  <c r="J172" i="10" s="1"/>
</calcChain>
</file>

<file path=xl/sharedStrings.xml><?xml version="1.0" encoding="utf-8"?>
<sst xmlns="http://schemas.openxmlformats.org/spreadsheetml/2006/main" count="485" uniqueCount="311">
  <si>
    <t>Energy Absolute Public Company Limited</t>
  </si>
  <si>
    <t xml:space="preserve">Statement of Financial Position </t>
  </si>
  <si>
    <t>As at 31 March 2025</t>
  </si>
  <si>
    <t>Consolidated</t>
  </si>
  <si>
    <t>Separate</t>
  </si>
  <si>
    <t>financial information</t>
  </si>
  <si>
    <t>Unaudited</t>
  </si>
  <si>
    <t>Audited</t>
  </si>
  <si>
    <t>31 March</t>
  </si>
  <si>
    <t>31 December</t>
  </si>
  <si>
    <t>2024</t>
  </si>
  <si>
    <t>Notes</t>
  </si>
  <si>
    <t>Baht’000</t>
  </si>
  <si>
    <t>Assets</t>
  </si>
  <si>
    <t>Current assets</t>
  </si>
  <si>
    <t xml:space="preserve">Cash and cash equivalents </t>
  </si>
  <si>
    <t>Trade accounts receivable, net</t>
  </si>
  <si>
    <t>Current portion of finance lease receivables, net</t>
  </si>
  <si>
    <t>Other current financial assets</t>
  </si>
  <si>
    <t>Other current receivables, net</t>
  </si>
  <si>
    <t>Short-term loans to related parties, net</t>
  </si>
  <si>
    <t>Inventories, net</t>
  </si>
  <si>
    <t>Non-current assets held-for-sale</t>
  </si>
  <si>
    <t>Total current assets</t>
  </si>
  <si>
    <t>Non-current assets</t>
  </si>
  <si>
    <t>Deposits at financial institutions used as collateral</t>
  </si>
  <si>
    <t>Instalment receivables, net</t>
  </si>
  <si>
    <t>Finance lease receivables, net</t>
  </si>
  <si>
    <t>Financial assets measured at fair value</t>
  </si>
  <si>
    <t>through other comprehensive income</t>
  </si>
  <si>
    <t>Financial assets measured at amortised cost</t>
  </si>
  <si>
    <t>Investments in subsidiaries, net</t>
  </si>
  <si>
    <t>Investments in associates</t>
  </si>
  <si>
    <t>and related parties, net</t>
  </si>
  <si>
    <t>Investment property, net</t>
  </si>
  <si>
    <t>Property, plant and equipment, net</t>
  </si>
  <si>
    <t>Right-of-use assets, net</t>
  </si>
  <si>
    <t>Goodwill, net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</si>
  <si>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</si>
  <si>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</si>
  <si>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</si>
  <si>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</si>
  <si>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</si>
  <si>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</si>
  <si>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</si>
  <si>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</si>
  <si>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</si>
  <si>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</si>
  <si>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</si>
  <si>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Other current payables</t>
  </si>
  <si>
    <t>Construction payables and payables</t>
  </si>
  <si>
    <t>for purchase of assets</t>
  </si>
  <si>
    <t xml:space="preserve">Short-term loans from related parties </t>
  </si>
  <si>
    <t xml:space="preserve">Current portion of long-term loans from </t>
  </si>
  <si>
    <t>financial institutions, net</t>
  </si>
  <si>
    <t>Current portion of lease liabilities, net</t>
  </si>
  <si>
    <t>Current portion of debentures, net</t>
  </si>
  <si>
    <t>Corporate income tax payable</t>
  </si>
  <si>
    <t xml:space="preserve">Liabilities directly associated with </t>
  </si>
  <si>
    <t>Retention for constructions</t>
  </si>
  <si>
    <t>Total current liabilities</t>
  </si>
  <si>
    <t>Non-current liabilities</t>
  </si>
  <si>
    <t>Long-term loans from financial institutions, net</t>
  </si>
  <si>
    <t>Long-term loan from related parties</t>
  </si>
  <si>
    <t>Derivative liabilities</t>
  </si>
  <si>
    <t>Debentures, net</t>
  </si>
  <si>
    <t>Lease liabilities, net</t>
  </si>
  <si>
    <t>Deferred tax liabilities, net</t>
  </si>
  <si>
    <t>Advance receipts for land rental from related parties</t>
  </si>
  <si>
    <t>Provision for decommissioning costs</t>
  </si>
  <si>
    <t>Other non-current liabilities</t>
  </si>
  <si>
    <t>Total non-current liabilities</t>
  </si>
  <si>
    <t>Total liabilities</t>
  </si>
  <si>
    <t>Note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</si>
  <si>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</si>
  <si>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</si>
  <si>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</si>
  <si>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</si>
  <si>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- 8,664,463,266 ordinary shares </t>
  </si>
  <si>
    <t xml:space="preserve">    at par value of Baht 0.10 per share</t>
  </si>
  <si>
    <t xml:space="preserve">    (2024: 4,003,341,400 ordinary shares </t>
  </si>
  <si>
    <t>Issued and paid-up share capital</t>
  </si>
  <si>
    <t>- 7,426,682,800 ordinary shares</t>
  </si>
  <si>
    <t xml:space="preserve">    at paid-up of Baht 0.10 per share</t>
  </si>
  <si>
    <t xml:space="preserve">    (2024: 3,713,341,400 ordinary shares </t>
  </si>
  <si>
    <t xml:space="preserve">    paid-up at Baht 0.10 per share</t>
  </si>
  <si>
    <t>Premium on share capital</t>
  </si>
  <si>
    <t>Warrants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</si>
  <si>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</si>
  <si>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</si>
  <si>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</si>
  <si>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</si>
  <si>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</si>
  <si>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</si>
  <si>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</si>
  <si>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owners of the parent</t>
  </si>
  <si>
    <t>Non-controlling interests</t>
  </si>
  <si>
    <t>Total equity</t>
  </si>
  <si>
    <t>Total liabilities and equity</t>
  </si>
  <si>
    <t>Statement of Comprehensive Income</t>
  </si>
  <si>
    <t>For the three-month period ended 31 March 2025</t>
  </si>
  <si>
    <t>Revenue from sales and services</t>
  </si>
  <si>
    <t>Revenue from subsidy for adders</t>
  </si>
  <si>
    <t>Dividend income</t>
  </si>
  <si>
    <t>Other income</t>
  </si>
  <si>
    <t>Total revenues</t>
  </si>
  <si>
    <t>Cost of sales and services</t>
  </si>
  <si>
    <t>Selling expenses and distribution costs</t>
  </si>
  <si>
    <t>Administrative expenses</t>
  </si>
  <si>
    <t>Expected credit losses</t>
  </si>
  <si>
    <t xml:space="preserve">Loss on fair value measurement of </t>
  </si>
  <si>
    <t>a business combination achieved in stage</t>
  </si>
  <si>
    <t xml:space="preserve">Gains (loss) on remeasurement of </t>
  </si>
  <si>
    <t>financial instruments, net</t>
  </si>
  <si>
    <t>Currency exchange gains (loss), net</t>
  </si>
  <si>
    <t>Finance costs</t>
  </si>
  <si>
    <t>Total expenses</t>
  </si>
  <si>
    <t>Share of profit (loss) from investments in associates</t>
  </si>
  <si>
    <t>and joint ventures, net</t>
  </si>
  <si>
    <t>Profit before income tax</t>
  </si>
  <si>
    <t>Income tax</t>
  </si>
  <si>
    <t>Other comprehensive income (expense)</t>
  </si>
  <si>
    <t xml:space="preserve">Items that will not be reclassified </t>
  </si>
  <si>
    <t>subsequently to profit or loss</t>
  </si>
  <si>
    <t xml:space="preserve">   Gain (loss) from remeasurement of investments in</t>
  </si>
  <si>
    <t xml:space="preserve">   equity instruments at fair value through </t>
  </si>
  <si>
    <t xml:space="preserve">   other comprehensive income, net</t>
  </si>
  <si>
    <t xml:space="preserve">   Income tax on item that will not be reclassified</t>
  </si>
  <si>
    <t xml:space="preserve">   subsequently to profit or loss</t>
  </si>
  <si>
    <t xml:space="preserve">Total items that will not be reclassified </t>
  </si>
  <si>
    <t xml:space="preserve">Items that will be reclassified </t>
  </si>
  <si>
    <t xml:space="preserve">   from associates and joint ventures accounted</t>
  </si>
  <si>
    <t xml:space="preserve">   for using the equity method, net</t>
  </si>
  <si>
    <t>Currency translation differences</t>
  </si>
  <si>
    <t xml:space="preserve">   Income tax on item that will be reclassified</t>
  </si>
  <si>
    <t>for the period, net of tax</t>
  </si>
  <si>
    <t>Total comprehensive income (expense)</t>
  </si>
  <si>
    <t xml:space="preserve"> for the period</t>
  </si>
  <si>
    <t>Owners of the parent</t>
  </si>
  <si>
    <t xml:space="preserve">Total comprehensive income (expense) </t>
  </si>
  <si>
    <t>attributable to</t>
  </si>
  <si>
    <t xml:space="preserve">Earnings per share </t>
  </si>
  <si>
    <t>Basic earnings per share (Baht per share)</t>
  </si>
  <si>
    <t>Diluted earnings per share (Baht per share)</t>
  </si>
  <si>
    <t>Statement of Changes in Equity</t>
  </si>
  <si>
    <t>Consolidated financial information</t>
  </si>
  <si>
    <t>Attributable to the owners of the parent</t>
  </si>
  <si>
    <t>Share of other</t>
  </si>
  <si>
    <t>Discount</t>
  </si>
  <si>
    <t>Change in</t>
  </si>
  <si>
    <t>comprehensive</t>
  </si>
  <si>
    <t>from changes</t>
  </si>
  <si>
    <t>fair value of</t>
  </si>
  <si>
    <t>income</t>
  </si>
  <si>
    <t>Issued and</t>
  </si>
  <si>
    <t>in shareholding</t>
  </si>
  <si>
    <t xml:space="preserve">Remeasurements </t>
  </si>
  <si>
    <t>investments</t>
  </si>
  <si>
    <t>Currency</t>
  </si>
  <si>
    <t>(expense) of</t>
  </si>
  <si>
    <t>Total other</t>
  </si>
  <si>
    <t xml:space="preserve"> paid-up</t>
  </si>
  <si>
    <t>Premium on</t>
  </si>
  <si>
    <t>Treasury</t>
  </si>
  <si>
    <t>Retained earnings</t>
  </si>
  <si>
    <t>interests in</t>
  </si>
  <si>
    <t xml:space="preserve"> in equity</t>
  </si>
  <si>
    <t>translation</t>
  </si>
  <si>
    <t>associates and</t>
  </si>
  <si>
    <t>components</t>
  </si>
  <si>
    <t>Total owners</t>
  </si>
  <si>
    <t>Non-controlling</t>
  </si>
  <si>
    <t>Total</t>
  </si>
  <si>
    <t>share capital</t>
  </si>
  <si>
    <t>ordinary shares</t>
  </si>
  <si>
    <t>Legal reserve</t>
  </si>
  <si>
    <t xml:space="preserve"> subsidiaries</t>
  </si>
  <si>
    <t>benefit obligations</t>
  </si>
  <si>
    <t xml:space="preserve"> instruments</t>
  </si>
  <si>
    <t>differences</t>
  </si>
  <si>
    <t>joint ventures</t>
  </si>
  <si>
    <t>of equity</t>
  </si>
  <si>
    <t>of the parent</t>
  </si>
  <si>
    <t>interests</t>
  </si>
  <si>
    <t xml:space="preserve"> equity</t>
  </si>
  <si>
    <t>Bath'000</t>
  </si>
  <si>
    <t>Opening balance as at 1 January 2024</t>
  </si>
  <si>
    <t>Changes in equity for the period</t>
  </si>
  <si>
    <t>Treasury share</t>
  </si>
  <si>
    <t>Total comprehensive income (expense) for the period</t>
  </si>
  <si>
    <t>Closing balance as at 31 March 2024</t>
  </si>
  <si>
    <t>Opening balance as at 1 January 2025</t>
  </si>
  <si>
    <t>Change in shareholding interests in a subsidiary</t>
  </si>
  <si>
    <t>combination achieved in stage</t>
  </si>
  <si>
    <t>Increase in ordinary shares</t>
  </si>
  <si>
    <t>Closing balance as at 31 March 2025</t>
  </si>
  <si>
    <t>Separate financial information</t>
  </si>
  <si>
    <t>Other component of equity</t>
  </si>
  <si>
    <t>Surplus</t>
  </si>
  <si>
    <t>from business</t>
  </si>
  <si>
    <t>Remeasurements</t>
  </si>
  <si>
    <t>Change in fair value</t>
  </si>
  <si>
    <t>combination under</t>
  </si>
  <si>
    <t>of an investment in</t>
  </si>
  <si>
    <t>common control</t>
  </si>
  <si>
    <t>an equity instrument</t>
  </si>
  <si>
    <t>equity</t>
  </si>
  <si>
    <t>Baht'000</t>
  </si>
  <si>
    <t>Total comprehensive income for the period</t>
  </si>
  <si>
    <t xml:space="preserve">Statement of Cash Flows </t>
  </si>
  <si>
    <t>Cash flows from operating activities</t>
  </si>
  <si>
    <t>Profit before income tax for the period</t>
  </si>
  <si>
    <t>Adjustments to reconcile profit before income tax</t>
  </si>
  <si>
    <t>to net cash provided by operations</t>
  </si>
  <si>
    <t xml:space="preserve">   </t>
  </si>
  <si>
    <t>- Depreciation and amortisation</t>
  </si>
  <si>
    <t>- Expected credit losses</t>
  </si>
  <si>
    <t>- (Gains) losses on remeasurement of financial instruments</t>
  </si>
  <si>
    <t>- Interest income</t>
  </si>
  <si>
    <t>- Dividend income</t>
  </si>
  <si>
    <t>- Finance costs</t>
  </si>
  <si>
    <t>- Retirement benefit expenses</t>
  </si>
  <si>
    <t>- Share of (profit) loss from investments in associates</t>
  </si>
  <si>
    <t xml:space="preserve">  and joint ventures, net</t>
  </si>
  <si>
    <t xml:space="preserve">- Losses on fair value measurement of </t>
  </si>
  <si>
    <t>- Losses on write-off of fixed assets</t>
  </si>
  <si>
    <t>- Losses on write-off of investment property</t>
  </si>
  <si>
    <t>- Unrealised (gains) losses on exchange rates, net</t>
  </si>
  <si>
    <t>- Amortisation of advance receipts for land rental</t>
  </si>
  <si>
    <t>Cash flows before changes in operating assets and liabilities</t>
  </si>
  <si>
    <t>Change in operating assets and liabilities:</t>
  </si>
  <si>
    <t>- Trade accounts receivable</t>
  </si>
  <si>
    <t>- Instalment receivables</t>
  </si>
  <si>
    <t>- Finance lease receivables</t>
  </si>
  <si>
    <t>- Other current receivables</t>
  </si>
  <si>
    <t>- Inventories</t>
  </si>
  <si>
    <t>- Other non-current assets</t>
  </si>
  <si>
    <t>- Trade accounts payable</t>
  </si>
  <si>
    <t>- Other current payables</t>
  </si>
  <si>
    <t>- Other non-current liabilities</t>
  </si>
  <si>
    <t>Cash generated from operations</t>
  </si>
  <si>
    <t>- Income tax paid</t>
  </si>
  <si>
    <t>Net cash generated from (used in) operating activities</t>
  </si>
  <si>
    <t>Cash flows from investing activities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</si>
  <si>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</si>
  <si>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</si>
  <si>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</si>
  <si>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</si>
  <si>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Payments for investments in subsidiaries</t>
  </si>
  <si>
    <t>Net proceeds from a business combination achieved in stage</t>
  </si>
  <si>
    <t>Payments for investments in associates</t>
  </si>
  <si>
    <t>Payments for investments in joint ventures</t>
  </si>
  <si>
    <t>Proceeds from disposal of an investment in a joint venture</t>
  </si>
  <si>
    <t>Payments for purchases of property, plant and equipment</t>
  </si>
  <si>
    <t>Proceeds from disposals of machines and equipment</t>
  </si>
  <si>
    <t>Payments for purchases of intangible assets</t>
  </si>
  <si>
    <t>Proceeds from advance receipts for land rental</t>
  </si>
  <si>
    <t>from related parties</t>
  </si>
  <si>
    <t>Proceeds from dividend income</t>
  </si>
  <si>
    <t>Proceeds from interest income</t>
  </si>
  <si>
    <t>Proceeds from finance lease receivables</t>
  </si>
  <si>
    <t>Net cash used in investing activities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</si>
  <si>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</si>
  <si>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</si>
  <si>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</si>
  <si>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</si>
  <si>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</si>
  <si>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Proceeds from short-term loans from related parties</t>
  </si>
  <si>
    <t>Payments for short-term loans from related parties</t>
  </si>
  <si>
    <t>Proceeds from long-term loans from related parties</t>
  </si>
  <si>
    <t>Payments for deferred financing fee of long-term loans</t>
  </si>
  <si>
    <t>from financial institutions</t>
  </si>
  <si>
    <t>Payments for lease liabilities</t>
  </si>
  <si>
    <t>Payments for treasury share</t>
  </si>
  <si>
    <t>Proceeds from issuance of ordinary shares</t>
  </si>
  <si>
    <t>Interest paid</t>
  </si>
  <si>
    <t>Net cash generated from (used in) financing activities</t>
  </si>
  <si>
    <t>Beginning balance</t>
  </si>
  <si>
    <t>Exchange gains (losses) on cash and cash equivalents</t>
  </si>
  <si>
    <t xml:space="preserve">Ending balance </t>
  </si>
  <si>
    <t>Cash and cash equivalents were made up as follows:</t>
  </si>
  <si>
    <t xml:space="preserve">- Cash on hand and deposits at financial </t>
  </si>
  <si>
    <t>Supplymentary of cash flows information:</t>
  </si>
  <si>
    <t xml:space="preserve">- Changes in construction payables and </t>
  </si>
  <si>
    <t xml:space="preserve">   payables for purchase of fixed assets</t>
  </si>
  <si>
    <t xml:space="preserve">   (including retention for constructions)</t>
  </si>
  <si>
    <t>sales of machines and equipment</t>
  </si>
  <si>
    <t>- Transfer to investment properties</t>
  </si>
  <si>
    <t>Current portion of long-term loans to related parties</t>
  </si>
  <si>
    <t xml:space="preserve">- Changes in accounts receivable from </t>
  </si>
  <si>
    <t>Profit (loss) for the period</t>
  </si>
  <si>
    <t xml:space="preserve">   subsequently to profit</t>
  </si>
  <si>
    <t>Profit (loss) attributable to</t>
  </si>
  <si>
    <t xml:space="preserve">   a business combination achieved in stage</t>
  </si>
  <si>
    <t xml:space="preserve">   from related parties</t>
  </si>
  <si>
    <t>Payments for investment in other current financial assets</t>
  </si>
  <si>
    <t xml:space="preserve">   institutions maturities within three months</t>
  </si>
  <si>
    <t>Net increase (decrease) in cash and cash equivalents</t>
  </si>
  <si>
    <t>Investments in joint ventures</t>
  </si>
  <si>
    <t>assets classified as held-for-sale</t>
  </si>
  <si>
    <t xml:space="preserve">share </t>
  </si>
  <si>
    <t>of employee</t>
  </si>
  <si>
    <t>- Losses from disposal of machines and equipment</t>
  </si>
  <si>
    <t>Provisions for employee benefits obligation</t>
  </si>
  <si>
    <t>- (Reversal of) allowance for decrease in value of inventories</t>
  </si>
  <si>
    <t>Long-term loans to an other party</t>
  </si>
  <si>
    <t>Increased from a business</t>
  </si>
  <si>
    <t>share</t>
  </si>
  <si>
    <t>Current portion of instalment receivables, net</t>
  </si>
  <si>
    <t>Total items that will be reclassified to profit or loss</t>
  </si>
  <si>
    <t xml:space="preserve">   Share of other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</si>
</sst>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General\ "/>
    <numFmt numFmtId="172" formatCode="_(* #,##0.00_);_(* \(#,##0.00\);_(* \-??_);_(@_)"/>
    <numFmt numFmtId="173" formatCode="&quot; $&quot;#,##0\ ;&quot; $(&quot;#,##0\);&quot; $- &quot;;@\ "/>
    <numFmt numFmtId="174" formatCode="_-* #,##0.00_-;\-* #,##0.00_-;_-* \-??_-;_-@_-"/>
    <numFmt numFmtId="175" formatCode="#,##0.00\ ;&quot; (&quot;#,##0.00\);&quot; -&quot;#\ ;@\ "/>
  </numFmts>
  <fonts count="19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0"/>
      <color theme="1"/>
      <name val="Arial"/>
      <family val="2"/>
    </font>
    <font>
      <sz val="13"/>
      <name val="Browallia New"/>
      <family val="2"/>
    </font>
    <font>
      <sz val="9"/>
      <name val="Browallia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170" fontId="10" fillId="0" borderId="0" applyAlignment="0"/>
    <xf numFmtId="0" fontId="1" fillId="0" borderId="0"/>
    <xf numFmtId="0" fontId="2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9" fillId="0" borderId="0"/>
    <xf numFmtId="0" fontId="13" fillId="0" borderId="0" applyBorder="0" applyProtection="0"/>
    <xf numFmtId="172" fontId="14" fillId="0" borderId="0" applyBorder="0" applyProtection="0"/>
    <xf numFmtId="173" fontId="2" fillId="0" borderId="0" applyFill="0" applyBorder="0" applyAlignment="0" applyProtection="0"/>
    <xf numFmtId="43" fontId="9" fillId="0" borderId="0" applyFont="0" applyFill="0" applyBorder="0" applyAlignment="0" applyProtection="0"/>
    <xf numFmtId="173" fontId="2" fillId="0" borderId="0" applyFill="0" applyBorder="0" applyAlignment="0" applyProtection="0"/>
    <xf numFmtId="171" fontId="2" fillId="0" borderId="0"/>
    <xf numFmtId="172" fontId="14" fillId="0" borderId="0" applyBorder="0" applyProtection="0"/>
    <xf numFmtId="173" fontId="2" fillId="0" borderId="0" applyBorder="0" applyProtection="0"/>
    <xf numFmtId="0" fontId="13" fillId="0" borderId="0" applyBorder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" fillId="0" borderId="0" applyFill="0" applyBorder="0" applyAlignment="0" applyProtection="0"/>
    <xf numFmtId="43" fontId="10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9" fillId="0" borderId="0" applyFont="0" applyFill="0" applyBorder="0" applyAlignment="0" applyProtection="0"/>
    <xf numFmtId="175" fontId="2" fillId="0" borderId="0" applyFill="0" applyBorder="0" applyAlignment="0" applyProtection="0"/>
    <xf numFmtId="170" fontId="10" fillId="0" borderId="0" applyAlignment="0"/>
    <xf numFmtId="0" fontId="15" fillId="0" borderId="4" applyNumberFormat="0" applyFill="0" applyBorder="0" applyAlignment="0">
      <alignment wrapText="1"/>
      <protection locked="0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190">
    <xf numFmtId="0" fontId="0" fillId="0" borderId="0" xfId="0"/>
    <xf numFmtId="0" fontId="4" fillId="0" borderId="0" xfId="11" applyFont="1" applyAlignment="1">
      <alignment vertical="center"/>
    </xf>
    <xf numFmtId="166" fontId="5" fillId="0" borderId="0" xfId="6" applyNumberFormat="1" applyFont="1" applyAlignment="1">
      <alignment horizontal="left" vertical="center"/>
    </xf>
    <xf numFmtId="167" fontId="4" fillId="0" borderId="0" xfId="1" applyNumberFormat="1" applyFont="1" applyFill="1" applyAlignment="1">
      <alignment horizontal="right" vertical="center"/>
    </xf>
    <xf numFmtId="166" fontId="2" fillId="0" borderId="0" xfId="9" applyNumberFormat="1" applyFont="1" applyAlignment="1">
      <alignment vertical="center"/>
    </xf>
    <xf numFmtId="166" fontId="6" fillId="0" borderId="0" xfId="6" applyNumberFormat="1" applyFont="1" applyAlignment="1">
      <alignment horizontal="left" vertical="center"/>
    </xf>
    <xf numFmtId="166" fontId="2" fillId="0" borderId="0" xfId="6" applyNumberFormat="1" applyFont="1" applyAlignment="1">
      <alignment vertical="center"/>
    </xf>
    <xf numFmtId="166" fontId="6" fillId="0" borderId="1" xfId="13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6" fillId="0" borderId="0" xfId="7" applyNumberFormat="1" applyFont="1" applyAlignment="1">
      <alignment horizontal="left" vertical="center"/>
    </xf>
    <xf numFmtId="166" fontId="6" fillId="0" borderId="0" xfId="9" applyNumberFormat="1" applyFont="1" applyAlignment="1">
      <alignment horizontal="left" vertical="center"/>
    </xf>
    <xf numFmtId="166" fontId="2" fillId="0" borderId="0" xfId="9" applyNumberFormat="1" applyFont="1" applyAlignment="1">
      <alignment horizontal="left" vertical="center"/>
    </xf>
    <xf numFmtId="166" fontId="6" fillId="0" borderId="1" xfId="12" applyNumberFormat="1" applyFont="1" applyBorder="1" applyAlignment="1">
      <alignment horizontal="left" vertical="center"/>
    </xf>
    <xf numFmtId="166" fontId="6" fillId="0" borderId="1" xfId="9" applyNumberFormat="1" applyFont="1" applyBorder="1" applyAlignment="1">
      <alignment horizontal="left" vertical="center"/>
    </xf>
    <xf numFmtId="0" fontId="4" fillId="0" borderId="0" xfId="11" applyFont="1"/>
    <xf numFmtId="166" fontId="8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horizontal="left" vertical="center"/>
    </xf>
    <xf numFmtId="166" fontId="7" fillId="0" borderId="0" xfId="6" applyNumberFormat="1" applyFont="1" applyAlignment="1">
      <alignment vertical="center"/>
    </xf>
    <xf numFmtId="165" fontId="8" fillId="0" borderId="0" xfId="2" applyFont="1" applyFill="1" applyAlignment="1">
      <alignment horizontal="right" vertical="center"/>
    </xf>
    <xf numFmtId="167" fontId="8" fillId="0" borderId="0" xfId="2" applyNumberFormat="1" applyFont="1" applyFill="1" applyAlignment="1">
      <alignment horizontal="right" vertical="center"/>
    </xf>
    <xf numFmtId="165" fontId="8" fillId="0" borderId="0" xfId="2" applyFont="1" applyFill="1" applyBorder="1" applyAlignment="1">
      <alignment horizontal="right" vertical="center" wrapText="1"/>
    </xf>
    <xf numFmtId="0" fontId="7" fillId="0" borderId="0" xfId="11" quotePrefix="1" applyFont="1" applyAlignment="1">
      <alignment vertical="center"/>
    </xf>
    <xf numFmtId="0" fontId="6" fillId="0" borderId="0" xfId="11" applyFont="1" applyAlignment="1">
      <alignment vertical="center"/>
    </xf>
    <xf numFmtId="0" fontId="2" fillId="0" borderId="0" xfId="11" applyFont="1" applyAlignment="1">
      <alignment vertical="center"/>
    </xf>
    <xf numFmtId="0" fontId="6" fillId="0" borderId="1" xfId="11" applyFont="1" applyBorder="1" applyAlignment="1">
      <alignment vertical="center"/>
    </xf>
    <xf numFmtId="166" fontId="6" fillId="0" borderId="0" xfId="0" applyNumberFormat="1" applyFont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166" fontId="6" fillId="0" borderId="0" xfId="9" applyNumberFormat="1" applyFont="1" applyAlignment="1">
      <alignment vertical="center"/>
    </xf>
    <xf numFmtId="166" fontId="6" fillId="0" borderId="0" xfId="12" applyNumberFormat="1" applyFont="1" applyAlignment="1">
      <alignment horizontal="left" vertical="center"/>
    </xf>
    <xf numFmtId="166" fontId="2" fillId="0" borderId="0" xfId="9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10" applyFont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0" fontId="5" fillId="0" borderId="0" xfId="11" applyFont="1" applyAlignment="1">
      <alignment horizontal="right" vertical="center"/>
    </xf>
    <xf numFmtId="0" fontId="5" fillId="0" borderId="0" xfId="2" applyNumberFormat="1" applyFont="1" applyFill="1" applyAlignment="1">
      <alignment horizontal="right"/>
    </xf>
    <xf numFmtId="0" fontId="5" fillId="0" borderId="0" xfId="2" applyNumberFormat="1" applyFont="1" applyFill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167" fontId="4" fillId="0" borderId="0" xfId="1" applyNumberFormat="1" applyFont="1" applyFill="1" applyAlignment="1">
      <alignment vertical="center"/>
    </xf>
    <xf numFmtId="166" fontId="4" fillId="0" borderId="0" xfId="6" applyNumberFormat="1" applyFont="1" applyAlignment="1">
      <alignment horizontal="left" vertical="center"/>
    </xf>
    <xf numFmtId="166" fontId="4" fillId="0" borderId="0" xfId="6" applyNumberFormat="1" applyFont="1" applyAlignment="1">
      <alignment vertical="center"/>
    </xf>
    <xf numFmtId="166" fontId="2" fillId="0" borderId="0" xfId="7" applyNumberFormat="1" applyAlignment="1">
      <alignment horizontal="left" vertical="center"/>
    </xf>
    <xf numFmtId="0" fontId="8" fillId="0" borderId="0" xfId="11" quotePrefix="1" applyFont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8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7" fontId="6" fillId="0" borderId="0" xfId="8" applyNumberFormat="1" applyFont="1" applyAlignment="1">
      <alignment horizontal="right" vertical="center"/>
    </xf>
    <xf numFmtId="167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7" fontId="2" fillId="0" borderId="1" xfId="0" applyNumberFormat="1" applyFont="1" applyBorder="1" applyAlignment="1">
      <alignment vertical="center"/>
    </xf>
    <xf numFmtId="167" fontId="2" fillId="0" borderId="0" xfId="6" applyNumberFormat="1" applyFont="1" applyAlignment="1">
      <alignment horizontal="right" vertical="center"/>
    </xf>
    <xf numFmtId="167" fontId="2" fillId="0" borderId="1" xfId="6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66" fontId="2" fillId="0" borderId="0" xfId="0" quotePrefix="1" applyNumberFormat="1" applyFont="1" applyAlignment="1">
      <alignment horizontal="center" vertical="center"/>
    </xf>
    <xf numFmtId="168" fontId="2" fillId="0" borderId="0" xfId="0" quotePrefix="1" applyNumberFormat="1" applyFont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7" fontId="7" fillId="0" borderId="0" xfId="6" applyNumberFormat="1" applyFont="1" applyAlignment="1">
      <alignment horizontal="right" vertical="center"/>
    </xf>
    <xf numFmtId="166" fontId="2" fillId="0" borderId="0" xfId="9" applyNumberFormat="1" applyFont="1" applyAlignment="1">
      <alignment horizontal="center" vertical="center"/>
    </xf>
    <xf numFmtId="167" fontId="2" fillId="0" borderId="0" xfId="9" applyNumberFormat="1" applyFont="1" applyAlignment="1">
      <alignment horizontal="right" vertical="center"/>
    </xf>
    <xf numFmtId="164" fontId="2" fillId="0" borderId="0" xfId="9" applyNumberFormat="1" applyFont="1" applyAlignment="1">
      <alignment horizontal="left" vertical="center"/>
    </xf>
    <xf numFmtId="164" fontId="2" fillId="0" borderId="0" xfId="9" applyNumberFormat="1" applyFont="1" applyAlignment="1">
      <alignment horizontal="center" vertical="center"/>
    </xf>
    <xf numFmtId="166" fontId="2" fillId="0" borderId="1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left" vertical="center"/>
    </xf>
    <xf numFmtId="167" fontId="2" fillId="0" borderId="1" xfId="9" applyNumberFormat="1" applyFont="1" applyBorder="1" applyAlignment="1">
      <alignment horizontal="right" vertical="center"/>
    </xf>
    <xf numFmtId="164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4" fontId="2" fillId="0" borderId="0" xfId="9" applyNumberFormat="1" applyFont="1" applyAlignment="1">
      <alignment horizontal="right" vertical="center"/>
    </xf>
    <xf numFmtId="168" fontId="2" fillId="0" borderId="0" xfId="9" applyNumberFormat="1" applyFont="1" applyAlignment="1">
      <alignment horizontal="center" vertical="center"/>
    </xf>
    <xf numFmtId="167" fontId="2" fillId="0" borderId="2" xfId="9" applyNumberFormat="1" applyFont="1" applyBorder="1" applyAlignment="1">
      <alignment horizontal="right" vertical="center"/>
    </xf>
    <xf numFmtId="169" fontId="2" fillId="0" borderId="0" xfId="9" applyNumberFormat="1" applyFont="1" applyAlignment="1">
      <alignment horizontal="right" vertical="center"/>
    </xf>
    <xf numFmtId="167" fontId="2" fillId="0" borderId="2" xfId="11" applyNumberFormat="1" applyFont="1" applyBorder="1" applyAlignment="1">
      <alignment vertical="center"/>
    </xf>
    <xf numFmtId="166" fontId="2" fillId="0" borderId="0" xfId="7" applyNumberFormat="1" applyAlignment="1">
      <alignment horizontal="center" vertical="center"/>
    </xf>
    <xf numFmtId="167" fontId="2" fillId="0" borderId="0" xfId="7" applyNumberFormat="1" applyAlignment="1">
      <alignment horizontal="right"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7" fontId="2" fillId="0" borderId="0" xfId="11" applyNumberFormat="1" applyFont="1" applyAlignment="1">
      <alignment horizontal="right" vertical="center"/>
    </xf>
    <xf numFmtId="166" fontId="6" fillId="0" borderId="0" xfId="4" applyNumberFormat="1" applyFont="1" applyAlignment="1">
      <alignment horizontal="right"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7" fontId="2" fillId="0" borderId="1" xfId="11" applyNumberFormat="1" applyFont="1" applyBorder="1" applyAlignment="1">
      <alignment horizontal="right" vertical="center"/>
    </xf>
    <xf numFmtId="0" fontId="5" fillId="0" borderId="0" xfId="11" applyFont="1" applyAlignment="1">
      <alignment horizontal="center" vertical="center"/>
    </xf>
    <xf numFmtId="167" fontId="5" fillId="0" borderId="1" xfId="11" applyNumberFormat="1" applyFont="1" applyBorder="1" applyAlignment="1">
      <alignment horizontal="right" vertical="center"/>
    </xf>
    <xf numFmtId="0" fontId="5" fillId="0" borderId="1" xfId="11" applyFont="1" applyBorder="1" applyAlignment="1">
      <alignment horizontal="right" vertical="center"/>
    </xf>
    <xf numFmtId="167" fontId="5" fillId="0" borderId="0" xfId="11" applyNumberFormat="1" applyFont="1" applyAlignment="1">
      <alignment vertical="center"/>
    </xf>
    <xf numFmtId="167" fontId="5" fillId="0" borderId="0" xfId="11" applyNumberFormat="1" applyFont="1" applyAlignment="1">
      <alignment horizontal="right" vertical="center"/>
    </xf>
    <xf numFmtId="167" fontId="5" fillId="0" borderId="0" xfId="11" applyNumberFormat="1" applyFont="1" applyAlignment="1">
      <alignment horizontal="center" vertical="center"/>
    </xf>
    <xf numFmtId="167" fontId="4" fillId="0" borderId="0" xfId="11" applyNumberFormat="1" applyFont="1" applyAlignment="1">
      <alignment horizontal="right" vertical="center"/>
    </xf>
    <xf numFmtId="0" fontId="4" fillId="0" borderId="0" xfId="11" applyFont="1" applyAlignment="1">
      <alignment horizontal="right" vertical="center"/>
    </xf>
    <xf numFmtId="0" fontId="5" fillId="0" borderId="0" xfId="11" applyFont="1" applyAlignment="1">
      <alignment vertical="center"/>
    </xf>
    <xf numFmtId="0" fontId="5" fillId="0" borderId="0" xfId="11" applyFont="1" applyAlignment="1">
      <alignment horizontal="center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right" vertical="center"/>
    </xf>
    <xf numFmtId="0" fontId="5" fillId="0" borderId="1" xfId="11" applyFont="1" applyBorder="1" applyAlignment="1">
      <alignment horizontal="center" vertical="center"/>
    </xf>
    <xf numFmtId="166" fontId="5" fillId="0" borderId="0" xfId="6" applyNumberFormat="1" applyFont="1" applyAlignment="1">
      <alignment horizontal="center" vertical="center"/>
    </xf>
    <xf numFmtId="0" fontId="5" fillId="0" borderId="1" xfId="8" applyFont="1" applyBorder="1" applyAlignment="1">
      <alignment horizontal="right" vertical="center"/>
    </xf>
    <xf numFmtId="0" fontId="4" fillId="0" borderId="0" xfId="11" applyFont="1" applyAlignment="1">
      <alignment horizontal="center" vertical="center"/>
    </xf>
    <xf numFmtId="167" fontId="4" fillId="0" borderId="0" xfId="11" applyNumberFormat="1" applyFont="1" applyAlignment="1">
      <alignment vertical="center"/>
    </xf>
    <xf numFmtId="167" fontId="4" fillId="0" borderId="1" xfId="11" applyNumberFormat="1" applyFont="1" applyBorder="1" applyAlignment="1">
      <alignment vertical="center"/>
    </xf>
    <xf numFmtId="167" fontId="4" fillId="0" borderId="5" xfId="11" applyNumberFormat="1" applyFont="1" applyBorder="1" applyAlignment="1">
      <alignment horizontal="right" vertical="center"/>
    </xf>
    <xf numFmtId="167" fontId="4" fillId="0" borderId="2" xfId="11" applyNumberFormat="1" applyFont="1" applyBorder="1" applyAlignment="1">
      <alignment horizontal="right" vertical="center"/>
    </xf>
    <xf numFmtId="166" fontId="2" fillId="0" borderId="1" xfId="6" applyNumberFormat="1" applyFont="1" applyBorder="1" applyAlignment="1">
      <alignment horizontal="center" vertical="center"/>
    </xf>
    <xf numFmtId="166" fontId="7" fillId="0" borderId="0" xfId="6" applyNumberFormat="1" applyFont="1" applyAlignment="1">
      <alignment horizontal="center" vertical="center"/>
    </xf>
    <xf numFmtId="166" fontId="7" fillId="0" borderId="0" xfId="6" applyNumberFormat="1" applyFont="1" applyAlignment="1">
      <alignment horizontal="right" vertical="center"/>
    </xf>
    <xf numFmtId="166" fontId="7" fillId="0" borderId="1" xfId="6" applyNumberFormat="1" applyFont="1" applyBorder="1" applyAlignment="1">
      <alignment horizontal="center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right" vertical="center"/>
    </xf>
    <xf numFmtId="166" fontId="8" fillId="0" borderId="0" xfId="6" applyNumberFormat="1" applyFont="1" applyAlignment="1">
      <alignment horizontal="right" vertical="center"/>
    </xf>
    <xf numFmtId="166" fontId="8" fillId="0" borderId="0" xfId="6" applyNumberFormat="1" applyFont="1" applyAlignment="1">
      <alignment horizontal="center" vertical="center"/>
    </xf>
    <xf numFmtId="167" fontId="8" fillId="0" borderId="0" xfId="6" applyNumberFormat="1" applyFont="1" applyAlignment="1">
      <alignment horizontal="right" vertical="center"/>
    </xf>
    <xf numFmtId="167" fontId="8" fillId="0" borderId="0" xfId="11" applyNumberFormat="1" applyFont="1" applyAlignment="1">
      <alignment horizontal="right" vertical="center"/>
    </xf>
    <xf numFmtId="167" fontId="8" fillId="0" borderId="1" xfId="8" applyNumberFormat="1" applyFont="1" applyBorder="1" applyAlignment="1">
      <alignment horizontal="right" vertical="center"/>
    </xf>
    <xf numFmtId="166" fontId="8" fillId="0" borderId="0" xfId="6" quotePrefix="1" applyNumberFormat="1" applyFont="1" applyAlignment="1">
      <alignment horizontal="right" vertical="center"/>
    </xf>
    <xf numFmtId="166" fontId="8" fillId="0" borderId="1" xfId="6" applyNumberFormat="1" applyFont="1" applyBorder="1" applyAlignment="1">
      <alignment horizontal="right" vertical="center"/>
    </xf>
    <xf numFmtId="167" fontId="8" fillId="0" borderId="1" xfId="6" applyNumberFormat="1" applyFont="1" applyBorder="1" applyAlignment="1">
      <alignment horizontal="right" vertical="center"/>
    </xf>
    <xf numFmtId="167" fontId="8" fillId="0" borderId="0" xfId="8" applyNumberFormat="1" applyFont="1" applyAlignment="1">
      <alignment horizontal="right" vertical="center"/>
    </xf>
    <xf numFmtId="167" fontId="7" fillId="0" borderId="0" xfId="6" applyNumberFormat="1" applyFont="1" applyAlignment="1">
      <alignment vertical="center"/>
    </xf>
    <xf numFmtId="167" fontId="7" fillId="0" borderId="1" xfId="6" applyNumberFormat="1" applyFont="1" applyBorder="1" applyAlignment="1">
      <alignment vertical="center"/>
    </xf>
    <xf numFmtId="167" fontId="7" fillId="0" borderId="1" xfId="6" applyNumberFormat="1" applyFont="1" applyBorder="1" applyAlignment="1">
      <alignment horizontal="right" vertical="center"/>
    </xf>
    <xf numFmtId="167" fontId="7" fillId="0" borderId="2" xfId="6" applyNumberFormat="1" applyFont="1" applyBorder="1" applyAlignment="1">
      <alignment horizontal="right" vertical="center"/>
    </xf>
    <xf numFmtId="0" fontId="8" fillId="0" borderId="0" xfId="11" applyFont="1" applyAlignment="1">
      <alignment horizontal="center" vertical="center"/>
    </xf>
    <xf numFmtId="166" fontId="2" fillId="0" borderId="1" xfId="6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7" fontId="6" fillId="0" borderId="0" xfId="7" applyNumberFormat="1" applyFont="1" applyAlignment="1">
      <alignment horizontal="right" vertical="center"/>
    </xf>
    <xf numFmtId="166" fontId="6" fillId="0" borderId="0" xfId="7" applyNumberFormat="1" applyFont="1" applyAlignment="1">
      <alignment horizontal="center" vertical="center"/>
    </xf>
    <xf numFmtId="167" fontId="2" fillId="0" borderId="1" xfId="7" applyNumberFormat="1" applyBorder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167" fontId="2" fillId="0" borderId="5" xfId="7" applyNumberFormat="1" applyBorder="1" applyAlignment="1">
      <alignment horizontal="right" vertical="center"/>
    </xf>
    <xf numFmtId="167" fontId="2" fillId="0" borderId="0" xfId="7" applyNumberFormat="1" applyAlignment="1">
      <alignment horizontal="right" vertical="center" wrapText="1"/>
    </xf>
    <xf numFmtId="167" fontId="2" fillId="0" borderId="2" xfId="7" applyNumberFormat="1" applyBorder="1" applyAlignment="1">
      <alignment horizontal="right" vertical="center"/>
    </xf>
    <xf numFmtId="166" fontId="7" fillId="0" borderId="0" xfId="0" applyNumberFormat="1" applyFont="1" applyAlignment="1">
      <alignment horizontal="left" vertical="center"/>
    </xf>
    <xf numFmtId="3" fontId="16" fillId="0" borderId="6" xfId="53" applyNumberFormat="1" applyFont="1" applyBorder="1"/>
    <xf numFmtId="167" fontId="4" fillId="0" borderId="1" xfId="11" applyNumberFormat="1" applyFont="1" applyBorder="1" applyAlignment="1">
      <alignment horizontal="right" vertical="center"/>
    </xf>
    <xf numFmtId="166" fontId="17" fillId="0" borderId="0" xfId="0" applyNumberFormat="1" applyFont="1" applyAlignment="1">
      <alignment horizontal="center" vertical="center"/>
    </xf>
    <xf numFmtId="169" fontId="2" fillId="0" borderId="2" xfId="9" applyNumberFormat="1" applyFont="1" applyBorder="1" applyAlignment="1">
      <alignment horizontal="right" vertical="center"/>
    </xf>
    <xf numFmtId="166" fontId="8" fillId="0" borderId="1" xfId="6" applyNumberFormat="1" applyFont="1" applyBorder="1" applyAlignment="1">
      <alignment horizontal="left" vertical="center"/>
    </xf>
    <xf numFmtId="0" fontId="8" fillId="0" borderId="1" xfId="11" applyFont="1" applyBorder="1" applyAlignment="1">
      <alignment horizontal="center" vertical="center"/>
    </xf>
    <xf numFmtId="166" fontId="8" fillId="0" borderId="0" xfId="4" applyNumberFormat="1" applyFont="1" applyAlignment="1">
      <alignment horizontal="right" vertical="center"/>
    </xf>
    <xf numFmtId="166" fontId="8" fillId="0" borderId="1" xfId="13" applyNumberFormat="1" applyFont="1" applyBorder="1" applyAlignment="1">
      <alignment horizontal="left" vertical="center"/>
    </xf>
    <xf numFmtId="167" fontId="7" fillId="0" borderId="0" xfId="6" applyNumberFormat="1" applyFont="1" applyAlignment="1">
      <alignment horizontal="center" vertical="center"/>
    </xf>
    <xf numFmtId="167" fontId="18" fillId="0" borderId="0" xfId="11" applyNumberFormat="1" applyFont="1" applyAlignment="1">
      <alignment horizontal="right" vertical="center"/>
    </xf>
    <xf numFmtId="167" fontId="7" fillId="0" borderId="0" xfId="1" applyNumberFormat="1" applyFont="1" applyFill="1" applyAlignment="1">
      <alignment vertical="center"/>
    </xf>
    <xf numFmtId="167" fontId="7" fillId="0" borderId="0" xfId="11" applyNumberFormat="1" applyFont="1" applyAlignment="1">
      <alignment vertical="center"/>
    </xf>
    <xf numFmtId="167" fontId="18" fillId="0" borderId="0" xfId="6" applyNumberFormat="1" applyFont="1" applyAlignment="1">
      <alignment vertical="center"/>
    </xf>
    <xf numFmtId="166" fontId="4" fillId="0" borderId="1" xfId="6" applyNumberFormat="1" applyFont="1" applyBorder="1" applyAlignment="1">
      <alignment horizontal="left" vertical="center"/>
    </xf>
    <xf numFmtId="166" fontId="2" fillId="0" borderId="0" xfId="7" quotePrefix="1" applyNumberFormat="1" applyAlignment="1">
      <alignment horizontal="left" vertical="center"/>
    </xf>
    <xf numFmtId="169" fontId="2" fillId="0" borderId="0" xfId="7" applyNumberFormat="1" applyAlignment="1">
      <alignment horizontal="right" vertical="center"/>
    </xf>
    <xf numFmtId="167" fontId="4" fillId="0" borderId="0" xfId="1" applyNumberFormat="1" applyFont="1" applyAlignment="1">
      <alignment vertical="center"/>
    </xf>
    <xf numFmtId="0" fontId="2" fillId="0" borderId="1" xfId="11" applyFont="1" applyBorder="1" applyAlignment="1">
      <alignment horizontal="left" vertical="center" shrinkToFit="1"/>
    </xf>
    <xf numFmtId="167" fontId="6" fillId="0" borderId="1" xfId="0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7" fontId="5" fillId="0" borderId="3" xfId="11" applyNumberFormat="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167" fontId="5" fillId="0" borderId="1" xfId="2" applyNumberFormat="1" applyFont="1" applyFill="1" applyBorder="1" applyAlignment="1">
      <alignment horizontal="center"/>
    </xf>
    <xf numFmtId="166" fontId="8" fillId="0" borderId="3" xfId="6" applyNumberFormat="1" applyFont="1" applyBorder="1" applyAlignment="1">
      <alignment horizontal="center" vertical="center"/>
    </xf>
    <xf numFmtId="165" fontId="8" fillId="0" borderId="3" xfId="2" applyFont="1" applyFill="1" applyBorder="1" applyAlignment="1">
      <alignment horizontal="center" vertical="center"/>
    </xf>
    <xf numFmtId="166" fontId="8" fillId="0" borderId="1" xfId="6" applyNumberFormat="1" applyFont="1" applyBorder="1" applyAlignment="1">
      <alignment horizontal="center" vertical="center"/>
    </xf>
    <xf numFmtId="0" fontId="2" fillId="0" borderId="1" xfId="11" applyFont="1" applyBorder="1" applyAlignment="1">
      <alignment horizontal="left" vertical="center" wrapText="1"/>
    </xf>
  </cellXfs>
  <cellStyles count="54">
    <cellStyle name="Comma" xfId="1" builtinId="3"/>
    <cellStyle name="Comma 10 14 3" xfId="28" xr:uid="{F8394331-510F-4BD2-BF95-E1600CFEC943}"/>
    <cellStyle name="Comma 10 14 3 2" xfId="48" xr:uid="{058379B6-C5FF-43AF-8F12-C27E6B636017}"/>
    <cellStyle name="Comma 11 2 2 4" xfId="34" xr:uid="{EF4BF93A-B09F-4119-9713-E0071DA7D33F}"/>
    <cellStyle name="Comma 11 2 2 4 2" xfId="49" xr:uid="{438052FF-FE97-4534-BD3E-0459DF510844}"/>
    <cellStyle name="Comma 12 2 2" xfId="2" xr:uid="{00000000-0005-0000-0000-000001000000}"/>
    <cellStyle name="Comma 12 2 2 2" xfId="20" xr:uid="{E232EA38-721A-4BE2-99CA-7BA714FE3517}"/>
    <cellStyle name="Comma 12 2 2 2 2" xfId="45" xr:uid="{FD04540B-B2A2-496D-9921-FE12A254229A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62 2" xfId="51" xr:uid="{6F3024C1-74C3-4821-8019-7A2FA3847F03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2 3" xfId="50" xr:uid="{000ADC2A-1189-43DE-8217-E11CCEFF6C5A}"/>
    <cellStyle name="Comma 2 3" xfId="21" xr:uid="{A2EE7C00-FE47-451E-B3F8-05A4A8B3834C}"/>
    <cellStyle name="Comma 2 3 2" xfId="46" xr:uid="{B90DC7BB-0909-4D5B-8AA0-1CBB54B584B2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3 4" xfId="47" xr:uid="{527E9580-E5FA-47D1-9BDF-F5A440FAA882}"/>
    <cellStyle name="Comma 4" xfId="19" xr:uid="{4DE8DF9D-A0C4-41A6-A374-AA93D258023B}"/>
    <cellStyle name="Comma 4 2" xfId="44" xr:uid="{1BA08233-992E-4F71-A28F-ADFA6A9B2C50}"/>
    <cellStyle name="Comma 4 2 2 2 2 2" xfId="40" xr:uid="{79582EC5-3FF2-42D1-94B7-777C9C055A3A}"/>
    <cellStyle name="Comma 4 2 2 2 2 2 2" xfId="52" xr:uid="{539FB95B-70A8-48F4-8F12-90E83A3DB721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 5" xfId="53" xr:uid="{B3F29F73-7C46-4B8D-8AC9-1DF9D24A06EC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A5F-92E9-4B1E-AFAC-FEEA71C33C5D}">
  <sheetPr>
    <tabColor rgb="FFCCFFCC"/>
  </sheetPr>
  <dimension ref="A1:L191"/>
  <sheetViews>
    <sheetView zoomScaleNormal="100" zoomScaleSheetLayoutView="100" zoomScalePageLayoutView="85" workbookViewId="0">
      <selection activeCell="A20" sqref="A20"/>
    </sheetView>
  </sheetViews>
  <sheetFormatPr defaultColWidth="9.42578125" defaultRowHeight="16.5" customHeight="1" x14ac:dyDescent="0.25"/>
  <cols>
    <col min="1" max="2" width="1.5703125" style="9" customWidth="1"/>
    <col min="3" max="3" width="41.140625" style="9" customWidth="1"/>
    <col min="4" max="4" width="6.5703125" style="46" customWidth="1"/>
    <col min="5" max="5" width="0.5703125" style="9" customWidth="1"/>
    <col min="6" max="6" width="14.7109375" style="47" customWidth="1"/>
    <col min="7" max="7" width="0.5703125" style="9" customWidth="1"/>
    <col min="8" max="8" width="14.7109375" style="47" customWidth="1"/>
    <col min="9" max="9" width="0.5703125" style="48" customWidth="1"/>
    <col min="10" max="10" width="14.7109375" style="47" customWidth="1"/>
    <col min="11" max="11" width="0.5703125" style="49" customWidth="1"/>
    <col min="12" max="12" width="14.7109375" style="47" customWidth="1"/>
    <col min="13" max="16384" width="9.42578125" style="10"/>
  </cols>
  <sheetData>
    <row r="1" spans="1:12" ht="16.5" customHeight="1" x14ac:dyDescent="0.25">
      <c r="A1" s="27" t="s">
        <v>0</v>
      </c>
      <c r="B1" s="27"/>
      <c r="C1" s="27"/>
    </row>
    <row r="2" spans="1:12" ht="16.5" customHeight="1" x14ac:dyDescent="0.25">
      <c r="A2" s="27" t="s">
        <v>1</v>
      </c>
      <c r="B2" s="27"/>
      <c r="C2" s="27"/>
    </row>
    <row r="3" spans="1:12" ht="16.5" customHeight="1" x14ac:dyDescent="0.25">
      <c r="A3" s="28" t="s">
        <v>2</v>
      </c>
      <c r="B3" s="28"/>
      <c r="C3" s="28"/>
      <c r="D3" s="50"/>
      <c r="E3" s="51"/>
      <c r="F3" s="52"/>
      <c r="G3" s="51"/>
      <c r="H3" s="52"/>
      <c r="I3" s="53"/>
      <c r="J3" s="52"/>
      <c r="K3" s="54"/>
      <c r="L3" s="52"/>
    </row>
    <row r="4" spans="1:12" ht="15.75" customHeight="1" x14ac:dyDescent="0.25">
      <c r="A4" s="27"/>
      <c r="B4" s="27"/>
      <c r="C4" s="27"/>
    </row>
    <row r="5" spans="1:12" ht="15.75" customHeight="1" x14ac:dyDescent="0.25">
      <c r="C5" s="27"/>
    </row>
    <row r="6" spans="1:12" ht="15.75" customHeight="1" x14ac:dyDescent="0.25">
      <c r="C6" s="27"/>
      <c r="F6" s="181" t="s">
        <v>3</v>
      </c>
      <c r="G6" s="181"/>
      <c r="H6" s="181"/>
      <c r="I6" s="56"/>
      <c r="J6" s="181" t="s">
        <v>4</v>
      </c>
      <c r="K6" s="181"/>
      <c r="L6" s="181"/>
    </row>
    <row r="7" spans="1:12" ht="15.75" customHeight="1" x14ac:dyDescent="0.25">
      <c r="A7" s="10"/>
      <c r="D7" s="57"/>
      <c r="E7" s="27"/>
      <c r="F7" s="182" t="s">
        <v>5</v>
      </c>
      <c r="G7" s="182"/>
      <c r="H7" s="182"/>
      <c r="I7" s="55"/>
      <c r="J7" s="182" t="s">
        <v>5</v>
      </c>
      <c r="K7" s="182"/>
      <c r="L7" s="182"/>
    </row>
    <row r="8" spans="1:12" ht="15.75" customHeight="1" x14ac:dyDescent="0.25">
      <c r="E8" s="27"/>
      <c r="F8" s="55" t="s">
        <v>6</v>
      </c>
      <c r="G8" s="55"/>
      <c r="H8" s="55" t="s">
        <v>7</v>
      </c>
      <c r="I8" s="55"/>
      <c r="J8" s="55" t="s">
        <v>6</v>
      </c>
      <c r="K8" s="55"/>
      <c r="L8" s="55" t="s">
        <v>7</v>
      </c>
    </row>
    <row r="9" spans="1:12" ht="15.75" customHeight="1" x14ac:dyDescent="0.25">
      <c r="E9" s="27"/>
      <c r="F9" s="58" t="s">
        <v>8</v>
      </c>
      <c r="G9" s="55"/>
      <c r="H9" s="59" t="s">
        <v>9</v>
      </c>
      <c r="I9" s="60"/>
      <c r="J9" s="58" t="s">
        <v>8</v>
      </c>
      <c r="K9" s="55"/>
      <c r="L9" s="59" t="s">
        <v>9</v>
      </c>
    </row>
    <row r="10" spans="1:12" ht="15.75" customHeight="1" x14ac:dyDescent="0.25">
      <c r="E10" s="27"/>
      <c r="F10" s="55">
        <v>2025</v>
      </c>
      <c r="G10" s="61"/>
      <c r="H10" s="59" t="s">
        <v>10</v>
      </c>
      <c r="I10" s="60"/>
      <c r="J10" s="55">
        <v>2025</v>
      </c>
      <c r="K10" s="61"/>
      <c r="L10" s="59" t="s">
        <v>10</v>
      </c>
    </row>
    <row r="11" spans="1:12" ht="15.75" customHeight="1" x14ac:dyDescent="0.25">
      <c r="D11" s="62" t="s">
        <v>11</v>
      </c>
      <c r="E11" s="27"/>
      <c r="F11" s="63" t="s">
        <v>12</v>
      </c>
      <c r="G11" s="61"/>
      <c r="H11" s="63" t="s">
        <v>12</v>
      </c>
      <c r="I11" s="60"/>
      <c r="J11" s="63" t="s">
        <v>12</v>
      </c>
      <c r="K11" s="61"/>
      <c r="L11" s="63" t="s">
        <v>12</v>
      </c>
    </row>
    <row r="12" spans="1:12" ht="8.1" customHeight="1" x14ac:dyDescent="0.25">
      <c r="D12" s="64"/>
      <c r="E12" s="27"/>
      <c r="F12" s="65"/>
      <c r="G12" s="27"/>
      <c r="H12" s="65"/>
      <c r="I12" s="66"/>
      <c r="J12" s="65"/>
      <c r="K12" s="67"/>
      <c r="L12" s="65"/>
    </row>
    <row r="13" spans="1:12" ht="15.75" customHeight="1" x14ac:dyDescent="0.25">
      <c r="A13" s="27" t="s">
        <v>13</v>
      </c>
      <c r="I13" s="49"/>
      <c r="K13" s="48"/>
    </row>
    <row r="14" spans="1:12" ht="8.1" customHeight="1" x14ac:dyDescent="0.25">
      <c r="A14" s="27"/>
      <c r="I14" s="49"/>
      <c r="K14" s="48"/>
    </row>
    <row r="15" spans="1:12" ht="15.75" customHeight="1" x14ac:dyDescent="0.25">
      <c r="A15" s="32" t="s">
        <v>14</v>
      </c>
      <c r="G15" s="68"/>
      <c r="I15" s="49"/>
      <c r="K15" s="48"/>
    </row>
    <row r="16" spans="1:12" ht="8.1" customHeight="1" x14ac:dyDescent="0.25">
      <c r="A16" s="27"/>
      <c r="G16" s="68"/>
      <c r="I16" s="49"/>
      <c r="K16" s="48"/>
    </row>
    <row r="17" spans="1:12" ht="15.75" customHeight="1" x14ac:dyDescent="0.25">
      <c r="A17" s="9" t="s">
        <v>15</v>
      </c>
      <c r="F17" s="47">
        <v>4730188</v>
      </c>
      <c r="G17" s="69"/>
      <c r="H17" s="73">
        <v>382745.85200000001</v>
      </c>
      <c r="I17" s="47"/>
      <c r="J17" s="47">
        <v>3442213</v>
      </c>
      <c r="K17" s="47"/>
      <c r="L17" s="73">
        <v>153116</v>
      </c>
    </row>
    <row r="18" spans="1:12" ht="15.75" customHeight="1" x14ac:dyDescent="0.25">
      <c r="A18" s="9" t="s">
        <v>16</v>
      </c>
      <c r="D18" s="48">
        <v>8</v>
      </c>
      <c r="F18" s="47">
        <v>5444239</v>
      </c>
      <c r="G18" s="69"/>
      <c r="H18" s="73">
        <v>7947072.0580000002</v>
      </c>
      <c r="I18" s="49"/>
      <c r="J18" s="47">
        <v>462896</v>
      </c>
      <c r="L18" s="73">
        <v>615689</v>
      </c>
    </row>
    <row r="19" spans="1:12" ht="15.75" customHeight="1" x14ac:dyDescent="0.25">
      <c r="A19" s="9" t="s">
        <v>308</v>
      </c>
      <c r="F19" s="47">
        <v>0</v>
      </c>
      <c r="G19" s="68"/>
      <c r="H19" s="73">
        <v>14829.754999999999</v>
      </c>
      <c r="I19" s="49"/>
      <c r="J19" s="47">
        <v>0</v>
      </c>
      <c r="L19" s="70">
        <v>0</v>
      </c>
    </row>
    <row r="20" spans="1:12" ht="15.75" customHeight="1" x14ac:dyDescent="0.25">
      <c r="A20" s="9" t="s">
        <v>17</v>
      </c>
      <c r="D20" s="46">
        <v>9</v>
      </c>
      <c r="F20" s="47">
        <v>3423018</v>
      </c>
      <c r="G20" s="68"/>
      <c r="H20" s="73">
        <v>2933232.858</v>
      </c>
      <c r="I20" s="49"/>
      <c r="J20" s="47">
        <v>2147</v>
      </c>
      <c r="L20" s="73">
        <v>1330</v>
      </c>
    </row>
    <row r="21" spans="1:12" ht="15.75" customHeight="1" x14ac:dyDescent="0.25">
      <c r="A21" s="9" t="s">
        <v>18</v>
      </c>
      <c r="F21" s="47">
        <v>20514</v>
      </c>
      <c r="G21" s="68"/>
      <c r="H21" s="73">
        <v>0</v>
      </c>
      <c r="I21" s="49"/>
      <c r="J21" s="47">
        <v>0</v>
      </c>
      <c r="L21" s="73">
        <v>0</v>
      </c>
    </row>
    <row r="22" spans="1:12" ht="15.75" customHeight="1" x14ac:dyDescent="0.25">
      <c r="A22" s="9" t="s">
        <v>19</v>
      </c>
      <c r="F22" s="47">
        <v>3050423</v>
      </c>
      <c r="G22" s="68"/>
      <c r="H22" s="73">
        <v>2649354.41</v>
      </c>
      <c r="I22" s="49"/>
      <c r="J22" s="47">
        <v>2809549</v>
      </c>
      <c r="L22" s="73">
        <v>2296569</v>
      </c>
    </row>
    <row r="23" spans="1:12" ht="15.75" customHeight="1" x14ac:dyDescent="0.25">
      <c r="A23" s="9" t="s">
        <v>20</v>
      </c>
      <c r="D23" s="71">
        <v>18.5</v>
      </c>
      <c r="E23" s="10"/>
      <c r="F23" s="47">
        <v>251200</v>
      </c>
      <c r="G23" s="68"/>
      <c r="H23" s="70">
        <v>11200</v>
      </c>
      <c r="I23" s="49"/>
      <c r="J23" s="47">
        <v>11069465</v>
      </c>
      <c r="L23" s="73">
        <v>11954601</v>
      </c>
    </row>
    <row r="24" spans="1:12" ht="15.75" customHeight="1" x14ac:dyDescent="0.25">
      <c r="A24" s="9" t="s">
        <v>288</v>
      </c>
      <c r="E24" s="10"/>
      <c r="F24" s="47">
        <v>0</v>
      </c>
      <c r="G24" s="68"/>
      <c r="H24" s="70">
        <v>0</v>
      </c>
      <c r="I24" s="49"/>
      <c r="J24" s="47">
        <v>735285</v>
      </c>
      <c r="L24" s="73">
        <v>549730</v>
      </c>
    </row>
    <row r="25" spans="1:12" ht="15.75" customHeight="1" x14ac:dyDescent="0.25">
      <c r="A25" s="9" t="s">
        <v>21</v>
      </c>
      <c r="D25" s="46">
        <v>10</v>
      </c>
      <c r="E25" s="10"/>
      <c r="F25" s="47">
        <v>5647167</v>
      </c>
      <c r="G25" s="68"/>
      <c r="H25" s="73">
        <v>4268387.32</v>
      </c>
      <c r="I25" s="49"/>
      <c r="J25" s="47">
        <v>211092</v>
      </c>
      <c r="L25" s="73">
        <v>227521</v>
      </c>
    </row>
    <row r="26" spans="1:12" ht="15.75" customHeight="1" x14ac:dyDescent="0.25">
      <c r="A26" s="9" t="s">
        <v>22</v>
      </c>
      <c r="F26" s="52">
        <v>363587</v>
      </c>
      <c r="G26" s="68"/>
      <c r="H26" s="74">
        <v>363586.50300000003</v>
      </c>
      <c r="I26" s="49"/>
      <c r="J26" s="52">
        <v>0</v>
      </c>
      <c r="L26" s="72">
        <v>0</v>
      </c>
    </row>
    <row r="27" spans="1:12" ht="8.1" customHeight="1" x14ac:dyDescent="0.25">
      <c r="G27" s="68"/>
      <c r="I27" s="49"/>
    </row>
    <row r="28" spans="1:12" ht="15.75" customHeight="1" x14ac:dyDescent="0.25">
      <c r="A28" s="33" t="s">
        <v>23</v>
      </c>
      <c r="F28" s="52">
        <f>SUM(F17:F26)</f>
        <v>22930336</v>
      </c>
      <c r="G28" s="68"/>
      <c r="H28" s="52">
        <f>SUM(H17:H26)</f>
        <v>18570408.755999997</v>
      </c>
      <c r="I28" s="49"/>
      <c r="J28" s="52">
        <f>SUM(J17:J26)</f>
        <v>18732647</v>
      </c>
      <c r="L28" s="52">
        <f>SUM(L17:L26)</f>
        <v>15798556</v>
      </c>
    </row>
    <row r="29" spans="1:12" ht="15.75" customHeight="1" x14ac:dyDescent="0.25">
      <c r="G29" s="68"/>
      <c r="I29" s="49"/>
    </row>
    <row r="30" spans="1:12" ht="15.75" customHeight="1" x14ac:dyDescent="0.25">
      <c r="A30" s="27" t="s">
        <v>24</v>
      </c>
      <c r="G30" s="68"/>
      <c r="I30" s="49"/>
    </row>
    <row r="31" spans="1:12" ht="8.1" customHeight="1" x14ac:dyDescent="0.25">
      <c r="G31" s="68"/>
      <c r="I31" s="49"/>
    </row>
    <row r="32" spans="1:12" ht="15.75" customHeight="1" x14ac:dyDescent="0.25">
      <c r="A32" s="9" t="s">
        <v>25</v>
      </c>
      <c r="F32" s="47">
        <v>1198354</v>
      </c>
      <c r="G32" s="68"/>
      <c r="H32" s="73">
        <v>514844.65</v>
      </c>
      <c r="I32" s="49"/>
      <c r="J32" s="47">
        <v>251090</v>
      </c>
      <c r="L32" s="73">
        <v>253742</v>
      </c>
    </row>
    <row r="33" spans="1:12" ht="15.75" customHeight="1" x14ac:dyDescent="0.25">
      <c r="A33" s="9" t="s">
        <v>26</v>
      </c>
      <c r="F33" s="47">
        <v>460962</v>
      </c>
      <c r="G33" s="68"/>
      <c r="H33" s="73">
        <v>77697</v>
      </c>
      <c r="I33" s="49"/>
      <c r="J33" s="47">
        <v>0</v>
      </c>
      <c r="L33" s="73">
        <v>0</v>
      </c>
    </row>
    <row r="34" spans="1:12" ht="15.75" customHeight="1" x14ac:dyDescent="0.25">
      <c r="A34" s="9" t="s">
        <v>27</v>
      </c>
      <c r="D34" s="46">
        <v>9</v>
      </c>
      <c r="F34" s="47">
        <v>6060807</v>
      </c>
      <c r="G34" s="68"/>
      <c r="H34" s="73">
        <v>6422592</v>
      </c>
      <c r="I34" s="49"/>
      <c r="J34" s="47">
        <v>15863</v>
      </c>
      <c r="L34" s="73">
        <v>16212</v>
      </c>
    </row>
    <row r="35" spans="1:12" ht="15.75" customHeight="1" x14ac:dyDescent="0.25">
      <c r="A35" s="9" t="s">
        <v>28</v>
      </c>
      <c r="G35" s="68"/>
      <c r="H35" s="70"/>
      <c r="I35" s="49"/>
      <c r="L35" s="70"/>
    </row>
    <row r="36" spans="1:12" ht="15.75" customHeight="1" x14ac:dyDescent="0.25">
      <c r="B36" s="9" t="s">
        <v>29</v>
      </c>
      <c r="F36" s="47">
        <v>4389266</v>
      </c>
      <c r="G36" s="68"/>
      <c r="H36" s="73">
        <v>4845923</v>
      </c>
      <c r="I36" s="49"/>
      <c r="J36" s="47">
        <v>3975232</v>
      </c>
      <c r="L36" s="73">
        <v>3937732</v>
      </c>
    </row>
    <row r="37" spans="1:12" ht="15.75" customHeight="1" x14ac:dyDescent="0.25">
      <c r="A37" s="9" t="s">
        <v>30</v>
      </c>
      <c r="F37" s="47">
        <v>3500000</v>
      </c>
      <c r="G37" s="68"/>
      <c r="H37" s="73">
        <v>3500000</v>
      </c>
      <c r="I37" s="49"/>
      <c r="J37" s="47">
        <v>3500000</v>
      </c>
      <c r="L37" s="73">
        <v>3500000</v>
      </c>
    </row>
    <row r="38" spans="1:12" ht="15.75" customHeight="1" x14ac:dyDescent="0.25">
      <c r="A38" s="9" t="s">
        <v>31</v>
      </c>
      <c r="D38" s="46">
        <v>11</v>
      </c>
      <c r="F38" s="47">
        <v>0</v>
      </c>
      <c r="G38" s="68"/>
      <c r="H38" s="70">
        <v>0</v>
      </c>
      <c r="I38" s="49"/>
      <c r="J38" s="47">
        <v>28976267</v>
      </c>
      <c r="K38" s="70"/>
      <c r="L38" s="73">
        <v>27386267</v>
      </c>
    </row>
    <row r="39" spans="1:12" ht="15.75" customHeight="1" x14ac:dyDescent="0.25">
      <c r="A39" s="9" t="s">
        <v>32</v>
      </c>
      <c r="D39" s="46">
        <v>11</v>
      </c>
      <c r="F39" s="47">
        <v>503860</v>
      </c>
      <c r="G39" s="68"/>
      <c r="H39" s="73">
        <v>1375311</v>
      </c>
      <c r="I39" s="49"/>
      <c r="J39" s="47">
        <v>0</v>
      </c>
      <c r="L39" s="70">
        <v>0</v>
      </c>
    </row>
    <row r="40" spans="1:12" ht="15.75" customHeight="1" x14ac:dyDescent="0.25">
      <c r="A40" s="9" t="s">
        <v>298</v>
      </c>
      <c r="D40" s="46">
        <v>11</v>
      </c>
      <c r="F40" s="47">
        <v>525651</v>
      </c>
      <c r="G40" s="10"/>
      <c r="H40" s="73">
        <v>497933</v>
      </c>
      <c r="I40" s="70"/>
      <c r="J40" s="47">
        <v>205469</v>
      </c>
      <c r="K40" s="70"/>
      <c r="L40" s="73">
        <v>173469</v>
      </c>
    </row>
    <row r="41" spans="1:12" ht="15.75" customHeight="1" x14ac:dyDescent="0.25">
      <c r="A41" s="9" t="s">
        <v>305</v>
      </c>
      <c r="G41" s="10"/>
      <c r="H41" s="70"/>
      <c r="I41" s="70"/>
      <c r="K41" s="70"/>
      <c r="L41" s="70"/>
    </row>
    <row r="42" spans="1:12" ht="15.75" customHeight="1" x14ac:dyDescent="0.25">
      <c r="B42" s="9" t="s">
        <v>33</v>
      </c>
      <c r="D42" s="71">
        <v>18.5</v>
      </c>
      <c r="F42" s="47">
        <v>65160</v>
      </c>
      <c r="G42" s="68"/>
      <c r="H42" s="73">
        <v>65160.213000000003</v>
      </c>
      <c r="I42" s="49"/>
      <c r="J42" s="47">
        <v>20350793</v>
      </c>
      <c r="L42" s="73">
        <v>15280972</v>
      </c>
    </row>
    <row r="43" spans="1:12" ht="15.75" customHeight="1" x14ac:dyDescent="0.25">
      <c r="A43" s="9" t="s">
        <v>34</v>
      </c>
      <c r="D43" s="71"/>
      <c r="F43" s="47">
        <v>458054</v>
      </c>
      <c r="G43" s="68"/>
      <c r="H43" s="73">
        <v>59627</v>
      </c>
      <c r="I43" s="49"/>
      <c r="J43" s="47">
        <v>689355</v>
      </c>
      <c r="L43" s="73">
        <v>705279</v>
      </c>
    </row>
    <row r="44" spans="1:12" ht="15.75" customHeight="1" x14ac:dyDescent="0.25">
      <c r="A44" s="9" t="s">
        <v>35</v>
      </c>
      <c r="D44" s="46">
        <f>D40+1</f>
        <v>12</v>
      </c>
      <c r="F44" s="73">
        <v>54965116</v>
      </c>
      <c r="G44" s="68"/>
      <c r="H44" s="73">
        <v>55219567</v>
      </c>
      <c r="I44" s="49"/>
      <c r="J44" s="73">
        <v>10394323</v>
      </c>
      <c r="L44" s="73">
        <v>10560635</v>
      </c>
    </row>
    <row r="45" spans="1:12" ht="15.75" customHeight="1" x14ac:dyDescent="0.25">
      <c r="A45" s="9" t="s">
        <v>36</v>
      </c>
      <c r="D45" s="46">
        <f>D44+1</f>
        <v>13</v>
      </c>
      <c r="F45" s="73">
        <v>863498</v>
      </c>
      <c r="G45" s="68"/>
      <c r="H45" s="73">
        <v>840237</v>
      </c>
      <c r="I45" s="49"/>
      <c r="J45" s="73">
        <v>243563</v>
      </c>
      <c r="L45" s="73">
        <v>247709</v>
      </c>
    </row>
    <row r="46" spans="1:12" ht="15.75" customHeight="1" x14ac:dyDescent="0.25">
      <c r="A46" s="9" t="s">
        <v>37</v>
      </c>
      <c r="D46" s="46">
        <v>11</v>
      </c>
      <c r="F46" s="73">
        <v>1951153</v>
      </c>
      <c r="G46" s="68"/>
      <c r="H46" s="73">
        <v>44259.781999999999</v>
      </c>
      <c r="I46" s="49"/>
      <c r="J46" s="73">
        <v>0</v>
      </c>
      <c r="L46" s="70">
        <v>0</v>
      </c>
    </row>
    <row r="47" spans="1:12" ht="15.75" customHeight="1" x14ac:dyDescent="0.25">
      <c r="A47" s="9" t="s">
        <v>38</v>
      </c>
      <c r="D47" s="46">
        <f>D44</f>
        <v>12</v>
      </c>
      <c r="F47" s="73">
        <v>2009094</v>
      </c>
      <c r="G47" s="68"/>
      <c r="H47" s="73">
        <v>1818384.35</v>
      </c>
      <c r="I47" s="49"/>
      <c r="J47" s="73">
        <v>235712</v>
      </c>
      <c r="L47" s="73">
        <v>238983</v>
      </c>
    </row>
    <row r="48" spans="1:12" ht="15.75" customHeight="1" x14ac:dyDescent="0.25">
      <c r="A48" s="9" t="s">
        <v>39</v>
      </c>
      <c r="F48" s="73">
        <v>825796</v>
      </c>
      <c r="G48" s="68"/>
      <c r="H48" s="73">
        <v>501539.891</v>
      </c>
      <c r="I48" s="49"/>
      <c r="J48" s="73">
        <v>265338</v>
      </c>
      <c r="L48" s="73">
        <v>275298</v>
      </c>
    </row>
    <row r="49" spans="1:12" ht="15.75" customHeight="1" x14ac:dyDescent="0.25">
      <c r="A49" s="9" t="s">
        <v>40</v>
      </c>
      <c r="F49" s="74">
        <v>2184046</v>
      </c>
      <c r="G49" s="68"/>
      <c r="H49" s="74">
        <v>1851358</v>
      </c>
      <c r="I49" s="49"/>
      <c r="J49" s="74">
        <v>1118149</v>
      </c>
      <c r="L49" s="74">
        <v>1112051</v>
      </c>
    </row>
    <row r="50" spans="1:12" ht="8.1" customHeight="1" x14ac:dyDescent="0.25">
      <c r="G50" s="68"/>
      <c r="I50" s="49"/>
      <c r="K50" s="48"/>
    </row>
    <row r="51" spans="1:12" ht="15.75" customHeight="1" x14ac:dyDescent="0.25">
      <c r="A51" s="27" t="s">
        <v>41</v>
      </c>
      <c r="B51" s="10"/>
      <c r="F51" s="52">
        <f>SUM(F32:F49)</f>
        <v>79960817</v>
      </c>
      <c r="G51" s="68"/>
      <c r="H51" s="52">
        <f>SUM(H32:H49)</f>
        <v>77634433.886000007</v>
      </c>
      <c r="I51" s="49"/>
      <c r="J51" s="52">
        <f>SUM(J32:J49)</f>
        <v>70221154</v>
      </c>
      <c r="K51" s="48"/>
      <c r="L51" s="52">
        <f>SUM(L32:L49)</f>
        <v>63688349</v>
      </c>
    </row>
    <row r="52" spans="1:12" ht="8.1" customHeight="1" x14ac:dyDescent="0.25">
      <c r="G52" s="68"/>
      <c r="I52" s="49"/>
      <c r="K52" s="48"/>
    </row>
    <row r="53" spans="1:12" ht="15.75" customHeight="1" thickBot="1" x14ac:dyDescent="0.3">
      <c r="A53" s="27" t="s">
        <v>42</v>
      </c>
      <c r="F53" s="75">
        <f>F28+F51</f>
        <v>102891153</v>
      </c>
      <c r="G53" s="68"/>
      <c r="H53" s="75">
        <f>H28+H51</f>
        <v>96204842.642000005</v>
      </c>
      <c r="I53" s="49"/>
      <c r="J53" s="75">
        <f>J28+J51</f>
        <v>88953801</v>
      </c>
      <c r="K53" s="48"/>
      <c r="L53" s="75">
        <f>L28+L51</f>
        <v>79486905</v>
      </c>
    </row>
    <row r="54" spans="1:12" ht="15.75" customHeight="1" thickTop="1" x14ac:dyDescent="0.25">
      <c r="A54" s="27"/>
      <c r="G54" s="68"/>
    </row>
    <row r="55" spans="1:12" ht="15.75" customHeight="1" x14ac:dyDescent="0.25">
      <c r="A55" s="27"/>
      <c r="G55" s="68"/>
    </row>
    <row r="56" spans="1:12" ht="15.75" customHeight="1" x14ac:dyDescent="0.25">
      <c r="A56" s="27"/>
      <c r="G56" s="68"/>
    </row>
    <row r="57" spans="1:12" ht="17.25" customHeight="1" x14ac:dyDescent="0.25">
      <c r="A57" s="27"/>
      <c r="G57" s="68"/>
    </row>
    <row r="58" spans="1:12" ht="17.25" customHeight="1" x14ac:dyDescent="0.25">
      <c r="A58" s="27"/>
      <c r="G58" s="68"/>
    </row>
    <row r="59" spans="1:12" ht="17.25" customHeight="1" x14ac:dyDescent="0.25">
      <c r="A59" s="27"/>
      <c r="G59" s="68"/>
    </row>
    <row r="60" spans="1:12" ht="27.75" customHeight="1" x14ac:dyDescent="0.25">
      <c r="A60" s="27"/>
      <c r="G60" s="68"/>
    </row>
    <row r="61" spans="1:12" ht="15.75" customHeight="1" x14ac:dyDescent="0.25">
      <c r="A61" s="9" t="s">
        <v>43</v>
      </c>
      <c r="C61" s="34"/>
      <c r="G61" s="68"/>
    </row>
    <row r="62" spans="1:12" ht="15.75" customHeight="1" x14ac:dyDescent="0.25">
      <c r="G62" s="68"/>
    </row>
    <row r="63" spans="1:12" ht="16.5" customHeight="1" x14ac:dyDescent="0.25">
      <c r="G63" s="68"/>
    </row>
    <row r="64" spans="1:12" ht="15.75" customHeight="1" x14ac:dyDescent="0.25">
      <c r="G64" s="68"/>
    </row>
    <row r="65" spans="1:12" ht="21.95" customHeight="1" x14ac:dyDescent="0.25">
      <c r="A65" s="178" t="s">
        <v>44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</row>
    <row r="66" spans="1:12" ht="16.5" customHeight="1" x14ac:dyDescent="0.25">
      <c r="A66" s="27" t="str">
        <f>A1</f>
        <v>Energy Absolute Public Company Limited</v>
      </c>
      <c r="B66" s="27"/>
      <c r="C66" s="27"/>
    </row>
    <row r="67" spans="1:12" ht="16.5" customHeight="1" x14ac:dyDescent="0.25">
      <c r="A67" s="27" t="str">
        <f>+A2</f>
        <v xml:space="preserve">Statement of Financial Position </v>
      </c>
      <c r="B67" s="27"/>
      <c r="C67" s="27"/>
    </row>
    <row r="68" spans="1:12" ht="16.5" customHeight="1" x14ac:dyDescent="0.25">
      <c r="A68" s="28" t="str">
        <f>+A3</f>
        <v>As at 31 March 2025</v>
      </c>
      <c r="B68" s="28"/>
      <c r="C68" s="28"/>
      <c r="D68" s="50"/>
      <c r="E68" s="51"/>
      <c r="F68" s="52"/>
      <c r="G68" s="51"/>
      <c r="H68" s="52"/>
      <c r="I68" s="53"/>
      <c r="J68" s="52"/>
      <c r="K68" s="54"/>
      <c r="L68" s="52"/>
    </row>
    <row r="69" spans="1:12" ht="15.75" customHeight="1" x14ac:dyDescent="0.25">
      <c r="A69" s="27"/>
      <c r="B69" s="27"/>
      <c r="C69" s="27"/>
    </row>
    <row r="70" spans="1:12" ht="15.75" customHeight="1" x14ac:dyDescent="0.25"/>
    <row r="71" spans="1:12" ht="15.75" customHeight="1" x14ac:dyDescent="0.25">
      <c r="F71" s="180" t="s">
        <v>3</v>
      </c>
      <c r="G71" s="180"/>
      <c r="H71" s="180"/>
      <c r="I71" s="47"/>
      <c r="J71" s="180" t="s">
        <v>4</v>
      </c>
      <c r="K71" s="180"/>
      <c r="L71" s="180"/>
    </row>
    <row r="72" spans="1:12" ht="15.75" customHeight="1" x14ac:dyDescent="0.25">
      <c r="A72" s="10"/>
      <c r="D72" s="57"/>
      <c r="E72" s="27"/>
      <c r="F72" s="179" t="s">
        <v>5</v>
      </c>
      <c r="G72" s="179"/>
      <c r="H72" s="179"/>
      <c r="I72" s="76"/>
      <c r="J72" s="179" t="s">
        <v>5</v>
      </c>
      <c r="K72" s="179"/>
      <c r="L72" s="179"/>
    </row>
    <row r="73" spans="1:12" ht="15.75" customHeight="1" x14ac:dyDescent="0.25">
      <c r="E73" s="27"/>
      <c r="F73" s="76" t="s">
        <v>6</v>
      </c>
      <c r="G73" s="77"/>
      <c r="H73" s="76" t="s">
        <v>7</v>
      </c>
      <c r="I73" s="76"/>
      <c r="J73" s="76" t="s">
        <v>6</v>
      </c>
      <c r="K73" s="76"/>
      <c r="L73" s="76" t="s">
        <v>7</v>
      </c>
    </row>
    <row r="74" spans="1:12" ht="15.75" customHeight="1" x14ac:dyDescent="0.25">
      <c r="E74" s="27"/>
      <c r="F74" s="58" t="s">
        <v>8</v>
      </c>
      <c r="G74" s="55"/>
      <c r="H74" s="59" t="s">
        <v>9</v>
      </c>
      <c r="I74" s="60"/>
      <c r="J74" s="58" t="s">
        <v>8</v>
      </c>
      <c r="K74" s="55"/>
      <c r="L74" s="59" t="s">
        <v>9</v>
      </c>
    </row>
    <row r="75" spans="1:12" ht="15.75" customHeight="1" x14ac:dyDescent="0.25">
      <c r="E75" s="27"/>
      <c r="F75" s="55">
        <v>2025</v>
      </c>
      <c r="G75" s="61"/>
      <c r="H75" s="59" t="s">
        <v>10</v>
      </c>
      <c r="I75" s="60"/>
      <c r="J75" s="55">
        <v>2025</v>
      </c>
      <c r="K75" s="61"/>
      <c r="L75" s="59" t="s">
        <v>10</v>
      </c>
    </row>
    <row r="76" spans="1:12" ht="15.75" customHeight="1" x14ac:dyDescent="0.25">
      <c r="D76" s="62" t="s">
        <v>11</v>
      </c>
      <c r="E76" s="27"/>
      <c r="F76" s="78" t="s">
        <v>12</v>
      </c>
      <c r="G76" s="27"/>
      <c r="H76" s="78" t="s">
        <v>12</v>
      </c>
      <c r="I76" s="66"/>
      <c r="J76" s="78" t="s">
        <v>12</v>
      </c>
      <c r="K76" s="67"/>
      <c r="L76" s="78" t="s">
        <v>12</v>
      </c>
    </row>
    <row r="77" spans="1:12" ht="15.75" customHeight="1" x14ac:dyDescent="0.25">
      <c r="D77" s="64"/>
      <c r="E77" s="27"/>
      <c r="F77" s="76"/>
      <c r="G77" s="79"/>
      <c r="H77" s="76"/>
      <c r="I77" s="66"/>
      <c r="J77" s="76"/>
      <c r="K77" s="67"/>
      <c r="L77" s="76"/>
    </row>
    <row r="78" spans="1:12" ht="15.75" customHeight="1" x14ac:dyDescent="0.25">
      <c r="A78" s="27" t="s">
        <v>45</v>
      </c>
      <c r="G78" s="68"/>
      <c r="I78" s="49"/>
      <c r="K78" s="48"/>
    </row>
    <row r="79" spans="1:12" ht="15.75" customHeight="1" x14ac:dyDescent="0.25">
      <c r="A79" s="27"/>
      <c r="G79" s="68"/>
      <c r="I79" s="49"/>
      <c r="K79" s="48"/>
    </row>
    <row r="80" spans="1:12" ht="15.75" customHeight="1" x14ac:dyDescent="0.25">
      <c r="A80" s="27" t="s">
        <v>46</v>
      </c>
      <c r="G80" s="68"/>
      <c r="I80" s="49"/>
      <c r="K80" s="48"/>
    </row>
    <row r="81" spans="1:12" ht="15.75" customHeight="1" x14ac:dyDescent="0.25">
      <c r="A81" s="27"/>
      <c r="G81" s="68"/>
      <c r="I81" s="49"/>
      <c r="K81" s="48"/>
    </row>
    <row r="82" spans="1:12" ht="15.75" customHeight="1" x14ac:dyDescent="0.25">
      <c r="A82" s="9" t="s">
        <v>47</v>
      </c>
      <c r="F82" s="47">
        <v>0</v>
      </c>
      <c r="G82" s="69"/>
      <c r="H82" s="73">
        <v>236701.94099999999</v>
      </c>
      <c r="I82" s="47"/>
      <c r="J82" s="47">
        <v>0</v>
      </c>
      <c r="K82" s="47"/>
      <c r="L82" s="70">
        <v>0</v>
      </c>
    </row>
    <row r="83" spans="1:12" ht="15.75" customHeight="1" x14ac:dyDescent="0.25">
      <c r="A83" s="9" t="s">
        <v>48</v>
      </c>
      <c r="F83" s="47">
        <v>392773</v>
      </c>
      <c r="G83" s="69"/>
      <c r="H83" s="73">
        <v>373672.12099999998</v>
      </c>
      <c r="I83" s="47"/>
      <c r="J83" s="47">
        <v>104838</v>
      </c>
      <c r="K83" s="47"/>
      <c r="L83" s="73">
        <v>238911</v>
      </c>
    </row>
    <row r="84" spans="1:12" ht="15.75" customHeight="1" x14ac:dyDescent="0.25">
      <c r="A84" s="9" t="s">
        <v>49</v>
      </c>
      <c r="F84" s="47">
        <v>1199010</v>
      </c>
      <c r="G84" s="69"/>
      <c r="H84" s="73">
        <v>2007844.879</v>
      </c>
      <c r="I84" s="47"/>
      <c r="J84" s="47">
        <v>10583058</v>
      </c>
      <c r="K84" s="47"/>
      <c r="L84" s="73">
        <v>10902052</v>
      </c>
    </row>
    <row r="85" spans="1:12" ht="15.75" customHeight="1" x14ac:dyDescent="0.25">
      <c r="A85" s="9" t="s">
        <v>50</v>
      </c>
      <c r="G85" s="69"/>
      <c r="H85" s="70"/>
      <c r="I85" s="47"/>
      <c r="K85" s="47"/>
      <c r="L85" s="70"/>
    </row>
    <row r="86" spans="1:12" ht="15.75" customHeight="1" x14ac:dyDescent="0.25">
      <c r="B86" s="9" t="s">
        <v>51</v>
      </c>
      <c r="F86" s="47">
        <v>509072</v>
      </c>
      <c r="G86" s="69"/>
      <c r="H86" s="73">
        <v>733341.89300000004</v>
      </c>
      <c r="I86" s="47"/>
      <c r="J86" s="47">
        <v>0</v>
      </c>
      <c r="K86" s="47"/>
      <c r="L86" s="70">
        <v>0</v>
      </c>
    </row>
    <row r="87" spans="1:12" ht="15.75" customHeight="1" x14ac:dyDescent="0.25">
      <c r="A87" s="9" t="s">
        <v>52</v>
      </c>
      <c r="D87" s="71">
        <v>18.600000000000001</v>
      </c>
      <c r="F87" s="47">
        <v>11270</v>
      </c>
      <c r="G87" s="69"/>
      <c r="H87" s="73">
        <v>900000</v>
      </c>
      <c r="I87" s="47"/>
      <c r="J87" s="47">
        <v>444281</v>
      </c>
      <c r="K87" s="47"/>
      <c r="L87" s="73">
        <v>4643360</v>
      </c>
    </row>
    <row r="88" spans="1:12" ht="15.75" customHeight="1" x14ac:dyDescent="0.25">
      <c r="A88" s="9" t="s">
        <v>53</v>
      </c>
      <c r="G88" s="69"/>
      <c r="H88" s="70"/>
      <c r="I88" s="47"/>
      <c r="K88" s="47"/>
      <c r="L88" s="70"/>
    </row>
    <row r="89" spans="1:12" ht="15.75" customHeight="1" x14ac:dyDescent="0.25">
      <c r="B89" s="9" t="s">
        <v>54</v>
      </c>
      <c r="D89" s="46">
        <v>14</v>
      </c>
      <c r="F89" s="47">
        <v>7380143</v>
      </c>
      <c r="G89" s="69"/>
      <c r="H89" s="73">
        <v>7769954.5350000001</v>
      </c>
      <c r="I89" s="47"/>
      <c r="J89" s="47">
        <v>2591535</v>
      </c>
      <c r="K89" s="47"/>
      <c r="L89" s="73">
        <v>2965047</v>
      </c>
    </row>
    <row r="90" spans="1:12" ht="15.75" customHeight="1" x14ac:dyDescent="0.25">
      <c r="A90" s="9" t="s">
        <v>55</v>
      </c>
      <c r="F90" s="47">
        <v>72859</v>
      </c>
      <c r="G90" s="69"/>
      <c r="H90" s="73">
        <v>29432.007000000001</v>
      </c>
      <c r="I90" s="47"/>
      <c r="J90" s="47">
        <v>1645</v>
      </c>
      <c r="K90" s="47"/>
      <c r="L90" s="73">
        <v>2681</v>
      </c>
    </row>
    <row r="91" spans="1:12" ht="15.75" customHeight="1" x14ac:dyDescent="0.25">
      <c r="A91" s="9" t="s">
        <v>56</v>
      </c>
      <c r="F91" s="47">
        <v>8595948</v>
      </c>
      <c r="G91" s="69"/>
      <c r="H91" s="73">
        <v>7445737.8799999999</v>
      </c>
      <c r="I91" s="47"/>
      <c r="J91" s="47">
        <v>8595948</v>
      </c>
      <c r="K91" s="47"/>
      <c r="L91" s="73">
        <v>7445738</v>
      </c>
    </row>
    <row r="92" spans="1:12" ht="15.75" customHeight="1" x14ac:dyDescent="0.25">
      <c r="A92" s="9" t="s">
        <v>57</v>
      </c>
      <c r="F92" s="47">
        <v>262372</v>
      </c>
      <c r="G92" s="69"/>
      <c r="H92" s="73">
        <v>166743.008</v>
      </c>
      <c r="I92" s="47"/>
      <c r="J92" s="47">
        <v>0</v>
      </c>
      <c r="K92" s="47"/>
      <c r="L92" s="70">
        <v>0</v>
      </c>
    </row>
    <row r="93" spans="1:12" ht="15.75" customHeight="1" x14ac:dyDescent="0.25">
      <c r="A93" s="10" t="s">
        <v>58</v>
      </c>
      <c r="G93" s="69"/>
      <c r="H93" s="70"/>
      <c r="I93" s="47"/>
      <c r="K93" s="47"/>
      <c r="L93" s="70"/>
    </row>
    <row r="94" spans="1:12" ht="15.75" customHeight="1" x14ac:dyDescent="0.25">
      <c r="A94" s="10"/>
      <c r="B94" s="9" t="s">
        <v>299</v>
      </c>
      <c r="F94" s="47">
        <v>51844</v>
      </c>
      <c r="G94" s="69"/>
      <c r="H94" s="73">
        <v>51844.464</v>
      </c>
      <c r="I94" s="47"/>
      <c r="J94" s="47">
        <v>0</v>
      </c>
      <c r="K94" s="47"/>
      <c r="L94" s="70">
        <v>0</v>
      </c>
    </row>
    <row r="95" spans="1:12" ht="15.75" customHeight="1" x14ac:dyDescent="0.2">
      <c r="A95" s="9" t="s">
        <v>59</v>
      </c>
      <c r="F95" s="52">
        <v>10777</v>
      </c>
      <c r="G95" s="69"/>
      <c r="H95" s="161">
        <v>50930</v>
      </c>
      <c r="I95" s="47"/>
      <c r="J95" s="52">
        <v>0</v>
      </c>
      <c r="K95" s="47"/>
      <c r="L95" s="72">
        <v>0</v>
      </c>
    </row>
    <row r="96" spans="1:12" ht="15.75" customHeight="1" x14ac:dyDescent="0.25">
      <c r="G96" s="69"/>
      <c r="I96" s="47"/>
      <c r="K96" s="47"/>
    </row>
    <row r="97" spans="1:12" ht="15.75" customHeight="1" x14ac:dyDescent="0.25">
      <c r="A97" s="27" t="s">
        <v>60</v>
      </c>
      <c r="B97" s="10"/>
      <c r="F97" s="52">
        <f>SUM(F82:F95)</f>
        <v>18486068</v>
      </c>
      <c r="G97" s="68"/>
      <c r="H97" s="52">
        <f>SUM(H82:H95)</f>
        <v>19766202.728</v>
      </c>
      <c r="I97" s="49"/>
      <c r="J97" s="52">
        <f>SUM(J82:J95)</f>
        <v>22321305</v>
      </c>
      <c r="L97" s="52">
        <f>SUM(L82:L95)</f>
        <v>26197789</v>
      </c>
    </row>
    <row r="98" spans="1:12" ht="15.75" customHeight="1" x14ac:dyDescent="0.25">
      <c r="G98" s="68"/>
      <c r="I98" s="49"/>
    </row>
    <row r="99" spans="1:12" ht="15.75" customHeight="1" x14ac:dyDescent="0.25">
      <c r="A99" s="27" t="s">
        <v>61</v>
      </c>
      <c r="G99" s="68"/>
      <c r="I99" s="49"/>
    </row>
    <row r="100" spans="1:12" ht="15.75" customHeight="1" x14ac:dyDescent="0.25">
      <c r="G100" s="68"/>
      <c r="I100" s="49"/>
    </row>
    <row r="101" spans="1:12" ht="15.75" customHeight="1" x14ac:dyDescent="0.25">
      <c r="A101" s="9" t="s">
        <v>62</v>
      </c>
      <c r="D101" s="80">
        <f>D89</f>
        <v>14</v>
      </c>
      <c r="F101" s="73">
        <v>16008541</v>
      </c>
      <c r="G101" s="68"/>
      <c r="H101" s="73">
        <v>17910077.625999998</v>
      </c>
      <c r="I101" s="49"/>
      <c r="J101" s="73">
        <v>8002150</v>
      </c>
      <c r="L101" s="73">
        <v>8722038</v>
      </c>
    </row>
    <row r="102" spans="1:12" ht="15.75" customHeight="1" x14ac:dyDescent="0.25">
      <c r="A102" s="9" t="s">
        <v>63</v>
      </c>
      <c r="D102" s="81">
        <v>18.600000000000001</v>
      </c>
      <c r="F102" s="73">
        <v>0</v>
      </c>
      <c r="G102" s="68"/>
      <c r="H102" s="70">
        <v>0</v>
      </c>
      <c r="I102" s="49"/>
      <c r="J102" s="73">
        <v>7655192</v>
      </c>
      <c r="L102" s="70">
        <v>0</v>
      </c>
    </row>
    <row r="103" spans="1:12" ht="15.75" customHeight="1" x14ac:dyDescent="0.25">
      <c r="A103" s="9" t="s">
        <v>64</v>
      </c>
      <c r="D103" s="80"/>
      <c r="F103" s="47">
        <v>355211</v>
      </c>
      <c r="G103" s="68"/>
      <c r="H103" s="73">
        <v>399685.27600000001</v>
      </c>
      <c r="I103" s="49"/>
      <c r="J103" s="47">
        <v>263941</v>
      </c>
      <c r="L103" s="73">
        <v>325404</v>
      </c>
    </row>
    <row r="104" spans="1:12" ht="15.75" customHeight="1" x14ac:dyDescent="0.25">
      <c r="A104" s="9" t="s">
        <v>65</v>
      </c>
      <c r="D104" s="80"/>
      <c r="F104" s="73">
        <v>22557275</v>
      </c>
      <c r="G104" s="68"/>
      <c r="H104" s="73">
        <v>23706386.011999998</v>
      </c>
      <c r="I104" s="49"/>
      <c r="J104" s="73">
        <v>22557275</v>
      </c>
      <c r="L104" s="73">
        <v>23706386</v>
      </c>
    </row>
    <row r="105" spans="1:12" ht="15.75" customHeight="1" x14ac:dyDescent="0.25">
      <c r="A105" s="9" t="s">
        <v>59</v>
      </c>
      <c r="D105" s="80"/>
      <c r="F105" s="73">
        <v>48882</v>
      </c>
      <c r="G105" s="68"/>
      <c r="H105" s="73">
        <v>61200.027999999998</v>
      </c>
      <c r="I105" s="49"/>
      <c r="J105" s="73">
        <v>34</v>
      </c>
      <c r="L105" s="73">
        <v>34</v>
      </c>
    </row>
    <row r="106" spans="1:12" ht="15.75" customHeight="1" x14ac:dyDescent="0.25">
      <c r="A106" s="9" t="s">
        <v>66</v>
      </c>
      <c r="D106" s="80"/>
      <c r="F106" s="73">
        <v>1532631</v>
      </c>
      <c r="G106" s="10"/>
      <c r="H106" s="73">
        <v>1531609.0719999999</v>
      </c>
      <c r="I106" s="70"/>
      <c r="J106" s="73">
        <v>259491</v>
      </c>
      <c r="K106" s="70"/>
      <c r="L106" s="73">
        <v>260956</v>
      </c>
    </row>
    <row r="107" spans="1:12" ht="15.75" customHeight="1" x14ac:dyDescent="0.25">
      <c r="A107" s="9" t="s">
        <v>67</v>
      </c>
      <c r="D107" s="80"/>
      <c r="F107" s="70">
        <v>181019</v>
      </c>
      <c r="G107" s="10"/>
      <c r="H107" s="73">
        <v>180865</v>
      </c>
      <c r="I107" s="70"/>
      <c r="J107" s="70">
        <v>0</v>
      </c>
      <c r="K107" s="70"/>
      <c r="L107" s="70">
        <v>0</v>
      </c>
    </row>
    <row r="108" spans="1:12" ht="15.75" customHeight="1" x14ac:dyDescent="0.25">
      <c r="A108" s="9" t="s">
        <v>303</v>
      </c>
      <c r="B108" s="160"/>
      <c r="C108" s="160"/>
      <c r="D108" s="80"/>
      <c r="F108" s="70">
        <v>121506</v>
      </c>
      <c r="G108" s="10"/>
      <c r="H108" s="73">
        <v>71483.131999999998</v>
      </c>
      <c r="I108" s="70"/>
      <c r="J108" s="70">
        <v>36481</v>
      </c>
      <c r="K108" s="70"/>
      <c r="L108" s="73">
        <v>34508</v>
      </c>
    </row>
    <row r="109" spans="1:12" ht="15.75" customHeight="1" x14ac:dyDescent="0.25">
      <c r="A109" s="9" t="s">
        <v>68</v>
      </c>
      <c r="D109" s="81">
        <v>18.7</v>
      </c>
      <c r="F109" s="47">
        <v>0</v>
      </c>
      <c r="G109" s="68"/>
      <c r="H109" s="70">
        <v>0</v>
      </c>
      <c r="I109" s="49"/>
      <c r="J109" s="47">
        <v>572014</v>
      </c>
      <c r="L109" s="73">
        <v>583079</v>
      </c>
    </row>
    <row r="110" spans="1:12" ht="15.75" customHeight="1" x14ac:dyDescent="0.25">
      <c r="A110" s="9" t="s">
        <v>69</v>
      </c>
      <c r="F110" s="73">
        <v>2444636</v>
      </c>
      <c r="G110" s="68"/>
      <c r="H110" s="73">
        <v>2414483</v>
      </c>
      <c r="I110" s="49"/>
      <c r="J110" s="73">
        <v>320294</v>
      </c>
      <c r="L110" s="73">
        <v>318342</v>
      </c>
    </row>
    <row r="111" spans="1:12" ht="15.75" customHeight="1" x14ac:dyDescent="0.25">
      <c r="A111" s="9" t="s">
        <v>70</v>
      </c>
      <c r="F111" s="74">
        <v>213764</v>
      </c>
      <c r="G111" s="68"/>
      <c r="H111" s="74">
        <v>27224</v>
      </c>
      <c r="I111" s="49"/>
      <c r="J111" s="74">
        <v>1041</v>
      </c>
      <c r="L111" s="74">
        <v>1540</v>
      </c>
    </row>
    <row r="112" spans="1:12" ht="15.75" customHeight="1" x14ac:dyDescent="0.25">
      <c r="G112" s="68"/>
      <c r="I112" s="49"/>
      <c r="K112" s="47"/>
    </row>
    <row r="113" spans="1:12" ht="15.75" customHeight="1" x14ac:dyDescent="0.25">
      <c r="A113" s="27" t="s">
        <v>71</v>
      </c>
      <c r="B113" s="10"/>
      <c r="F113" s="52">
        <f>SUM(F101:F111)</f>
        <v>43463465</v>
      </c>
      <c r="G113" s="68"/>
      <c r="H113" s="52">
        <f>SUM(H101:H111)</f>
        <v>46303013.14599999</v>
      </c>
      <c r="I113" s="49"/>
      <c r="J113" s="52">
        <f>SUM(J101:J111)</f>
        <v>39667913</v>
      </c>
      <c r="K113" s="48"/>
      <c r="L113" s="52">
        <f>SUM(L101:L111)</f>
        <v>33952287</v>
      </c>
    </row>
    <row r="114" spans="1:12" ht="15.75" customHeight="1" x14ac:dyDescent="0.25">
      <c r="A114" s="27"/>
      <c r="G114" s="68"/>
      <c r="I114" s="49"/>
      <c r="K114" s="48"/>
    </row>
    <row r="115" spans="1:12" ht="15.75" customHeight="1" x14ac:dyDescent="0.25">
      <c r="A115" s="27" t="s">
        <v>72</v>
      </c>
      <c r="B115" s="27"/>
      <c r="F115" s="52">
        <f>F97+F113</f>
        <v>61949533</v>
      </c>
      <c r="G115" s="68"/>
      <c r="H115" s="52">
        <f>H97+H113</f>
        <v>66069215.873999991</v>
      </c>
      <c r="I115" s="49"/>
      <c r="J115" s="52">
        <f>J97+J113</f>
        <v>61989218</v>
      </c>
      <c r="K115" s="48"/>
      <c r="L115" s="52">
        <f>L97+L113</f>
        <v>60150076</v>
      </c>
    </row>
    <row r="116" spans="1:12" ht="15.75" customHeight="1" x14ac:dyDescent="0.25">
      <c r="A116" s="27"/>
      <c r="B116" s="27"/>
      <c r="G116" s="68"/>
    </row>
    <row r="117" spans="1:12" ht="15.75" customHeight="1" x14ac:dyDescent="0.25">
      <c r="A117" s="27"/>
      <c r="B117" s="27"/>
      <c r="G117" s="68"/>
    </row>
    <row r="118" spans="1:12" ht="15.75" customHeight="1" x14ac:dyDescent="0.25">
      <c r="A118" s="27"/>
      <c r="B118" s="27"/>
      <c r="G118" s="68"/>
    </row>
    <row r="119" spans="1:12" ht="15.75" customHeight="1" x14ac:dyDescent="0.25">
      <c r="A119" s="27"/>
      <c r="B119" s="27"/>
      <c r="G119" s="68"/>
    </row>
    <row r="120" spans="1:12" ht="15.75" customHeight="1" x14ac:dyDescent="0.25">
      <c r="A120" s="27"/>
      <c r="B120" s="27"/>
      <c r="G120" s="68"/>
    </row>
    <row r="121" spans="1:12" ht="15.75" customHeight="1" x14ac:dyDescent="0.25">
      <c r="A121" s="27"/>
      <c r="B121" s="27"/>
      <c r="G121" s="68"/>
    </row>
    <row r="122" spans="1:12" ht="15.75" customHeight="1" x14ac:dyDescent="0.25">
      <c r="A122" s="27"/>
      <c r="B122" s="27"/>
      <c r="G122" s="68"/>
    </row>
    <row r="123" spans="1:12" ht="15.75" customHeight="1" x14ac:dyDescent="0.25">
      <c r="A123" s="27"/>
      <c r="B123" s="27"/>
      <c r="G123" s="68"/>
    </row>
    <row r="124" spans="1:12" ht="15.75" customHeight="1" x14ac:dyDescent="0.25">
      <c r="A124" s="27"/>
      <c r="B124" s="27"/>
      <c r="G124" s="68"/>
    </row>
    <row r="125" spans="1:12" ht="15.75" customHeight="1" x14ac:dyDescent="0.25">
      <c r="A125" s="27"/>
      <c r="B125" s="27"/>
      <c r="G125" s="68"/>
    </row>
    <row r="126" spans="1:12" ht="15.75" customHeight="1" x14ac:dyDescent="0.25">
      <c r="A126" s="27"/>
      <c r="B126" s="27"/>
      <c r="G126" s="68"/>
    </row>
    <row r="127" spans="1:12" ht="9.75" customHeight="1" x14ac:dyDescent="0.25">
      <c r="A127" s="27"/>
      <c r="B127" s="27"/>
      <c r="G127" s="68"/>
    </row>
    <row r="128" spans="1:12" ht="21.95" customHeight="1" x14ac:dyDescent="0.25">
      <c r="A128" s="178" t="str">
        <f>$A$65</f>
        <v>The accompanying condensed notes to the interim financial information are an integral part of this interim financial information.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</row>
    <row r="129" spans="1:12" ht="16.5" customHeight="1" x14ac:dyDescent="0.25">
      <c r="A129" s="27" t="str">
        <f>+A1</f>
        <v>Energy Absolute Public Company Limited</v>
      </c>
      <c r="B129" s="27"/>
      <c r="C129" s="27"/>
    </row>
    <row r="130" spans="1:12" ht="16.5" customHeight="1" x14ac:dyDescent="0.25">
      <c r="A130" s="27" t="str">
        <f>+A2</f>
        <v xml:space="preserve">Statement of Financial Position </v>
      </c>
      <c r="B130" s="27"/>
      <c r="C130" s="27"/>
    </row>
    <row r="131" spans="1:12" ht="16.5" customHeight="1" x14ac:dyDescent="0.25">
      <c r="A131" s="28" t="str">
        <f>+A3</f>
        <v>As at 31 March 2025</v>
      </c>
      <c r="B131" s="28"/>
      <c r="C131" s="28"/>
      <c r="D131" s="50"/>
      <c r="E131" s="51"/>
      <c r="F131" s="52"/>
      <c r="G131" s="51"/>
      <c r="H131" s="52"/>
      <c r="I131" s="53"/>
      <c r="J131" s="52"/>
      <c r="K131" s="54"/>
      <c r="L131" s="52"/>
    </row>
    <row r="132" spans="1:12" ht="15.75" customHeight="1" x14ac:dyDescent="0.25">
      <c r="A132" s="27"/>
      <c r="B132" s="27"/>
      <c r="C132" s="27"/>
    </row>
    <row r="133" spans="1:12" ht="15.75" customHeight="1" x14ac:dyDescent="0.25"/>
    <row r="134" spans="1:12" ht="15.75" customHeight="1" x14ac:dyDescent="0.25">
      <c r="F134" s="180" t="s">
        <v>3</v>
      </c>
      <c r="G134" s="180"/>
      <c r="H134" s="180"/>
      <c r="I134" s="47"/>
      <c r="J134" s="180" t="s">
        <v>4</v>
      </c>
      <c r="K134" s="180"/>
      <c r="L134" s="180"/>
    </row>
    <row r="135" spans="1:12" ht="15.75" customHeight="1" x14ac:dyDescent="0.25">
      <c r="A135" s="10"/>
      <c r="D135" s="57"/>
      <c r="E135" s="27"/>
      <c r="F135" s="179" t="s">
        <v>5</v>
      </c>
      <c r="G135" s="179"/>
      <c r="H135" s="179"/>
      <c r="I135" s="76"/>
      <c r="J135" s="179" t="s">
        <v>5</v>
      </c>
      <c r="K135" s="179"/>
      <c r="L135" s="179"/>
    </row>
    <row r="136" spans="1:12" ht="15.75" customHeight="1" x14ac:dyDescent="0.25">
      <c r="D136" s="57"/>
      <c r="E136" s="27"/>
      <c r="F136" s="76" t="s">
        <v>6</v>
      </c>
      <c r="G136" s="77"/>
      <c r="H136" s="76" t="s">
        <v>7</v>
      </c>
      <c r="I136" s="76"/>
      <c r="J136" s="76" t="s">
        <v>6</v>
      </c>
      <c r="K136" s="76"/>
      <c r="L136" s="76" t="s">
        <v>7</v>
      </c>
    </row>
    <row r="137" spans="1:12" ht="15.75" customHeight="1" x14ac:dyDescent="0.25">
      <c r="E137" s="27"/>
      <c r="F137" s="58" t="s">
        <v>8</v>
      </c>
      <c r="G137" s="55"/>
      <c r="H137" s="59" t="s">
        <v>9</v>
      </c>
      <c r="I137" s="60"/>
      <c r="J137" s="58" t="s">
        <v>8</v>
      </c>
      <c r="K137" s="55"/>
      <c r="L137" s="59" t="s">
        <v>9</v>
      </c>
    </row>
    <row r="138" spans="1:12" ht="15.75" customHeight="1" x14ac:dyDescent="0.25">
      <c r="E138" s="27"/>
      <c r="F138" s="55">
        <v>2025</v>
      </c>
      <c r="G138" s="61"/>
      <c r="H138" s="59" t="s">
        <v>10</v>
      </c>
      <c r="I138" s="60"/>
      <c r="J138" s="55">
        <v>2025</v>
      </c>
      <c r="K138" s="61"/>
      <c r="L138" s="59" t="s">
        <v>10</v>
      </c>
    </row>
    <row r="139" spans="1:12" ht="15.75" customHeight="1" x14ac:dyDescent="0.25">
      <c r="D139" s="62" t="s">
        <v>73</v>
      </c>
      <c r="E139" s="27"/>
      <c r="F139" s="78" t="s">
        <v>12</v>
      </c>
      <c r="G139" s="27"/>
      <c r="H139" s="78" t="s">
        <v>12</v>
      </c>
      <c r="I139" s="66"/>
      <c r="J139" s="78" t="s">
        <v>12</v>
      </c>
      <c r="K139" s="67"/>
      <c r="L139" s="78" t="s">
        <v>12</v>
      </c>
    </row>
    <row r="140" spans="1:12" ht="15.75" customHeight="1" x14ac:dyDescent="0.25">
      <c r="D140" s="64"/>
      <c r="E140" s="27"/>
      <c r="F140" s="76"/>
      <c r="G140" s="79"/>
      <c r="H140" s="76"/>
      <c r="I140" s="66"/>
      <c r="J140" s="76"/>
      <c r="K140" s="67"/>
      <c r="L140" s="76"/>
    </row>
    <row r="141" spans="1:12" ht="15.75" customHeight="1" x14ac:dyDescent="0.25">
      <c r="A141" s="27" t="s">
        <v>74</v>
      </c>
      <c r="G141" s="68"/>
      <c r="I141" s="49"/>
      <c r="K141" s="48"/>
    </row>
    <row r="142" spans="1:12" ht="15.75" customHeight="1" x14ac:dyDescent="0.25">
      <c r="A142" s="27"/>
      <c r="G142" s="68"/>
      <c r="I142" s="49"/>
      <c r="K142" s="48"/>
    </row>
    <row r="143" spans="1:12" ht="15.75" customHeight="1" x14ac:dyDescent="0.25">
      <c r="A143" s="27" t="s">
        <v>75</v>
      </c>
      <c r="G143" s="68"/>
      <c r="I143" s="49"/>
      <c r="K143" s="48"/>
    </row>
    <row r="144" spans="1:12" ht="15.75" customHeight="1" x14ac:dyDescent="0.25">
      <c r="A144" s="27"/>
      <c r="G144" s="68"/>
      <c r="I144" s="49"/>
      <c r="K144" s="48"/>
    </row>
    <row r="145" spans="1:12" ht="15.75" customHeight="1" x14ac:dyDescent="0.25">
      <c r="A145" s="9" t="s">
        <v>76</v>
      </c>
      <c r="D145" s="46">
        <v>16</v>
      </c>
      <c r="G145" s="68"/>
      <c r="I145" s="49"/>
      <c r="K145" s="48"/>
    </row>
    <row r="146" spans="1:12" ht="15.75" customHeight="1" x14ac:dyDescent="0.25">
      <c r="B146" s="9" t="s">
        <v>77</v>
      </c>
      <c r="F146" s="10"/>
      <c r="G146" s="10"/>
      <c r="H146" s="70"/>
      <c r="I146" s="70"/>
      <c r="J146" s="70"/>
      <c r="K146" s="70"/>
      <c r="L146" s="70"/>
    </row>
    <row r="147" spans="1:12" ht="15.75" customHeight="1" x14ac:dyDescent="0.25">
      <c r="C147" s="35" t="s">
        <v>78</v>
      </c>
      <c r="G147" s="68"/>
      <c r="I147" s="49"/>
      <c r="J147" s="70"/>
    </row>
    <row r="148" spans="1:12" ht="15.75" customHeight="1" x14ac:dyDescent="0.25">
      <c r="C148" s="9" t="s">
        <v>79</v>
      </c>
      <c r="G148" s="68"/>
      <c r="I148" s="49"/>
      <c r="J148" s="70"/>
    </row>
    <row r="149" spans="1:12" ht="15.75" customHeight="1" x14ac:dyDescent="0.25">
      <c r="C149" s="35" t="s">
        <v>80</v>
      </c>
      <c r="G149" s="68"/>
      <c r="I149" s="49"/>
      <c r="J149" s="70"/>
    </row>
    <row r="150" spans="1:12" ht="15.75" customHeight="1" thickBot="1" x14ac:dyDescent="0.3">
      <c r="C150" s="9" t="s">
        <v>79</v>
      </c>
      <c r="F150" s="75">
        <v>866446</v>
      </c>
      <c r="G150" s="68"/>
      <c r="H150" s="75">
        <v>400334.14</v>
      </c>
      <c r="I150" s="49"/>
      <c r="J150" s="75">
        <v>866446</v>
      </c>
      <c r="L150" s="75">
        <v>400334.14</v>
      </c>
    </row>
    <row r="151" spans="1:12" ht="15.75" customHeight="1" thickTop="1" x14ac:dyDescent="0.25">
      <c r="G151" s="68"/>
      <c r="H151" s="70"/>
      <c r="I151" s="49"/>
      <c r="L151" s="70"/>
    </row>
    <row r="152" spans="1:12" ht="15.75" customHeight="1" x14ac:dyDescent="0.25">
      <c r="B152" s="9" t="s">
        <v>81</v>
      </c>
      <c r="F152" s="10"/>
      <c r="G152" s="10"/>
      <c r="H152" s="70"/>
      <c r="I152" s="70"/>
      <c r="J152" s="70"/>
      <c r="K152" s="70"/>
      <c r="L152" s="70"/>
    </row>
    <row r="153" spans="1:12" ht="15.75" customHeight="1" x14ac:dyDescent="0.25">
      <c r="C153" s="35" t="s">
        <v>82</v>
      </c>
      <c r="F153" s="10"/>
      <c r="G153" s="47"/>
      <c r="H153" s="70"/>
      <c r="I153" s="49"/>
      <c r="J153" s="73"/>
      <c r="L153" s="70"/>
    </row>
    <row r="154" spans="1:12" ht="15.75" customHeight="1" x14ac:dyDescent="0.25">
      <c r="C154" s="9" t="s">
        <v>83</v>
      </c>
      <c r="F154" s="10"/>
      <c r="G154" s="47"/>
      <c r="H154" s="70"/>
      <c r="I154" s="49"/>
      <c r="J154" s="73"/>
      <c r="L154" s="70"/>
    </row>
    <row r="155" spans="1:12" ht="15.75" customHeight="1" x14ac:dyDescent="0.25">
      <c r="C155" s="35" t="s">
        <v>84</v>
      </c>
      <c r="F155" s="10"/>
      <c r="G155" s="47"/>
      <c r="H155" s="70"/>
      <c r="I155" s="49"/>
      <c r="J155" s="73"/>
      <c r="L155" s="70"/>
    </row>
    <row r="156" spans="1:12" ht="15.75" customHeight="1" x14ac:dyDescent="0.25">
      <c r="C156" s="9" t="s">
        <v>85</v>
      </c>
      <c r="D156" s="46">
        <v>16</v>
      </c>
      <c r="F156" s="70">
        <f>'7'!F36</f>
        <v>742668</v>
      </c>
      <c r="G156" s="47"/>
      <c r="H156" s="47">
        <v>371334.14</v>
      </c>
      <c r="I156" s="49"/>
      <c r="J156" s="70">
        <f>'8'!F29</f>
        <v>742668</v>
      </c>
      <c r="L156" s="47">
        <v>371334</v>
      </c>
    </row>
    <row r="157" spans="1:12" ht="15.75" customHeight="1" x14ac:dyDescent="0.25">
      <c r="A157" s="9" t="s">
        <v>86</v>
      </c>
      <c r="F157" s="70">
        <f>'7'!H36</f>
        <v>9253893</v>
      </c>
      <c r="G157" s="47"/>
      <c r="H157" s="47">
        <v>2948305.835</v>
      </c>
      <c r="I157" s="49"/>
      <c r="J157" s="70">
        <f>'8'!H29</f>
        <v>9253893</v>
      </c>
      <c r="L157" s="47">
        <v>2948306</v>
      </c>
    </row>
    <row r="158" spans="1:12" ht="15.75" customHeight="1" x14ac:dyDescent="0.25">
      <c r="A158" s="9" t="s">
        <v>87</v>
      </c>
      <c r="F158" s="70">
        <f>'7'!J36</f>
        <v>744762</v>
      </c>
      <c r="G158" s="47"/>
      <c r="H158" s="47">
        <v>0</v>
      </c>
      <c r="I158" s="49"/>
      <c r="J158" s="70">
        <f>'8'!J29</f>
        <v>744762</v>
      </c>
      <c r="L158" s="47">
        <v>0</v>
      </c>
    </row>
    <row r="159" spans="1:12" ht="15.75" customHeight="1" x14ac:dyDescent="0.25">
      <c r="A159" s="9" t="s">
        <v>88</v>
      </c>
      <c r="F159" s="70"/>
      <c r="G159" s="47"/>
      <c r="H159" s="70"/>
      <c r="I159" s="49"/>
      <c r="J159" s="70"/>
      <c r="L159" s="70"/>
    </row>
    <row r="160" spans="1:12" ht="15.75" customHeight="1" x14ac:dyDescent="0.25">
      <c r="B160" s="9" t="s">
        <v>89</v>
      </c>
      <c r="F160" s="70"/>
      <c r="G160" s="68"/>
      <c r="H160" s="70"/>
      <c r="I160" s="49"/>
      <c r="J160" s="70"/>
      <c r="L160" s="70"/>
    </row>
    <row r="161" spans="1:12" ht="15.75" customHeight="1" x14ac:dyDescent="0.25">
      <c r="C161" s="9" t="s">
        <v>90</v>
      </c>
      <c r="F161" s="70">
        <v>40200</v>
      </c>
      <c r="G161" s="68"/>
      <c r="H161" s="73">
        <v>40200</v>
      </c>
      <c r="I161" s="49"/>
      <c r="J161" s="73">
        <v>40200</v>
      </c>
      <c r="L161" s="73">
        <v>40200</v>
      </c>
    </row>
    <row r="162" spans="1:12" ht="15.75" customHeight="1" x14ac:dyDescent="0.25">
      <c r="B162" s="9" t="s">
        <v>91</v>
      </c>
      <c r="F162" s="70">
        <f>'7'!P36</f>
        <v>36604579</v>
      </c>
      <c r="G162" s="68"/>
      <c r="H162" s="70">
        <v>36355703.307999998</v>
      </c>
      <c r="I162" s="49"/>
      <c r="J162" s="70">
        <f>'8'!Q29</f>
        <v>17058881</v>
      </c>
      <c r="L162" s="73">
        <v>16882810</v>
      </c>
    </row>
    <row r="163" spans="1:12" ht="15.75" customHeight="1" x14ac:dyDescent="0.25">
      <c r="A163" s="9" t="s">
        <v>92</v>
      </c>
      <c r="F163" s="70"/>
      <c r="G163" s="68"/>
      <c r="H163" s="70"/>
      <c r="I163" s="49"/>
      <c r="J163" s="70"/>
      <c r="L163" s="70"/>
    </row>
    <row r="164" spans="1:12" ht="15.75" customHeight="1" x14ac:dyDescent="0.25">
      <c r="B164" s="9" t="s">
        <v>93</v>
      </c>
      <c r="F164" s="70">
        <v>0</v>
      </c>
      <c r="G164" s="68"/>
      <c r="H164" s="70">
        <v>0</v>
      </c>
      <c r="I164" s="49"/>
      <c r="J164" s="70">
        <f>'8'!S29</f>
        <v>23136</v>
      </c>
      <c r="L164" s="73">
        <v>23136</v>
      </c>
    </row>
    <row r="165" spans="1:12" ht="15.75" customHeight="1" x14ac:dyDescent="0.25">
      <c r="A165" s="9" t="s">
        <v>94</v>
      </c>
      <c r="F165" s="72">
        <f>'7'!AB36</f>
        <v>-8726352</v>
      </c>
      <c r="G165" s="68"/>
      <c r="H165" s="72">
        <v>-8337503.1629999997</v>
      </c>
      <c r="I165" s="49"/>
      <c r="J165" s="72">
        <f>'8'!Y29</f>
        <v>-898957</v>
      </c>
      <c r="L165" s="52">
        <v>-928957</v>
      </c>
    </row>
    <row r="166" spans="1:12" ht="15.75" customHeight="1" x14ac:dyDescent="0.25">
      <c r="F166" s="70"/>
      <c r="G166" s="68"/>
      <c r="I166" s="49"/>
      <c r="J166" s="70"/>
    </row>
    <row r="167" spans="1:12" ht="15.75" customHeight="1" x14ac:dyDescent="0.25">
      <c r="A167" s="27" t="s">
        <v>95</v>
      </c>
      <c r="B167" s="27"/>
      <c r="C167" s="27"/>
      <c r="F167" s="70">
        <f>SUM(F156:F166)</f>
        <v>38659750</v>
      </c>
      <c r="G167" s="47"/>
      <c r="H167" s="10">
        <f>SUM(H156:H166)</f>
        <v>31378040.120000001</v>
      </c>
      <c r="I167" s="49"/>
      <c r="J167" s="70">
        <f>SUM(J156:J166)</f>
        <v>26964583</v>
      </c>
      <c r="L167" s="10">
        <f>SUM(L156:L166)</f>
        <v>19336829</v>
      </c>
    </row>
    <row r="168" spans="1:12" ht="15.75" customHeight="1" x14ac:dyDescent="0.25">
      <c r="A168" s="9" t="s">
        <v>96</v>
      </c>
      <c r="F168" s="72">
        <f>'7'!AF36</f>
        <v>2281870</v>
      </c>
      <c r="G168" s="69"/>
      <c r="H168" s="52">
        <v>-1242413.1580000001</v>
      </c>
      <c r="I168" s="49"/>
      <c r="J168" s="72">
        <v>0</v>
      </c>
      <c r="L168" s="72">
        <v>0</v>
      </c>
    </row>
    <row r="169" spans="1:12" ht="15.75" customHeight="1" x14ac:dyDescent="0.25">
      <c r="A169" s="27"/>
      <c r="F169" s="70"/>
      <c r="G169" s="68"/>
      <c r="I169" s="49"/>
      <c r="J169" s="70"/>
      <c r="K169" s="48"/>
    </row>
    <row r="170" spans="1:12" ht="15.75" customHeight="1" x14ac:dyDescent="0.25">
      <c r="A170" s="27" t="s">
        <v>97</v>
      </c>
      <c r="B170" s="27"/>
      <c r="F170" s="72">
        <f>SUM(F167:F168)</f>
        <v>40941620</v>
      </c>
      <c r="G170" s="69"/>
      <c r="H170" s="52">
        <f>SUM(H167:H168)</f>
        <v>30135626.962000001</v>
      </c>
      <c r="I170" s="47"/>
      <c r="J170" s="72">
        <f>SUM(J167:J168)</f>
        <v>26964583</v>
      </c>
      <c r="K170" s="47"/>
      <c r="L170" s="52">
        <f>SUM(L167:L169)</f>
        <v>19336829</v>
      </c>
    </row>
    <row r="171" spans="1:12" ht="15.75" customHeight="1" x14ac:dyDescent="0.25">
      <c r="A171" s="27"/>
      <c r="F171" s="70"/>
      <c r="G171" s="68"/>
      <c r="I171" s="49"/>
      <c r="J171" s="70"/>
      <c r="K171" s="48"/>
    </row>
    <row r="172" spans="1:12" ht="15.75" customHeight="1" thickBot="1" x14ac:dyDescent="0.3">
      <c r="A172" s="27" t="s">
        <v>98</v>
      </c>
      <c r="F172" s="82">
        <f>F115+F170</f>
        <v>102891153</v>
      </c>
      <c r="G172" s="68"/>
      <c r="H172" s="75">
        <f>H115+H170</f>
        <v>96204842.835999995</v>
      </c>
      <c r="I172" s="49"/>
      <c r="J172" s="82">
        <f>J115+J170</f>
        <v>88953801</v>
      </c>
      <c r="L172" s="75">
        <f>SUM(L115+L170)</f>
        <v>79486905</v>
      </c>
    </row>
    <row r="173" spans="1:12" ht="15.75" customHeight="1" thickTop="1" x14ac:dyDescent="0.25">
      <c r="A173" s="27"/>
      <c r="G173" s="68"/>
      <c r="I173" s="49"/>
    </row>
    <row r="174" spans="1:12" ht="15.75" customHeight="1" x14ac:dyDescent="0.25">
      <c r="A174" s="27"/>
      <c r="G174" s="47"/>
      <c r="I174" s="47"/>
      <c r="K174" s="47"/>
    </row>
    <row r="175" spans="1:12" ht="15.75" customHeight="1" x14ac:dyDescent="0.25">
      <c r="A175" s="27"/>
      <c r="G175" s="47"/>
      <c r="I175" s="49"/>
    </row>
    <row r="176" spans="1:12" ht="15.75" customHeight="1" x14ac:dyDescent="0.25">
      <c r="A176" s="27"/>
      <c r="G176" s="47"/>
      <c r="I176" s="49"/>
    </row>
    <row r="177" spans="1:12" ht="15.75" customHeight="1" x14ac:dyDescent="0.25">
      <c r="A177" s="27"/>
      <c r="G177" s="47"/>
      <c r="I177" s="49"/>
    </row>
    <row r="178" spans="1:12" ht="15.75" customHeight="1" x14ac:dyDescent="0.25">
      <c r="A178" s="27"/>
      <c r="G178" s="68"/>
      <c r="I178" s="49"/>
    </row>
    <row r="179" spans="1:12" ht="15.75" customHeight="1" x14ac:dyDescent="0.25">
      <c r="A179" s="27"/>
      <c r="G179" s="68"/>
      <c r="I179" s="49"/>
    </row>
    <row r="180" spans="1:12" ht="15.75" customHeight="1" x14ac:dyDescent="0.25">
      <c r="A180" s="27"/>
      <c r="G180" s="68"/>
      <c r="I180" s="49"/>
    </row>
    <row r="181" spans="1:12" ht="15.75" customHeight="1" x14ac:dyDescent="0.25">
      <c r="A181" s="27"/>
      <c r="G181" s="68"/>
      <c r="I181" s="49"/>
    </row>
    <row r="182" spans="1:12" ht="15.75" customHeight="1" x14ac:dyDescent="0.25">
      <c r="A182" s="27"/>
      <c r="G182" s="68"/>
      <c r="I182" s="49"/>
    </row>
    <row r="183" spans="1:12" ht="15.75" customHeight="1" x14ac:dyDescent="0.25">
      <c r="A183" s="27"/>
      <c r="G183" s="68"/>
      <c r="I183" s="49"/>
    </row>
    <row r="184" spans="1:12" ht="15.75" customHeight="1" x14ac:dyDescent="0.25">
      <c r="A184" s="27"/>
      <c r="G184" s="68"/>
      <c r="I184" s="49"/>
    </row>
    <row r="185" spans="1:12" ht="15.75" customHeight="1" x14ac:dyDescent="0.25">
      <c r="A185" s="27"/>
      <c r="G185" s="68"/>
      <c r="I185" s="49"/>
    </row>
    <row r="186" spans="1:12" ht="15.75" customHeight="1" x14ac:dyDescent="0.25">
      <c r="A186" s="27"/>
      <c r="G186" s="68"/>
      <c r="I186" s="49"/>
    </row>
    <row r="187" spans="1:12" ht="15.75" customHeight="1" x14ac:dyDescent="0.25">
      <c r="A187" s="27"/>
      <c r="G187" s="68"/>
      <c r="I187" s="49"/>
    </row>
    <row r="188" spans="1:12" ht="15.75" customHeight="1" x14ac:dyDescent="0.25">
      <c r="A188" s="27"/>
      <c r="G188" s="68"/>
      <c r="I188" s="49"/>
    </row>
    <row r="189" spans="1:12" ht="15.75" customHeight="1" x14ac:dyDescent="0.25">
      <c r="A189" s="27"/>
      <c r="G189" s="68"/>
      <c r="I189" s="49"/>
    </row>
    <row r="190" spans="1:12" ht="9.75" customHeight="1" x14ac:dyDescent="0.25">
      <c r="A190" s="27"/>
      <c r="G190" s="68"/>
      <c r="I190" s="49"/>
    </row>
    <row r="191" spans="1:12" ht="21.95" customHeight="1" x14ac:dyDescent="0.25">
      <c r="A191" s="178" t="str">
        <f>$A$65</f>
        <v>The accompanying condensed notes to the interim financial information are an integral part of this interim financial information.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</row>
  </sheetData>
  <mergeCells count="15">
    <mergeCell ref="F71:H71"/>
    <mergeCell ref="J71:L71"/>
    <mergeCell ref="F6:H6"/>
    <mergeCell ref="J6:L6"/>
    <mergeCell ref="F7:H7"/>
    <mergeCell ref="J7:L7"/>
    <mergeCell ref="A65:L65"/>
    <mergeCell ref="A191:L191"/>
    <mergeCell ref="F72:H72"/>
    <mergeCell ref="J72:L72"/>
    <mergeCell ref="A128:L128"/>
    <mergeCell ref="F134:H134"/>
    <mergeCell ref="J134:L134"/>
    <mergeCell ref="F135:H135"/>
    <mergeCell ref="J135:L135"/>
  </mergeCells>
  <pageMargins left="0.8" right="0.5" top="0.5" bottom="0.6" header="0.49" footer="0.4"/>
  <pageSetup paperSize="9" scale="80" firstPageNumber="2" fitToHeight="0" orientation="portrait" useFirstPageNumber="1" horizontalDpi="1200" verticalDpi="1200" r:id="rId1"/>
  <headerFooter>
    <oddFooter>&amp;R&amp;"Arial,Regular"&amp;10&amp;P</oddFooter>
  </headerFooter>
  <rowBreaks count="2" manualBreakCount="2">
    <brk id="65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B372-009F-454C-BA36-71EBA0BE1DA3}">
  <sheetPr>
    <tabColor rgb="FFCCFFCC"/>
  </sheetPr>
  <dimension ref="A1:L112"/>
  <sheetViews>
    <sheetView tabSelected="1" topLeftCell="A49" zoomScaleNormal="100" zoomScaleSheetLayoutView="100" zoomScalePageLayoutView="85" workbookViewId="0">
      <selection activeCell="B70" sqref="B70"/>
    </sheetView>
  </sheetViews>
  <sheetFormatPr defaultColWidth="6.7109375" defaultRowHeight="16.5" customHeight="1" x14ac:dyDescent="0.25"/>
  <cols>
    <col min="1" max="2" width="1.42578125" style="13" customWidth="1"/>
    <col min="3" max="3" width="47.7109375" style="13" customWidth="1"/>
    <col min="4" max="4" width="6.28515625" style="84" customWidth="1"/>
    <col min="5" max="5" width="0.5703125" style="13" customWidth="1"/>
    <col min="6" max="6" width="11.5703125" style="85" customWidth="1"/>
    <col min="7" max="7" width="0.5703125" style="13" customWidth="1"/>
    <col min="8" max="8" width="11.5703125" style="85" customWidth="1"/>
    <col min="9" max="9" width="0.5703125" style="84" customWidth="1"/>
    <col min="10" max="10" width="11.5703125" style="85" customWidth="1"/>
    <col min="11" max="11" width="0.5703125" style="13" customWidth="1"/>
    <col min="12" max="12" width="11.5703125" style="85" customWidth="1"/>
    <col min="13" max="16384" width="6.7109375" style="4"/>
  </cols>
  <sheetData>
    <row r="1" spans="1:12" ht="16.5" customHeight="1" x14ac:dyDescent="0.25">
      <c r="A1" s="12" t="s">
        <v>0</v>
      </c>
      <c r="B1" s="12"/>
      <c r="C1" s="12"/>
      <c r="G1" s="86"/>
      <c r="I1" s="87"/>
      <c r="K1" s="86"/>
      <c r="L1" s="76" t="s">
        <v>6</v>
      </c>
    </row>
    <row r="2" spans="1:12" ht="16.5" customHeight="1" x14ac:dyDescent="0.25">
      <c r="A2" s="12" t="s">
        <v>99</v>
      </c>
      <c r="B2" s="12"/>
      <c r="C2" s="12"/>
      <c r="G2" s="86"/>
      <c r="I2" s="87"/>
      <c r="K2" s="86"/>
    </row>
    <row r="3" spans="1:12" ht="16.5" customHeight="1" x14ac:dyDescent="0.25">
      <c r="A3" s="14" t="s">
        <v>100</v>
      </c>
      <c r="B3" s="15"/>
      <c r="C3" s="15"/>
      <c r="D3" s="88"/>
      <c r="E3" s="89"/>
      <c r="F3" s="90"/>
      <c r="G3" s="91"/>
      <c r="H3" s="90"/>
      <c r="I3" s="92"/>
      <c r="J3" s="90"/>
      <c r="K3" s="91"/>
      <c r="L3" s="90"/>
    </row>
    <row r="4" spans="1:12" ht="16.5" customHeight="1" x14ac:dyDescent="0.25">
      <c r="A4" s="30"/>
      <c r="B4" s="12"/>
      <c r="C4" s="12"/>
      <c r="G4" s="86"/>
      <c r="I4" s="87"/>
      <c r="K4" s="86"/>
      <c r="L4" s="76"/>
    </row>
    <row r="5" spans="1:12" ht="16.5" customHeight="1" x14ac:dyDescent="0.25">
      <c r="A5" s="30"/>
      <c r="B5" s="12"/>
      <c r="C5" s="12"/>
      <c r="G5" s="86"/>
      <c r="I5" s="87"/>
      <c r="K5" s="86"/>
    </row>
    <row r="6" spans="1:12" ht="16.5" customHeight="1" x14ac:dyDescent="0.25">
      <c r="F6" s="180" t="s">
        <v>3</v>
      </c>
      <c r="G6" s="180"/>
      <c r="H6" s="180"/>
      <c r="I6" s="93"/>
      <c r="J6" s="180" t="s">
        <v>4</v>
      </c>
      <c r="K6" s="180"/>
      <c r="L6" s="180"/>
    </row>
    <row r="7" spans="1:12" s="10" customFormat="1" ht="16.5" customHeight="1" x14ac:dyDescent="0.25">
      <c r="B7" s="9"/>
      <c r="C7" s="9"/>
      <c r="D7" s="57"/>
      <c r="E7" s="27"/>
      <c r="F7" s="179" t="s">
        <v>5</v>
      </c>
      <c r="G7" s="179"/>
      <c r="H7" s="179"/>
      <c r="I7" s="77"/>
      <c r="J7" s="179" t="s">
        <v>5</v>
      </c>
      <c r="K7" s="179"/>
      <c r="L7" s="179"/>
    </row>
    <row r="8" spans="1:12" s="10" customFormat="1" ht="16.5" customHeight="1" x14ac:dyDescent="0.25">
      <c r="A8" s="9"/>
      <c r="B8" s="9"/>
      <c r="C8" s="9"/>
      <c r="D8" s="46"/>
      <c r="E8" s="27"/>
      <c r="F8" s="55">
        <v>2025</v>
      </c>
      <c r="G8" s="61"/>
      <c r="H8" s="55">
        <v>2024</v>
      </c>
      <c r="I8" s="64"/>
      <c r="J8" s="55">
        <v>2025</v>
      </c>
      <c r="K8" s="61"/>
      <c r="L8" s="55">
        <v>2024</v>
      </c>
    </row>
    <row r="9" spans="1:12" s="10" customFormat="1" ht="16.5" customHeight="1" x14ac:dyDescent="0.25">
      <c r="A9" s="9"/>
      <c r="B9" s="9"/>
      <c r="C9" s="9"/>
      <c r="D9" s="62" t="s">
        <v>11</v>
      </c>
      <c r="E9" s="27"/>
      <c r="F9" s="78" t="s">
        <v>12</v>
      </c>
      <c r="G9" s="27"/>
      <c r="H9" s="78" t="s">
        <v>12</v>
      </c>
      <c r="I9" s="64"/>
      <c r="J9" s="78" t="s">
        <v>12</v>
      </c>
      <c r="K9" s="27"/>
      <c r="L9" s="78" t="s">
        <v>12</v>
      </c>
    </row>
    <row r="10" spans="1:12" s="10" customFormat="1" ht="16.5" customHeight="1" x14ac:dyDescent="0.25">
      <c r="A10" s="9"/>
      <c r="B10" s="9"/>
      <c r="C10" s="9"/>
      <c r="D10" s="64"/>
      <c r="E10" s="27"/>
      <c r="F10" s="65"/>
      <c r="G10" s="27"/>
      <c r="H10" s="65"/>
      <c r="I10" s="64"/>
      <c r="J10" s="65"/>
      <c r="K10" s="27"/>
      <c r="L10" s="65"/>
    </row>
    <row r="11" spans="1:12" ht="16.5" customHeight="1" x14ac:dyDescent="0.25">
      <c r="A11" s="13" t="s">
        <v>101</v>
      </c>
      <c r="F11" s="85">
        <v>2085457</v>
      </c>
      <c r="G11" s="94"/>
      <c r="H11" s="85">
        <v>4431814</v>
      </c>
      <c r="I11" s="94"/>
      <c r="J11" s="85">
        <v>639166</v>
      </c>
      <c r="K11" s="94"/>
      <c r="L11" s="85">
        <v>1142412</v>
      </c>
    </row>
    <row r="12" spans="1:12" ht="16.5" customHeight="1" x14ac:dyDescent="0.25">
      <c r="A12" s="13" t="s">
        <v>102</v>
      </c>
      <c r="F12" s="85">
        <v>1338849</v>
      </c>
      <c r="G12" s="94"/>
      <c r="H12" s="85">
        <v>1355117</v>
      </c>
      <c r="I12" s="94"/>
      <c r="J12" s="85">
        <v>203291</v>
      </c>
      <c r="K12" s="4"/>
      <c r="L12" s="85">
        <v>377670</v>
      </c>
    </row>
    <row r="13" spans="1:12" ht="16.5" customHeight="1" x14ac:dyDescent="0.25">
      <c r="A13" s="13" t="s">
        <v>103</v>
      </c>
      <c r="D13" s="95">
        <v>18.2</v>
      </c>
      <c r="F13" s="85">
        <v>0</v>
      </c>
      <c r="G13" s="94"/>
      <c r="H13" s="85">
        <v>0</v>
      </c>
      <c r="I13" s="94"/>
      <c r="J13" s="85">
        <v>0</v>
      </c>
      <c r="K13" s="94"/>
      <c r="L13" s="85">
        <v>144721</v>
      </c>
    </row>
    <row r="14" spans="1:12" ht="16.149999999999999" customHeight="1" x14ac:dyDescent="0.25">
      <c r="A14" s="13" t="s">
        <v>104</v>
      </c>
      <c r="D14" s="95"/>
      <c r="F14" s="90">
        <v>83361</v>
      </c>
      <c r="G14" s="94"/>
      <c r="H14" s="90">
        <v>94130</v>
      </c>
      <c r="I14" s="94"/>
      <c r="J14" s="90">
        <v>474311</v>
      </c>
      <c r="K14" s="94"/>
      <c r="L14" s="90">
        <v>371331</v>
      </c>
    </row>
    <row r="15" spans="1:12" ht="16.5" customHeight="1" x14ac:dyDescent="0.25">
      <c r="G15" s="94"/>
      <c r="I15" s="94"/>
      <c r="K15" s="94"/>
    </row>
    <row r="16" spans="1:12" ht="16.5" customHeight="1" x14ac:dyDescent="0.25">
      <c r="A16" s="12" t="s">
        <v>105</v>
      </c>
      <c r="F16" s="90">
        <f>SUM(F11:F14)</f>
        <v>3507667</v>
      </c>
      <c r="G16" s="94"/>
      <c r="H16" s="90">
        <f>SUM(H11:H14)</f>
        <v>5881061</v>
      </c>
      <c r="I16" s="94"/>
      <c r="J16" s="90">
        <f>SUM(J11:J14)</f>
        <v>1316768</v>
      </c>
      <c r="K16" s="94"/>
      <c r="L16" s="90">
        <f>SUM(L11:L14)</f>
        <v>2036134</v>
      </c>
    </row>
    <row r="17" spans="1:12" ht="16.5" customHeight="1" x14ac:dyDescent="0.25">
      <c r="G17" s="94"/>
      <c r="I17" s="94"/>
      <c r="K17" s="94"/>
    </row>
    <row r="18" spans="1:12" ht="16.5" customHeight="1" x14ac:dyDescent="0.25">
      <c r="A18" s="13" t="s">
        <v>106</v>
      </c>
      <c r="D18" s="95"/>
      <c r="F18" s="85">
        <v>-2035637</v>
      </c>
      <c r="G18" s="86"/>
      <c r="H18" s="85">
        <v>-4271488</v>
      </c>
      <c r="I18" s="86"/>
      <c r="J18" s="85">
        <v>-433285</v>
      </c>
      <c r="K18" s="86"/>
      <c r="L18" s="85">
        <v>-943007</v>
      </c>
    </row>
    <row r="19" spans="1:12" ht="16.5" customHeight="1" x14ac:dyDescent="0.25">
      <c r="A19" s="13" t="s">
        <v>107</v>
      </c>
      <c r="E19" s="94"/>
      <c r="F19" s="85">
        <v>-18472</v>
      </c>
      <c r="G19" s="94"/>
      <c r="H19" s="85">
        <v>-15031</v>
      </c>
      <c r="I19" s="94"/>
      <c r="J19" s="85">
        <v>-2586</v>
      </c>
      <c r="K19" s="94"/>
      <c r="L19" s="85">
        <v>-6097</v>
      </c>
    </row>
    <row r="20" spans="1:12" ht="16.5" customHeight="1" x14ac:dyDescent="0.25">
      <c r="A20" s="13" t="s">
        <v>108</v>
      </c>
      <c r="E20" s="94"/>
      <c r="F20" s="85">
        <v>-312234</v>
      </c>
      <c r="G20" s="94"/>
      <c r="H20" s="85">
        <v>-304260</v>
      </c>
      <c r="I20" s="94"/>
      <c r="J20" s="85">
        <v>-157959</v>
      </c>
      <c r="K20" s="94"/>
      <c r="L20" s="85">
        <v>-147699</v>
      </c>
    </row>
    <row r="21" spans="1:12" ht="16.5" customHeight="1" x14ac:dyDescent="0.25">
      <c r="A21" s="13" t="s">
        <v>109</v>
      </c>
      <c r="E21" s="94"/>
      <c r="F21" s="85">
        <v>-57187</v>
      </c>
      <c r="G21" s="94"/>
      <c r="H21" s="85">
        <v>-6051</v>
      </c>
      <c r="I21" s="94"/>
      <c r="J21" s="85">
        <v>0</v>
      </c>
      <c r="K21" s="94"/>
      <c r="L21" s="85">
        <v>0</v>
      </c>
    </row>
    <row r="22" spans="1:12" ht="16.5" customHeight="1" x14ac:dyDescent="0.25">
      <c r="A22" s="13" t="s">
        <v>110</v>
      </c>
      <c r="E22" s="94"/>
      <c r="G22" s="94"/>
      <c r="I22" s="94"/>
      <c r="K22" s="94"/>
    </row>
    <row r="23" spans="1:12" ht="16.5" customHeight="1" x14ac:dyDescent="0.25">
      <c r="A23" s="4"/>
      <c r="B23" s="13" t="s">
        <v>111</v>
      </c>
      <c r="D23" s="84">
        <v>11</v>
      </c>
      <c r="E23" s="94"/>
      <c r="F23" s="85">
        <v>-393371</v>
      </c>
      <c r="G23" s="94"/>
      <c r="H23" s="85">
        <v>0</v>
      </c>
      <c r="I23" s="94"/>
      <c r="J23" s="85">
        <v>0</v>
      </c>
      <c r="K23" s="94"/>
      <c r="L23" s="85">
        <v>0</v>
      </c>
    </row>
    <row r="24" spans="1:12" ht="16.5" customHeight="1" x14ac:dyDescent="0.25">
      <c r="A24" s="4" t="s">
        <v>112</v>
      </c>
      <c r="E24" s="94"/>
      <c r="G24" s="94"/>
      <c r="I24" s="94"/>
      <c r="K24" s="94"/>
    </row>
    <row r="25" spans="1:12" ht="16.5" customHeight="1" x14ac:dyDescent="0.25">
      <c r="A25" s="4"/>
      <c r="B25" s="13" t="s">
        <v>113</v>
      </c>
      <c r="E25" s="94"/>
      <c r="F25" s="85">
        <v>44474</v>
      </c>
      <c r="G25" s="94"/>
      <c r="H25" s="85">
        <v>-20681</v>
      </c>
      <c r="I25" s="94"/>
      <c r="J25" s="85">
        <v>61463</v>
      </c>
      <c r="K25" s="94"/>
      <c r="L25" s="85">
        <v>-20681</v>
      </c>
    </row>
    <row r="26" spans="1:12" ht="16.5" customHeight="1" x14ac:dyDescent="0.25">
      <c r="A26" s="13" t="s">
        <v>114</v>
      </c>
      <c r="E26" s="94"/>
      <c r="F26" s="85">
        <v>-96887</v>
      </c>
      <c r="G26" s="94"/>
      <c r="H26" s="85">
        <v>51441</v>
      </c>
      <c r="I26" s="94"/>
      <c r="J26" s="85">
        <v>-87096</v>
      </c>
      <c r="K26" s="94"/>
      <c r="L26" s="85">
        <v>70477</v>
      </c>
    </row>
    <row r="27" spans="1:12" ht="16.5" customHeight="1" x14ac:dyDescent="0.25">
      <c r="A27" s="13" t="s">
        <v>115</v>
      </c>
      <c r="E27" s="94"/>
      <c r="F27" s="90">
        <v>-550177</v>
      </c>
      <c r="G27" s="94"/>
      <c r="H27" s="90">
        <v>-645370</v>
      </c>
      <c r="I27" s="94"/>
      <c r="J27" s="90">
        <v>-518774</v>
      </c>
      <c r="K27" s="94"/>
      <c r="L27" s="90">
        <v>-444184</v>
      </c>
    </row>
    <row r="28" spans="1:12" ht="16.5" customHeight="1" x14ac:dyDescent="0.25">
      <c r="G28" s="94"/>
      <c r="I28" s="94"/>
      <c r="K28" s="94"/>
    </row>
    <row r="29" spans="1:12" ht="16.5" customHeight="1" x14ac:dyDescent="0.25">
      <c r="A29" s="12" t="s">
        <v>116</v>
      </c>
      <c r="E29" s="94"/>
      <c r="F29" s="90">
        <f>SUM(F18:F28)</f>
        <v>-3419491</v>
      </c>
      <c r="G29" s="94"/>
      <c r="H29" s="90">
        <f>SUM(H18:H28)</f>
        <v>-5211440</v>
      </c>
      <c r="I29" s="85"/>
      <c r="J29" s="90">
        <f>SUM(J18:J28)</f>
        <v>-1138237</v>
      </c>
      <c r="K29" s="85"/>
      <c r="L29" s="90">
        <f>SUM(L18:L28)</f>
        <v>-1491191</v>
      </c>
    </row>
    <row r="30" spans="1:12" ht="16.5" customHeight="1" x14ac:dyDescent="0.25">
      <c r="A30" s="12"/>
      <c r="E30" s="94"/>
      <c r="G30" s="94"/>
      <c r="I30" s="85"/>
      <c r="K30" s="85"/>
    </row>
    <row r="31" spans="1:12" ht="16.5" customHeight="1" x14ac:dyDescent="0.25">
      <c r="A31" s="13" t="s">
        <v>117</v>
      </c>
      <c r="G31" s="94"/>
      <c r="I31" s="94"/>
      <c r="K31" s="94"/>
    </row>
    <row r="32" spans="1:12" ht="16.5" customHeight="1" x14ac:dyDescent="0.25">
      <c r="B32" s="13" t="s">
        <v>118</v>
      </c>
      <c r="D32" s="95"/>
      <c r="F32" s="90">
        <v>-23992</v>
      </c>
      <c r="G32" s="94"/>
      <c r="H32" s="90">
        <v>63052</v>
      </c>
      <c r="I32" s="94"/>
      <c r="J32" s="90">
        <v>0</v>
      </c>
      <c r="K32" s="94"/>
      <c r="L32" s="90">
        <v>0</v>
      </c>
    </row>
    <row r="33" spans="1:12" ht="16.5" customHeight="1" x14ac:dyDescent="0.25">
      <c r="G33" s="86"/>
      <c r="I33" s="85"/>
      <c r="K33" s="85"/>
    </row>
    <row r="34" spans="1:12" ht="16.5" customHeight="1" x14ac:dyDescent="0.25">
      <c r="A34" s="12" t="s">
        <v>119</v>
      </c>
      <c r="F34" s="85">
        <f>SUM(F16,F29,F32)</f>
        <v>64184</v>
      </c>
      <c r="G34" s="85"/>
      <c r="H34" s="85">
        <f>SUM(H16,H29,H32)</f>
        <v>732673</v>
      </c>
      <c r="I34" s="85"/>
      <c r="J34" s="85">
        <f>SUM(J16,J29,J32)</f>
        <v>178531</v>
      </c>
      <c r="K34" s="85"/>
      <c r="L34" s="85">
        <f>SUM(L16,L29,L32)</f>
        <v>544943</v>
      </c>
    </row>
    <row r="35" spans="1:12" ht="16.5" customHeight="1" x14ac:dyDescent="0.25">
      <c r="A35" s="13" t="s">
        <v>120</v>
      </c>
      <c r="D35" s="84">
        <v>15</v>
      </c>
      <c r="F35" s="90">
        <v>-81751</v>
      </c>
      <c r="G35" s="94"/>
      <c r="H35" s="90">
        <v>-43941</v>
      </c>
      <c r="I35" s="94"/>
      <c r="J35" s="90">
        <v>-2460</v>
      </c>
      <c r="K35" s="94"/>
      <c r="L35" s="90">
        <v>-62647</v>
      </c>
    </row>
    <row r="36" spans="1:12" ht="16.5" customHeight="1" x14ac:dyDescent="0.25">
      <c r="G36" s="94"/>
      <c r="I36" s="94"/>
      <c r="K36" s="94"/>
    </row>
    <row r="37" spans="1:12" ht="16.5" customHeight="1" x14ac:dyDescent="0.25">
      <c r="A37" s="12" t="s">
        <v>290</v>
      </c>
      <c r="F37" s="90">
        <f>SUM(F34:F35)</f>
        <v>-17567</v>
      </c>
      <c r="G37" s="85"/>
      <c r="H37" s="90">
        <f>SUM(H34:H35)</f>
        <v>688732</v>
      </c>
      <c r="I37" s="85"/>
      <c r="J37" s="90">
        <f>SUM(J34:J35)</f>
        <v>176071</v>
      </c>
      <c r="K37" s="85"/>
      <c r="L37" s="90">
        <f>SUM(L34:L35)</f>
        <v>482296</v>
      </c>
    </row>
    <row r="38" spans="1:12" ht="16.5" customHeight="1" x14ac:dyDescent="0.25">
      <c r="G38" s="85"/>
      <c r="I38" s="85"/>
      <c r="K38" s="85"/>
    </row>
    <row r="39" spans="1:12" ht="16.5" customHeight="1" x14ac:dyDescent="0.25">
      <c r="A39" s="12" t="s">
        <v>121</v>
      </c>
      <c r="G39" s="85"/>
      <c r="I39" s="85"/>
      <c r="K39" s="85"/>
    </row>
    <row r="40" spans="1:12" ht="16.5" customHeight="1" x14ac:dyDescent="0.25">
      <c r="A40" s="4"/>
      <c r="G40" s="85"/>
      <c r="I40" s="85"/>
      <c r="K40" s="85"/>
    </row>
    <row r="41" spans="1:12" ht="16.5" customHeight="1" x14ac:dyDescent="0.25">
      <c r="A41" s="4" t="s">
        <v>122</v>
      </c>
      <c r="G41" s="85"/>
      <c r="I41" s="85"/>
      <c r="K41" s="85"/>
    </row>
    <row r="42" spans="1:12" ht="16.5" customHeight="1" x14ac:dyDescent="0.25">
      <c r="A42" s="4"/>
      <c r="B42" s="13" t="s">
        <v>123</v>
      </c>
      <c r="G42" s="85"/>
      <c r="I42" s="85"/>
      <c r="K42" s="85"/>
    </row>
    <row r="43" spans="1:12" ht="16.5" customHeight="1" x14ac:dyDescent="0.25">
      <c r="A43" s="4"/>
      <c r="B43" s="31" t="s">
        <v>124</v>
      </c>
      <c r="G43" s="85"/>
      <c r="I43" s="85"/>
      <c r="K43" s="85"/>
    </row>
    <row r="44" spans="1:12" ht="16.5" customHeight="1" x14ac:dyDescent="0.25">
      <c r="A44" s="4"/>
      <c r="C44" s="13" t="s">
        <v>125</v>
      </c>
      <c r="G44" s="85"/>
      <c r="I44" s="85"/>
      <c r="K44" s="85"/>
    </row>
    <row r="45" spans="1:12" ht="16.5" customHeight="1" x14ac:dyDescent="0.25">
      <c r="A45" s="4"/>
      <c r="B45" s="4"/>
      <c r="C45" s="4" t="s">
        <v>126</v>
      </c>
      <c r="F45" s="85">
        <v>-461863</v>
      </c>
      <c r="G45" s="85"/>
      <c r="H45" s="85">
        <v>-1074316</v>
      </c>
      <c r="I45" s="85"/>
      <c r="J45" s="85">
        <v>37500</v>
      </c>
      <c r="K45" s="85"/>
      <c r="L45" s="85">
        <v>-113930</v>
      </c>
    </row>
    <row r="46" spans="1:12" ht="16.5" customHeight="1" x14ac:dyDescent="0.25">
      <c r="A46" s="4"/>
      <c r="B46" s="13" t="s">
        <v>127</v>
      </c>
      <c r="G46" s="85"/>
      <c r="I46" s="85"/>
      <c r="K46" s="85"/>
    </row>
    <row r="47" spans="1:12" ht="16.5" customHeight="1" x14ac:dyDescent="0.25">
      <c r="A47" s="4"/>
      <c r="C47" s="13" t="s">
        <v>128</v>
      </c>
      <c r="F47" s="90">
        <v>-7715</v>
      </c>
      <c r="G47" s="85"/>
      <c r="H47" s="90">
        <v>24618</v>
      </c>
      <c r="I47" s="85"/>
      <c r="J47" s="90">
        <v>-7500</v>
      </c>
      <c r="K47" s="85"/>
      <c r="L47" s="90">
        <v>22786</v>
      </c>
    </row>
    <row r="48" spans="1:12" ht="16.5" customHeight="1" x14ac:dyDescent="0.25">
      <c r="A48" s="4"/>
      <c r="G48" s="85"/>
      <c r="I48" s="85"/>
      <c r="K48" s="85"/>
    </row>
    <row r="49" spans="1:12" ht="16.5" customHeight="1" x14ac:dyDescent="0.25">
      <c r="A49" s="29" t="s">
        <v>129</v>
      </c>
      <c r="B49" s="12"/>
      <c r="G49" s="85"/>
      <c r="I49" s="85"/>
      <c r="K49" s="85"/>
    </row>
    <row r="50" spans="1:12" ht="16.5" customHeight="1" x14ac:dyDescent="0.25">
      <c r="A50" s="29"/>
      <c r="B50" s="29" t="s">
        <v>128</v>
      </c>
      <c r="F50" s="90">
        <f>SUM(F43:F47)</f>
        <v>-469578</v>
      </c>
      <c r="G50" s="85"/>
      <c r="H50" s="90">
        <f>SUM(H43:H47)</f>
        <v>-1049698</v>
      </c>
      <c r="I50" s="85"/>
      <c r="J50" s="90">
        <f>SUM(J43:J47)</f>
        <v>30000</v>
      </c>
      <c r="K50" s="85"/>
      <c r="L50" s="90">
        <f>SUM(L43:L47)</f>
        <v>-91144</v>
      </c>
    </row>
    <row r="51" spans="1:12" ht="16.5" customHeight="1" x14ac:dyDescent="0.25">
      <c r="A51" s="29"/>
      <c r="B51" s="29"/>
      <c r="G51" s="85"/>
      <c r="I51" s="85"/>
      <c r="K51" s="85"/>
    </row>
    <row r="52" spans="1:12" ht="16.5" customHeight="1" x14ac:dyDescent="0.25">
      <c r="A52" s="29"/>
      <c r="B52" s="29"/>
      <c r="G52" s="85"/>
      <c r="I52" s="85"/>
      <c r="K52" s="85"/>
    </row>
    <row r="53" spans="1:12" ht="16.5" customHeight="1" x14ac:dyDescent="0.25">
      <c r="A53" s="29"/>
      <c r="B53" s="29"/>
      <c r="G53" s="85"/>
      <c r="I53" s="85"/>
      <c r="K53" s="85"/>
    </row>
    <row r="54" spans="1:12" ht="16.5" customHeight="1" x14ac:dyDescent="0.25">
      <c r="A54" s="29"/>
      <c r="B54" s="29"/>
      <c r="G54" s="85"/>
      <c r="I54" s="85"/>
      <c r="K54" s="85"/>
    </row>
    <row r="55" spans="1:12" ht="22.5" customHeight="1" x14ac:dyDescent="0.25">
      <c r="A55" s="29"/>
      <c r="B55" s="29"/>
      <c r="G55" s="85"/>
      <c r="I55" s="85"/>
      <c r="K55" s="85"/>
    </row>
    <row r="56" spans="1:12" s="10" customFormat="1" ht="22.15" customHeight="1" x14ac:dyDescent="0.25">
      <c r="A56" s="178" t="s">
        <v>44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</row>
    <row r="57" spans="1:12" ht="16.5" customHeight="1" x14ac:dyDescent="0.25">
      <c r="A57" s="12" t="str">
        <f>A1</f>
        <v>Energy Absolute Public Company Limited</v>
      </c>
      <c r="B57" s="12"/>
      <c r="C57" s="12"/>
      <c r="G57" s="86"/>
      <c r="I57" s="87"/>
      <c r="K57" s="86"/>
      <c r="L57" s="76" t="s">
        <v>6</v>
      </c>
    </row>
    <row r="58" spans="1:12" ht="16.5" customHeight="1" x14ac:dyDescent="0.25">
      <c r="A58" s="12" t="s">
        <v>99</v>
      </c>
      <c r="B58" s="12"/>
      <c r="C58" s="12"/>
      <c r="G58" s="86"/>
      <c r="I58" s="87"/>
      <c r="K58" s="86"/>
    </row>
    <row r="59" spans="1:12" ht="16.5" customHeight="1" x14ac:dyDescent="0.25">
      <c r="A59" s="14" t="str">
        <f>+A3</f>
        <v>For the three-month period ended 31 March 2025</v>
      </c>
      <c r="B59" s="15"/>
      <c r="C59" s="15"/>
      <c r="D59" s="88"/>
      <c r="E59" s="89"/>
      <c r="F59" s="90"/>
      <c r="G59" s="91"/>
      <c r="H59" s="90"/>
      <c r="I59" s="92"/>
      <c r="J59" s="90"/>
      <c r="K59" s="91"/>
      <c r="L59" s="90"/>
    </row>
    <row r="60" spans="1:12" ht="16.5" customHeight="1" x14ac:dyDescent="0.25">
      <c r="A60" s="30"/>
      <c r="B60" s="12"/>
      <c r="C60" s="12"/>
      <c r="G60" s="86"/>
      <c r="I60" s="87"/>
      <c r="K60" s="86"/>
    </row>
    <row r="61" spans="1:12" ht="16.5" customHeight="1" x14ac:dyDescent="0.25">
      <c r="A61" s="30"/>
      <c r="B61" s="12"/>
      <c r="C61" s="12"/>
      <c r="G61" s="86"/>
      <c r="I61" s="87"/>
      <c r="K61" s="86"/>
    </row>
    <row r="62" spans="1:12" ht="16.5" customHeight="1" x14ac:dyDescent="0.25">
      <c r="F62" s="180" t="s">
        <v>3</v>
      </c>
      <c r="G62" s="180"/>
      <c r="H62" s="180"/>
      <c r="I62" s="93"/>
      <c r="J62" s="180" t="s">
        <v>4</v>
      </c>
      <c r="K62" s="180"/>
      <c r="L62" s="180"/>
    </row>
    <row r="63" spans="1:12" s="10" customFormat="1" ht="16.5" customHeight="1" x14ac:dyDescent="0.25">
      <c r="B63" s="9"/>
      <c r="C63" s="9"/>
      <c r="D63" s="57"/>
      <c r="E63" s="27"/>
      <c r="F63" s="179" t="s">
        <v>5</v>
      </c>
      <c r="G63" s="179"/>
      <c r="H63" s="179"/>
      <c r="I63" s="77"/>
      <c r="J63" s="179" t="s">
        <v>5</v>
      </c>
      <c r="K63" s="179"/>
      <c r="L63" s="179"/>
    </row>
    <row r="64" spans="1:12" s="10" customFormat="1" ht="16.5" customHeight="1" x14ac:dyDescent="0.25">
      <c r="A64" s="9"/>
      <c r="B64" s="9"/>
      <c r="C64" s="9"/>
      <c r="D64" s="46"/>
      <c r="E64" s="27"/>
      <c r="F64" s="55">
        <v>2025</v>
      </c>
      <c r="G64" s="61"/>
      <c r="H64" s="55">
        <v>2024</v>
      </c>
      <c r="I64" s="64"/>
      <c r="J64" s="55">
        <v>2025</v>
      </c>
      <c r="K64" s="61"/>
      <c r="L64" s="55">
        <v>2024</v>
      </c>
    </row>
    <row r="65" spans="1:12" s="10" customFormat="1" ht="16.5" customHeight="1" x14ac:dyDescent="0.25">
      <c r="A65" s="9"/>
      <c r="B65" s="9"/>
      <c r="C65" s="9"/>
      <c r="D65" s="62" t="s">
        <v>73</v>
      </c>
      <c r="E65" s="27"/>
      <c r="F65" s="78" t="s">
        <v>12</v>
      </c>
      <c r="G65" s="27"/>
      <c r="H65" s="78" t="s">
        <v>12</v>
      </c>
      <c r="I65" s="64"/>
      <c r="J65" s="78" t="s">
        <v>12</v>
      </c>
      <c r="K65" s="27"/>
      <c r="L65" s="78" t="s">
        <v>12</v>
      </c>
    </row>
    <row r="66" spans="1:12" s="10" customFormat="1" ht="16.5" customHeight="1" x14ac:dyDescent="0.25">
      <c r="A66" s="9"/>
      <c r="B66" s="9"/>
      <c r="C66" s="9"/>
      <c r="D66" s="46"/>
      <c r="E66" s="27"/>
      <c r="F66" s="65"/>
      <c r="G66" s="27"/>
      <c r="H66" s="65"/>
      <c r="I66" s="64"/>
      <c r="J66" s="65"/>
      <c r="K66" s="27"/>
      <c r="L66" s="65"/>
    </row>
    <row r="67" spans="1:12" ht="16.5" customHeight="1" x14ac:dyDescent="0.25">
      <c r="A67" s="4" t="s">
        <v>130</v>
      </c>
      <c r="G67" s="85"/>
      <c r="I67" s="85"/>
      <c r="K67" s="85"/>
    </row>
    <row r="68" spans="1:12" ht="16.5" customHeight="1" x14ac:dyDescent="0.25">
      <c r="A68" s="4"/>
      <c r="B68" s="13" t="s">
        <v>123</v>
      </c>
      <c r="G68" s="85"/>
      <c r="I68" s="85"/>
      <c r="K68" s="85"/>
    </row>
    <row r="69" spans="1:12" ht="16.5" customHeight="1" x14ac:dyDescent="0.25">
      <c r="A69" s="4"/>
      <c r="B69" s="31" t="s">
        <v>310</v>
      </c>
      <c r="G69" s="85"/>
      <c r="I69" s="85"/>
      <c r="K69" s="85"/>
    </row>
    <row r="70" spans="1:12" ht="16.5" customHeight="1" x14ac:dyDescent="0.25">
      <c r="A70" s="4"/>
      <c r="C70" s="13" t="s">
        <v>131</v>
      </c>
      <c r="G70" s="85"/>
      <c r="I70" s="85"/>
      <c r="K70" s="85"/>
    </row>
    <row r="71" spans="1:12" ht="16.5" customHeight="1" x14ac:dyDescent="0.25">
      <c r="A71" s="4"/>
      <c r="C71" s="13" t="s">
        <v>132</v>
      </c>
      <c r="D71" s="95"/>
      <c r="F71" s="85">
        <v>654</v>
      </c>
      <c r="G71" s="85"/>
      <c r="H71" s="85">
        <v>27898</v>
      </c>
      <c r="I71" s="85"/>
      <c r="J71" s="85">
        <v>0</v>
      </c>
      <c r="K71" s="85"/>
      <c r="L71" s="85">
        <v>0</v>
      </c>
    </row>
    <row r="72" spans="1:12" ht="16.5" customHeight="1" x14ac:dyDescent="0.25">
      <c r="A72" s="4"/>
      <c r="C72" s="13" t="s">
        <v>133</v>
      </c>
      <c r="D72" s="95"/>
      <c r="F72" s="85">
        <v>10102</v>
      </c>
      <c r="G72" s="85"/>
      <c r="H72" s="85">
        <v>12390</v>
      </c>
      <c r="I72" s="85"/>
      <c r="J72" s="85">
        <v>0</v>
      </c>
      <c r="K72" s="85"/>
      <c r="L72" s="85">
        <v>0</v>
      </c>
    </row>
    <row r="73" spans="1:12" ht="16.5" customHeight="1" x14ac:dyDescent="0.25">
      <c r="A73" s="4"/>
      <c r="B73" s="13" t="s">
        <v>134</v>
      </c>
      <c r="D73" s="95"/>
      <c r="G73" s="85"/>
      <c r="I73" s="85"/>
      <c r="K73" s="85"/>
    </row>
    <row r="74" spans="1:12" ht="16.5" customHeight="1" x14ac:dyDescent="0.25">
      <c r="A74" s="4"/>
      <c r="C74" s="13" t="s">
        <v>291</v>
      </c>
      <c r="F74" s="90">
        <v>0</v>
      </c>
      <c r="G74" s="85"/>
      <c r="H74" s="90">
        <v>0</v>
      </c>
      <c r="I74" s="85"/>
      <c r="J74" s="90">
        <v>0</v>
      </c>
      <c r="K74" s="85"/>
      <c r="L74" s="90">
        <v>0</v>
      </c>
    </row>
    <row r="75" spans="1:12" ht="16.5" customHeight="1" x14ac:dyDescent="0.25">
      <c r="A75" s="4"/>
      <c r="G75" s="85"/>
      <c r="I75" s="85"/>
      <c r="K75" s="85"/>
    </row>
    <row r="76" spans="1:12" ht="16.5" customHeight="1" x14ac:dyDescent="0.25">
      <c r="A76" s="29" t="s">
        <v>309</v>
      </c>
      <c r="B76" s="12"/>
      <c r="F76" s="90">
        <f>SUM(F70:F74)</f>
        <v>10756</v>
      </c>
      <c r="G76" s="85"/>
      <c r="H76" s="90">
        <f>SUM(H70:H74)</f>
        <v>40288</v>
      </c>
      <c r="I76" s="85"/>
      <c r="J76" s="90">
        <f>SUM(J70:J74)</f>
        <v>0</v>
      </c>
      <c r="K76" s="85"/>
      <c r="L76" s="90">
        <f>SUM(L70:L74)</f>
        <v>0</v>
      </c>
    </row>
    <row r="77" spans="1:12" ht="16.5" customHeight="1" x14ac:dyDescent="0.25">
      <c r="A77" s="4"/>
      <c r="G77" s="85"/>
      <c r="I77" s="85"/>
      <c r="K77" s="85"/>
    </row>
    <row r="78" spans="1:12" ht="16.5" customHeight="1" x14ac:dyDescent="0.25">
      <c r="A78" s="29" t="s">
        <v>121</v>
      </c>
      <c r="G78" s="85"/>
      <c r="I78" s="85"/>
      <c r="K78" s="85"/>
    </row>
    <row r="79" spans="1:12" ht="16.5" customHeight="1" x14ac:dyDescent="0.25">
      <c r="A79" s="4"/>
      <c r="B79" s="12" t="s">
        <v>135</v>
      </c>
      <c r="F79" s="90">
        <f>SUM(F76,F50)</f>
        <v>-458822</v>
      </c>
      <c r="G79" s="85"/>
      <c r="H79" s="90">
        <f>SUM(H76,H50)</f>
        <v>-1009410</v>
      </c>
      <c r="I79" s="85"/>
      <c r="J79" s="90">
        <f>SUM(J76,J50)</f>
        <v>30000</v>
      </c>
      <c r="K79" s="85"/>
      <c r="L79" s="90">
        <f>SUM(L76,L50)</f>
        <v>-91144</v>
      </c>
    </row>
    <row r="80" spans="1:12" ht="16.5" customHeight="1" x14ac:dyDescent="0.25">
      <c r="A80" s="4"/>
      <c r="B80" s="12"/>
      <c r="G80" s="85"/>
      <c r="I80" s="85"/>
      <c r="K80" s="85"/>
    </row>
    <row r="81" spans="1:12" ht="16.5" customHeight="1" x14ac:dyDescent="0.25">
      <c r="A81" s="29" t="s">
        <v>136</v>
      </c>
      <c r="B81" s="12"/>
      <c r="G81" s="85"/>
      <c r="I81" s="85"/>
      <c r="K81" s="85"/>
    </row>
    <row r="82" spans="1:12" ht="16.5" customHeight="1" thickBot="1" x14ac:dyDescent="0.3">
      <c r="A82" s="29"/>
      <c r="B82" s="12" t="s">
        <v>137</v>
      </c>
      <c r="F82" s="96">
        <f>SUM(F79,F37)</f>
        <v>-476389</v>
      </c>
      <c r="G82" s="85"/>
      <c r="H82" s="96">
        <f>SUM(H79,H37)</f>
        <v>-320678</v>
      </c>
      <c r="I82" s="85"/>
      <c r="J82" s="96">
        <f>SUM(J79,J37)</f>
        <v>206071</v>
      </c>
      <c r="K82" s="85"/>
      <c r="L82" s="96">
        <f>SUM(L79,L37)</f>
        <v>391152</v>
      </c>
    </row>
    <row r="83" spans="1:12" ht="16.5" customHeight="1" thickTop="1" x14ac:dyDescent="0.25">
      <c r="A83" s="29"/>
      <c r="B83" s="12"/>
      <c r="G83" s="85"/>
      <c r="I83" s="85"/>
      <c r="K83" s="85"/>
    </row>
    <row r="84" spans="1:12" ht="16.5" customHeight="1" x14ac:dyDescent="0.25">
      <c r="A84" s="12" t="s">
        <v>292</v>
      </c>
      <c r="G84" s="86"/>
      <c r="I84" s="87"/>
      <c r="K84" s="86"/>
    </row>
    <row r="85" spans="1:12" ht="16.5" customHeight="1" x14ac:dyDescent="0.25">
      <c r="A85" s="4"/>
      <c r="B85" s="31" t="s">
        <v>138</v>
      </c>
      <c r="F85" s="85">
        <v>252333</v>
      </c>
      <c r="G85" s="97"/>
      <c r="H85" s="85">
        <v>888703</v>
      </c>
      <c r="I85" s="97"/>
      <c r="J85" s="85">
        <v>176071</v>
      </c>
      <c r="K85" s="97"/>
      <c r="L85" s="85">
        <v>482296</v>
      </c>
    </row>
    <row r="86" spans="1:12" ht="16.5" customHeight="1" x14ac:dyDescent="0.25">
      <c r="A86" s="4"/>
      <c r="B86" s="175" t="s">
        <v>96</v>
      </c>
      <c r="F86" s="90">
        <v>-269900</v>
      </c>
      <c r="G86" s="97"/>
      <c r="H86" s="90">
        <v>-199971</v>
      </c>
      <c r="I86" s="97"/>
      <c r="J86" s="90">
        <v>0</v>
      </c>
      <c r="K86" s="97"/>
      <c r="L86" s="90">
        <v>0</v>
      </c>
    </row>
    <row r="87" spans="1:12" ht="16.5" customHeight="1" x14ac:dyDescent="0.25">
      <c r="A87" s="43"/>
      <c r="F87" s="97"/>
      <c r="G87" s="97"/>
      <c r="H87" s="97"/>
      <c r="I87" s="97"/>
      <c r="J87" s="97"/>
      <c r="K87" s="97"/>
      <c r="L87" s="97"/>
    </row>
    <row r="88" spans="1:12" ht="16.5" customHeight="1" thickBot="1" x14ac:dyDescent="0.3">
      <c r="A88" s="43"/>
      <c r="C88" s="25"/>
      <c r="D88" s="25"/>
      <c r="E88" s="25"/>
      <c r="F88" s="98">
        <f>F37</f>
        <v>-17567</v>
      </c>
      <c r="G88" s="25"/>
      <c r="H88" s="98">
        <f>H37</f>
        <v>688732</v>
      </c>
      <c r="I88" s="25"/>
      <c r="J88" s="98">
        <f>J37</f>
        <v>176071</v>
      </c>
      <c r="K88" s="25"/>
      <c r="L88" s="98">
        <f>L37</f>
        <v>482296</v>
      </c>
    </row>
    <row r="89" spans="1:12" ht="16.5" customHeight="1" thickTop="1" x14ac:dyDescent="0.25">
      <c r="A89" s="43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1:12" ht="16.5" customHeight="1" x14ac:dyDescent="0.25">
      <c r="A90" s="11" t="s">
        <v>139</v>
      </c>
      <c r="F90" s="97"/>
      <c r="G90" s="97"/>
      <c r="H90" s="97"/>
      <c r="I90" s="97"/>
      <c r="J90" s="97"/>
      <c r="K90" s="97"/>
      <c r="L90" s="97"/>
    </row>
    <row r="91" spans="1:12" ht="16.5" customHeight="1" x14ac:dyDescent="0.25">
      <c r="A91" s="11"/>
      <c r="B91" s="12" t="s">
        <v>140</v>
      </c>
      <c r="F91" s="97"/>
      <c r="G91" s="97"/>
      <c r="H91" s="97"/>
      <c r="I91" s="97"/>
      <c r="J91" s="97"/>
      <c r="K91" s="97"/>
      <c r="L91" s="97"/>
    </row>
    <row r="92" spans="1:12" ht="16.5" customHeight="1" x14ac:dyDescent="0.25">
      <c r="A92" s="4"/>
      <c r="B92" s="31" t="s">
        <v>138</v>
      </c>
      <c r="F92" s="85">
        <v>-209080</v>
      </c>
      <c r="G92" s="97"/>
      <c r="H92" s="85">
        <v>-126474</v>
      </c>
      <c r="I92" s="97"/>
      <c r="J92" s="85">
        <v>206071</v>
      </c>
      <c r="K92" s="97"/>
      <c r="L92" s="85">
        <v>391152</v>
      </c>
    </row>
    <row r="93" spans="1:12" ht="16.5" customHeight="1" x14ac:dyDescent="0.25">
      <c r="A93" s="4"/>
      <c r="B93" s="175" t="s">
        <v>96</v>
      </c>
      <c r="F93" s="90">
        <v>-267309</v>
      </c>
      <c r="G93" s="97"/>
      <c r="H93" s="90">
        <v>-194204</v>
      </c>
      <c r="I93" s="97"/>
      <c r="J93" s="90">
        <v>0</v>
      </c>
      <c r="K93" s="97"/>
      <c r="L93" s="90">
        <v>0</v>
      </c>
    </row>
    <row r="94" spans="1:12" ht="16.5" customHeight="1" x14ac:dyDescent="0.25">
      <c r="A94" s="43"/>
      <c r="F94" s="97"/>
      <c r="G94" s="97"/>
      <c r="H94" s="97"/>
      <c r="I94" s="97"/>
      <c r="J94" s="97"/>
      <c r="K94" s="97"/>
      <c r="L94" s="97"/>
    </row>
    <row r="95" spans="1:12" ht="16.5" customHeight="1" thickBot="1" x14ac:dyDescent="0.3">
      <c r="A95" s="43"/>
      <c r="F95" s="96">
        <f>F82</f>
        <v>-476389</v>
      </c>
      <c r="G95" s="97"/>
      <c r="H95" s="96">
        <f>H82</f>
        <v>-320678</v>
      </c>
      <c r="I95" s="97"/>
      <c r="J95" s="96">
        <f>J82</f>
        <v>206071</v>
      </c>
      <c r="K95" s="97"/>
      <c r="L95" s="96">
        <f>L82</f>
        <v>391152</v>
      </c>
    </row>
    <row r="96" spans="1:12" ht="16.5" customHeight="1" thickTop="1" x14ac:dyDescent="0.25">
      <c r="A96" s="43"/>
      <c r="G96" s="97"/>
      <c r="I96" s="97"/>
      <c r="K96" s="97"/>
    </row>
    <row r="97" spans="1:12" ht="16.5" customHeight="1" x14ac:dyDescent="0.25">
      <c r="A97" s="11" t="s">
        <v>141</v>
      </c>
      <c r="B97" s="43"/>
      <c r="C97" s="43"/>
      <c r="D97" s="99"/>
      <c r="E97" s="100"/>
      <c r="F97" s="100"/>
      <c r="G97" s="100"/>
      <c r="H97" s="100"/>
      <c r="I97" s="100"/>
      <c r="J97" s="100"/>
      <c r="K97" s="100"/>
      <c r="L97" s="100"/>
    </row>
    <row r="98" spans="1:12" ht="16.5" customHeight="1" x14ac:dyDescent="0.25">
      <c r="A98" s="11"/>
      <c r="B98" s="43"/>
      <c r="C98" s="43"/>
      <c r="D98" s="99"/>
      <c r="E98" s="100"/>
      <c r="F98" s="100"/>
      <c r="G98" s="100"/>
      <c r="H98" s="100"/>
      <c r="I98" s="100"/>
      <c r="J98" s="100"/>
      <c r="K98" s="100"/>
      <c r="L98" s="100"/>
    </row>
    <row r="99" spans="1:12" ht="16.5" customHeight="1" thickBot="1" x14ac:dyDescent="0.3">
      <c r="A99" s="11"/>
      <c r="B99" s="43" t="s">
        <v>142</v>
      </c>
      <c r="C99" s="43"/>
      <c r="D99" s="99">
        <v>17</v>
      </c>
      <c r="E99" s="43"/>
      <c r="F99" s="164">
        <v>0.04</v>
      </c>
      <c r="G99" s="176"/>
      <c r="H99" s="164">
        <v>0.19</v>
      </c>
      <c r="I99" s="176"/>
      <c r="J99" s="164">
        <v>0.03</v>
      </c>
      <c r="K99" s="176"/>
      <c r="L99" s="164">
        <v>0.1</v>
      </c>
    </row>
    <row r="100" spans="1:12" ht="16.5" customHeight="1" thickTop="1" x14ac:dyDescent="0.25">
      <c r="A100" s="11"/>
      <c r="B100" s="43"/>
      <c r="C100" s="43"/>
      <c r="D100" s="99"/>
      <c r="E100" s="43"/>
      <c r="F100" s="97"/>
      <c r="G100" s="176"/>
      <c r="H100" s="97"/>
      <c r="I100" s="176"/>
      <c r="J100" s="97"/>
      <c r="K100" s="176"/>
      <c r="L100" s="97"/>
    </row>
    <row r="101" spans="1:12" ht="16.5" customHeight="1" thickBot="1" x14ac:dyDescent="0.3">
      <c r="A101" s="11"/>
      <c r="B101" s="43" t="s">
        <v>143</v>
      </c>
      <c r="C101" s="43"/>
      <c r="D101" s="99">
        <v>17</v>
      </c>
      <c r="E101" s="43"/>
      <c r="F101" s="164">
        <v>0.04</v>
      </c>
      <c r="G101" s="4"/>
      <c r="H101" s="164">
        <v>0.19</v>
      </c>
      <c r="I101" s="4"/>
      <c r="J101" s="164">
        <v>0.03</v>
      </c>
      <c r="K101" s="4"/>
      <c r="L101" s="164">
        <v>0.1</v>
      </c>
    </row>
    <row r="102" spans="1:12" ht="16.5" customHeight="1" thickTop="1" x14ac:dyDescent="0.25">
      <c r="A102" s="11"/>
      <c r="B102" s="43"/>
      <c r="C102" s="43"/>
      <c r="D102" s="99"/>
      <c r="E102" s="43"/>
      <c r="F102" s="176"/>
      <c r="G102" s="4"/>
      <c r="H102" s="176"/>
      <c r="I102" s="4"/>
      <c r="J102" s="176"/>
      <c r="K102" s="4"/>
      <c r="L102" s="176"/>
    </row>
    <row r="103" spans="1:12" ht="16.5" customHeight="1" x14ac:dyDescent="0.25">
      <c r="A103" s="11"/>
      <c r="B103" s="43"/>
      <c r="C103" s="43"/>
      <c r="D103" s="99"/>
      <c r="E103" s="43"/>
      <c r="F103" s="176"/>
      <c r="G103" s="4"/>
      <c r="H103" s="176"/>
      <c r="I103" s="4"/>
      <c r="J103" s="176"/>
      <c r="K103" s="4"/>
      <c r="L103" s="176"/>
    </row>
    <row r="104" spans="1:12" ht="16.5" customHeight="1" x14ac:dyDescent="0.25">
      <c r="A104" s="11"/>
      <c r="B104" s="43"/>
      <c r="C104" s="43"/>
      <c r="D104" s="99"/>
      <c r="E104" s="43"/>
      <c r="F104" s="176"/>
      <c r="G104" s="4"/>
      <c r="H104" s="176"/>
      <c r="I104" s="4"/>
      <c r="J104" s="176"/>
      <c r="K104" s="4"/>
      <c r="L104" s="176"/>
    </row>
    <row r="105" spans="1:12" ht="16.5" customHeight="1" x14ac:dyDescent="0.25">
      <c r="A105" s="11"/>
      <c r="B105" s="43"/>
      <c r="C105" s="43"/>
      <c r="D105" s="99"/>
      <c r="E105" s="43"/>
      <c r="F105" s="176"/>
      <c r="G105" s="4"/>
      <c r="H105" s="176"/>
      <c r="I105" s="4"/>
      <c r="J105" s="176"/>
      <c r="K105" s="4"/>
      <c r="L105" s="176"/>
    </row>
    <row r="106" spans="1:12" ht="16.5" customHeight="1" x14ac:dyDescent="0.25">
      <c r="A106" s="11"/>
      <c r="B106" s="43"/>
      <c r="C106" s="43"/>
      <c r="D106" s="99"/>
      <c r="E106" s="43"/>
      <c r="F106" s="176"/>
      <c r="G106" s="4"/>
      <c r="H106" s="176"/>
      <c r="I106" s="4"/>
      <c r="J106" s="176"/>
      <c r="K106" s="4"/>
      <c r="L106" s="176"/>
    </row>
    <row r="107" spans="1:12" ht="16.5" customHeight="1" x14ac:dyDescent="0.25">
      <c r="A107" s="11"/>
      <c r="B107" s="43"/>
      <c r="C107" s="43"/>
      <c r="D107" s="99"/>
      <c r="E107" s="43"/>
      <c r="F107" s="176"/>
      <c r="G107" s="4"/>
      <c r="H107" s="176"/>
      <c r="I107" s="4"/>
      <c r="J107" s="176"/>
      <c r="K107" s="4"/>
      <c r="L107" s="176"/>
    </row>
    <row r="108" spans="1:12" ht="16.5" customHeight="1" x14ac:dyDescent="0.25">
      <c r="A108" s="11"/>
      <c r="B108" s="43"/>
      <c r="C108" s="43"/>
      <c r="D108" s="99"/>
      <c r="E108" s="43"/>
      <c r="F108" s="176"/>
      <c r="G108" s="4"/>
      <c r="H108" s="176"/>
      <c r="I108" s="4"/>
      <c r="J108" s="176"/>
      <c r="K108" s="4"/>
      <c r="L108" s="176"/>
    </row>
    <row r="109" spans="1:12" ht="16.5" customHeight="1" x14ac:dyDescent="0.25">
      <c r="A109" s="11"/>
      <c r="B109" s="43"/>
      <c r="C109" s="43"/>
      <c r="D109" s="99"/>
      <c r="E109" s="43"/>
      <c r="F109" s="176"/>
      <c r="G109" s="4"/>
      <c r="H109" s="176"/>
      <c r="I109" s="4"/>
      <c r="J109" s="176"/>
      <c r="K109" s="4"/>
      <c r="L109" s="176"/>
    </row>
    <row r="110" spans="1:12" ht="16.5" customHeight="1" x14ac:dyDescent="0.25">
      <c r="A110" s="11"/>
      <c r="B110" s="43"/>
      <c r="C110" s="43"/>
      <c r="D110" s="99"/>
      <c r="E110" s="43"/>
      <c r="F110" s="176"/>
      <c r="G110" s="4"/>
      <c r="H110" s="176"/>
      <c r="I110" s="4"/>
      <c r="J110" s="176"/>
      <c r="K110" s="4"/>
      <c r="L110" s="176"/>
    </row>
    <row r="111" spans="1:12" ht="21" customHeight="1" x14ac:dyDescent="0.25">
      <c r="A111" s="11"/>
      <c r="B111" s="43"/>
      <c r="C111" s="43"/>
      <c r="D111" s="99"/>
      <c r="E111" s="43"/>
      <c r="F111" s="176"/>
      <c r="G111" s="4"/>
      <c r="H111" s="176"/>
      <c r="I111" s="4"/>
      <c r="J111" s="176"/>
      <c r="K111" s="4"/>
      <c r="L111" s="176"/>
    </row>
    <row r="112" spans="1:12" s="10" customFormat="1" ht="22.15" customHeight="1" x14ac:dyDescent="0.25">
      <c r="A112" s="178" t="str">
        <f>A56</f>
        <v>The accompanying condensed notes to the interim financial information are an integral part of this interim financial information.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</row>
  </sheetData>
  <mergeCells count="10">
    <mergeCell ref="F63:H63"/>
    <mergeCell ref="J63:L63"/>
    <mergeCell ref="A112:L112"/>
    <mergeCell ref="F6:H6"/>
    <mergeCell ref="J6:L6"/>
    <mergeCell ref="F7:H7"/>
    <mergeCell ref="J7:L7"/>
    <mergeCell ref="A56:L56"/>
    <mergeCell ref="F62:H62"/>
    <mergeCell ref="J62:L62"/>
  </mergeCells>
  <pageMargins left="0.8" right="0.5" top="0.5" bottom="0.6" header="0.51" footer="0.4"/>
  <pageSetup paperSize="9" scale="85" firstPageNumber="5" fitToHeight="0" orientation="portrait" useFirstPageNumber="1" horizontalDpi="1200" verticalDpi="1200" r:id="rId1"/>
  <headerFooter>
    <oddFooter>&amp;R&amp;"Arial,Regular"&amp;10&amp;P</oddFooter>
  </headerFooter>
  <rowBreaks count="1" manualBreakCount="1">
    <brk id="5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A740-6D23-46D6-A8C3-B80E2E061D45}">
  <sheetPr>
    <tabColor rgb="FFCCFFCC"/>
  </sheetPr>
  <dimension ref="A1:AH55"/>
  <sheetViews>
    <sheetView zoomScale="80" zoomScaleNormal="80" zoomScaleSheetLayoutView="100" zoomScalePageLayoutView="85" workbookViewId="0">
      <selection activeCell="T17" sqref="T17"/>
    </sheetView>
  </sheetViews>
  <sheetFormatPr defaultColWidth="9.28515625" defaultRowHeight="16.5" customHeight="1" x14ac:dyDescent="0.25"/>
  <cols>
    <col min="1" max="1" width="1.28515625" style="25" customWidth="1"/>
    <col min="2" max="2" width="1.42578125" style="25" customWidth="1"/>
    <col min="3" max="3" width="42.85546875" style="25" customWidth="1"/>
    <col min="4" max="4" width="4.7109375" style="101" customWidth="1"/>
    <col min="5" max="5" width="0.5703125" style="102" customWidth="1"/>
    <col min="6" max="6" width="11" style="103" customWidth="1"/>
    <col min="7" max="7" width="0.5703125" style="102" customWidth="1"/>
    <col min="8" max="8" width="11.42578125" style="103" bestFit="1" customWidth="1"/>
    <col min="9" max="9" width="0.5703125" style="102" customWidth="1"/>
    <col min="10" max="10" width="8.140625" style="102" bestFit="1" customWidth="1"/>
    <col min="11" max="11" width="0.5703125" style="102" customWidth="1"/>
    <col min="12" max="12" width="8.140625" style="102" bestFit="1" customWidth="1"/>
    <col min="13" max="13" width="0.5703125" style="102" customWidth="1"/>
    <col min="14" max="14" width="12" style="103" bestFit="1" customWidth="1"/>
    <col min="15" max="15" width="0.5703125" style="102" customWidth="1"/>
    <col min="16" max="16" width="13.28515625" style="103" bestFit="1" customWidth="1"/>
    <col min="17" max="17" width="0.5703125" style="102" customWidth="1"/>
    <col min="18" max="18" width="13.42578125" style="102" bestFit="1" customWidth="1"/>
    <col min="19" max="19" width="0.5703125" style="102" customWidth="1"/>
    <col min="20" max="20" width="17.85546875" style="102" bestFit="1" customWidth="1"/>
    <col min="21" max="21" width="0.5703125" style="102" customWidth="1"/>
    <col min="22" max="22" width="13.140625" style="102" bestFit="1" customWidth="1"/>
    <col min="23" max="23" width="0.5703125" style="102" customWidth="1"/>
    <col min="24" max="24" width="10.28515625" style="102" bestFit="1" customWidth="1"/>
    <col min="25" max="25" width="0.5703125" style="102" customWidth="1"/>
    <col min="26" max="26" width="13.42578125" style="102" customWidth="1"/>
    <col min="27" max="27" width="0.5703125" style="102" customWidth="1"/>
    <col min="28" max="28" width="10.5703125" style="102" customWidth="1"/>
    <col min="29" max="29" width="0.5703125" style="102" customWidth="1"/>
    <col min="30" max="30" width="11.28515625" style="102" bestFit="1" customWidth="1"/>
    <col min="31" max="31" width="0.5703125" style="102" customWidth="1"/>
    <col min="32" max="32" width="13.140625" style="102" bestFit="1" customWidth="1"/>
    <col min="33" max="33" width="0.5703125" style="102" customWidth="1"/>
    <col min="34" max="34" width="12" style="103" customWidth="1"/>
    <col min="35" max="16384" width="9.28515625" style="25"/>
  </cols>
  <sheetData>
    <row r="1" spans="1:34" ht="16.5" customHeight="1" x14ac:dyDescent="0.25">
      <c r="A1" s="5" t="str">
        <f>'5-6 (3m)'!A1</f>
        <v>Energy Absolute Public Company Limited</v>
      </c>
      <c r="B1" s="24"/>
      <c r="C1" s="24"/>
      <c r="AH1" s="104" t="s">
        <v>6</v>
      </c>
    </row>
    <row r="2" spans="1:34" ht="16.5" customHeight="1" x14ac:dyDescent="0.25">
      <c r="A2" s="5" t="s">
        <v>144</v>
      </c>
      <c r="B2" s="24"/>
      <c r="C2" s="24"/>
    </row>
    <row r="3" spans="1:34" ht="16.5" customHeight="1" x14ac:dyDescent="0.25">
      <c r="A3" s="7" t="str">
        <f>'5-6 (3m)'!A3</f>
        <v>For the three-month period ended 31 March 2025</v>
      </c>
      <c r="B3" s="26"/>
      <c r="C3" s="26"/>
      <c r="D3" s="105"/>
      <c r="E3" s="106"/>
      <c r="F3" s="107"/>
      <c r="G3" s="106"/>
      <c r="H3" s="107"/>
      <c r="I3" s="106"/>
      <c r="J3" s="106"/>
      <c r="K3" s="106"/>
      <c r="L3" s="106"/>
      <c r="M3" s="106"/>
      <c r="N3" s="107"/>
      <c r="O3" s="106"/>
      <c r="P3" s="107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7"/>
    </row>
    <row r="6" spans="1:34" s="1" customFormat="1" ht="16.5" customHeight="1" x14ac:dyDescent="0.25">
      <c r="B6" s="36"/>
      <c r="C6" s="36"/>
      <c r="D6" s="108"/>
      <c r="E6" s="108"/>
      <c r="F6" s="109"/>
      <c r="G6" s="110"/>
      <c r="H6" s="109"/>
      <c r="I6" s="110"/>
      <c r="J6" s="110"/>
      <c r="K6" s="110"/>
      <c r="L6" s="110"/>
      <c r="M6" s="110"/>
      <c r="N6" s="109"/>
      <c r="O6" s="110"/>
      <c r="P6" s="109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09"/>
      <c r="AG6" s="110"/>
      <c r="AH6" s="109" t="s">
        <v>145</v>
      </c>
    </row>
    <row r="7" spans="1:34" s="1" customFormat="1" ht="16.5" customHeight="1" x14ac:dyDescent="0.25">
      <c r="B7" s="36"/>
      <c r="C7" s="36"/>
      <c r="D7" s="108"/>
      <c r="E7" s="108"/>
      <c r="F7" s="183" t="s">
        <v>146</v>
      </c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11"/>
      <c r="AF7" s="111"/>
      <c r="AG7" s="36"/>
      <c r="AH7" s="112"/>
    </row>
    <row r="8" spans="1:34" s="1" customFormat="1" ht="16.5" customHeight="1" x14ac:dyDescent="0.25">
      <c r="B8" s="36"/>
      <c r="C8" s="36"/>
      <c r="D8" s="108"/>
      <c r="E8" s="108"/>
      <c r="F8" s="113"/>
      <c r="G8" s="113"/>
      <c r="H8" s="113"/>
      <c r="I8" s="113"/>
      <c r="J8" s="113"/>
      <c r="K8" s="113"/>
      <c r="L8" s="113"/>
      <c r="M8" s="113"/>
      <c r="N8" s="114"/>
      <c r="O8" s="115"/>
      <c r="P8" s="114"/>
      <c r="Q8" s="113"/>
      <c r="R8" s="184" t="s">
        <v>94</v>
      </c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16"/>
      <c r="AD8" s="116"/>
      <c r="AE8" s="36"/>
      <c r="AF8" s="112"/>
      <c r="AG8" s="36"/>
      <c r="AH8" s="112"/>
    </row>
    <row r="9" spans="1:34" s="16" customFormat="1" ht="16.5" customHeight="1" x14ac:dyDescent="0.2">
      <c r="D9" s="117"/>
      <c r="E9" s="117"/>
      <c r="F9" s="37"/>
      <c r="G9" s="37"/>
      <c r="H9" s="118"/>
      <c r="I9" s="37"/>
      <c r="J9" s="37"/>
      <c r="K9" s="37"/>
      <c r="L9" s="37"/>
      <c r="M9" s="37"/>
      <c r="Q9" s="37"/>
      <c r="R9" s="37"/>
      <c r="S9" s="37"/>
      <c r="T9" s="184" t="s">
        <v>121</v>
      </c>
      <c r="U9" s="184"/>
      <c r="V9" s="184"/>
      <c r="W9" s="184"/>
      <c r="X9" s="184"/>
      <c r="Y9" s="184"/>
      <c r="Z9" s="184"/>
      <c r="AA9" s="37"/>
      <c r="AB9" s="37"/>
      <c r="AC9" s="37"/>
      <c r="AE9" s="37"/>
      <c r="AF9" s="37"/>
      <c r="AG9" s="37"/>
      <c r="AH9" s="37"/>
    </row>
    <row r="10" spans="1:34" s="1" customFormat="1" ht="16.5" customHeight="1" x14ac:dyDescent="0.25">
      <c r="D10" s="108"/>
      <c r="E10" s="108"/>
      <c r="O10" s="38"/>
      <c r="P10" s="38"/>
      <c r="Q10" s="38"/>
      <c r="R10" s="36"/>
      <c r="S10" s="38"/>
      <c r="T10" s="38"/>
      <c r="U10" s="38"/>
      <c r="V10" s="38"/>
      <c r="W10" s="38"/>
      <c r="X10" s="38"/>
      <c r="Y10" s="38"/>
      <c r="Z10" s="38" t="s">
        <v>147</v>
      </c>
      <c r="AA10" s="38"/>
      <c r="AB10" s="38"/>
      <c r="AC10" s="38"/>
    </row>
    <row r="11" spans="1:34" s="1" customFormat="1" ht="16.5" customHeight="1" x14ac:dyDescent="0.25">
      <c r="D11" s="108"/>
      <c r="E11" s="108"/>
      <c r="O11" s="38"/>
      <c r="P11" s="38"/>
      <c r="Q11" s="38"/>
      <c r="R11" s="38" t="s">
        <v>148</v>
      </c>
      <c r="S11" s="38"/>
      <c r="U11" s="38"/>
      <c r="V11" s="36" t="s">
        <v>149</v>
      </c>
      <c r="W11" s="38"/>
      <c r="Y11" s="38"/>
      <c r="Z11" s="36" t="s">
        <v>150</v>
      </c>
      <c r="AA11" s="38"/>
      <c r="AB11" s="38"/>
      <c r="AC11" s="38"/>
    </row>
    <row r="12" spans="1:34" s="1" customFormat="1" ht="16.5" customHeight="1" x14ac:dyDescent="0.25">
      <c r="D12" s="108"/>
      <c r="E12" s="108"/>
      <c r="G12" s="38"/>
      <c r="H12" s="119"/>
      <c r="I12" s="38"/>
      <c r="J12" s="38"/>
      <c r="K12" s="38"/>
      <c r="L12" s="38"/>
      <c r="M12" s="38"/>
      <c r="N12" s="119"/>
      <c r="O12" s="38"/>
      <c r="P12" s="38"/>
      <c r="Q12" s="38"/>
      <c r="R12" s="38" t="s">
        <v>151</v>
      </c>
      <c r="S12" s="38"/>
      <c r="U12" s="38"/>
      <c r="V12" s="38" t="s">
        <v>152</v>
      </c>
      <c r="W12" s="38"/>
      <c r="Y12" s="38"/>
      <c r="Z12" s="36" t="s">
        <v>153</v>
      </c>
      <c r="AA12" s="38"/>
      <c r="AB12" s="38"/>
      <c r="AC12" s="38"/>
      <c r="AD12" s="38"/>
      <c r="AE12" s="38"/>
      <c r="AF12" s="38"/>
      <c r="AG12" s="38"/>
      <c r="AH12" s="38"/>
    </row>
    <row r="13" spans="1:34" s="1" customFormat="1" ht="16.5" customHeight="1" x14ac:dyDescent="0.25">
      <c r="D13" s="108"/>
      <c r="E13" s="108"/>
      <c r="F13" s="38" t="s">
        <v>154</v>
      </c>
      <c r="G13" s="38"/>
      <c r="H13" s="119"/>
      <c r="I13" s="38"/>
      <c r="J13" s="38"/>
      <c r="K13" s="38"/>
      <c r="L13" s="38"/>
      <c r="M13" s="38"/>
      <c r="N13" s="115"/>
      <c r="O13" s="115"/>
      <c r="P13" s="115"/>
      <c r="Q13" s="38"/>
      <c r="R13" s="38" t="s">
        <v>155</v>
      </c>
      <c r="S13" s="38"/>
      <c r="T13" s="38" t="s">
        <v>156</v>
      </c>
      <c r="U13" s="38"/>
      <c r="V13" s="36" t="s">
        <v>157</v>
      </c>
      <c r="W13" s="38"/>
      <c r="X13" s="38" t="s">
        <v>158</v>
      </c>
      <c r="Y13" s="38"/>
      <c r="Z13" s="38" t="s">
        <v>159</v>
      </c>
      <c r="AA13" s="38"/>
      <c r="AB13" s="38" t="s">
        <v>160</v>
      </c>
      <c r="AC13" s="38"/>
      <c r="AG13" s="38"/>
      <c r="AH13" s="115"/>
    </row>
    <row r="14" spans="1:34" s="1" customFormat="1" ht="16.5" customHeight="1" x14ac:dyDescent="0.2">
      <c r="D14" s="108"/>
      <c r="E14" s="108"/>
      <c r="F14" s="119" t="s">
        <v>161</v>
      </c>
      <c r="G14" s="38"/>
      <c r="H14" s="119" t="s">
        <v>162</v>
      </c>
      <c r="I14" s="38"/>
      <c r="J14" s="38"/>
      <c r="K14" s="38"/>
      <c r="L14" s="38" t="s">
        <v>163</v>
      </c>
      <c r="M14" s="38"/>
      <c r="N14" s="185" t="s">
        <v>164</v>
      </c>
      <c r="O14" s="185"/>
      <c r="P14" s="185"/>
      <c r="Q14" s="38"/>
      <c r="R14" s="38" t="s">
        <v>165</v>
      </c>
      <c r="S14" s="38"/>
      <c r="T14" s="36" t="s">
        <v>301</v>
      </c>
      <c r="U14" s="38"/>
      <c r="V14" s="36" t="s">
        <v>166</v>
      </c>
      <c r="W14" s="38"/>
      <c r="X14" s="36" t="s">
        <v>167</v>
      </c>
      <c r="Y14" s="38"/>
      <c r="Z14" s="38" t="s">
        <v>168</v>
      </c>
      <c r="AA14" s="38"/>
      <c r="AB14" s="38" t="s">
        <v>169</v>
      </c>
      <c r="AC14" s="38"/>
      <c r="AD14" s="38" t="s">
        <v>170</v>
      </c>
      <c r="AE14" s="38"/>
      <c r="AF14" s="38" t="s">
        <v>171</v>
      </c>
      <c r="AG14" s="38"/>
      <c r="AH14" s="38" t="s">
        <v>172</v>
      </c>
    </row>
    <row r="15" spans="1:34" s="1" customFormat="1" ht="16.5" customHeight="1" x14ac:dyDescent="0.25">
      <c r="D15" s="108"/>
      <c r="E15" s="108"/>
      <c r="F15" s="36" t="s">
        <v>173</v>
      </c>
      <c r="G15" s="38"/>
      <c r="H15" s="119" t="s">
        <v>174</v>
      </c>
      <c r="I15" s="38"/>
      <c r="J15" s="38" t="s">
        <v>87</v>
      </c>
      <c r="K15" s="38"/>
      <c r="L15" s="38" t="s">
        <v>300</v>
      </c>
      <c r="M15" s="38"/>
      <c r="N15" s="119" t="s">
        <v>175</v>
      </c>
      <c r="O15" s="38"/>
      <c r="P15" s="38" t="s">
        <v>91</v>
      </c>
      <c r="Q15" s="38"/>
      <c r="R15" s="38" t="s">
        <v>176</v>
      </c>
      <c r="S15" s="38"/>
      <c r="T15" s="38" t="s">
        <v>177</v>
      </c>
      <c r="U15" s="38"/>
      <c r="V15" s="38" t="s">
        <v>178</v>
      </c>
      <c r="W15" s="38"/>
      <c r="X15" s="38" t="s">
        <v>179</v>
      </c>
      <c r="Y15" s="38"/>
      <c r="Z15" s="38" t="s">
        <v>180</v>
      </c>
      <c r="AA15" s="38"/>
      <c r="AB15" s="38" t="s">
        <v>181</v>
      </c>
      <c r="AC15" s="38"/>
      <c r="AD15" s="38" t="s">
        <v>182</v>
      </c>
      <c r="AE15" s="38"/>
      <c r="AF15" s="38" t="s">
        <v>183</v>
      </c>
      <c r="AG15" s="38"/>
      <c r="AH15" s="38" t="s">
        <v>184</v>
      </c>
    </row>
    <row r="16" spans="1:34" s="1" customFormat="1" ht="16.5" customHeight="1" x14ac:dyDescent="0.25">
      <c r="D16" s="120" t="s">
        <v>11</v>
      </c>
      <c r="E16" s="121"/>
      <c r="F16" s="122" t="s">
        <v>12</v>
      </c>
      <c r="G16" s="39"/>
      <c r="H16" s="122" t="s">
        <v>12</v>
      </c>
      <c r="I16" s="38"/>
      <c r="J16" s="122" t="s">
        <v>185</v>
      </c>
      <c r="K16" s="38"/>
      <c r="L16" s="122" t="s">
        <v>185</v>
      </c>
      <c r="M16" s="38"/>
      <c r="N16" s="122" t="s">
        <v>12</v>
      </c>
      <c r="O16" s="39"/>
      <c r="P16" s="122" t="s">
        <v>12</v>
      </c>
      <c r="Q16" s="38"/>
      <c r="R16" s="122" t="s">
        <v>12</v>
      </c>
      <c r="S16" s="38"/>
      <c r="T16" s="122" t="s">
        <v>12</v>
      </c>
      <c r="U16" s="38"/>
      <c r="V16" s="122" t="s">
        <v>12</v>
      </c>
      <c r="W16" s="38"/>
      <c r="X16" s="122" t="s">
        <v>12</v>
      </c>
      <c r="Y16" s="38"/>
      <c r="Z16" s="122" t="s">
        <v>12</v>
      </c>
      <c r="AA16" s="38"/>
      <c r="AB16" s="122" t="s">
        <v>12</v>
      </c>
      <c r="AC16" s="38"/>
      <c r="AD16" s="122" t="s">
        <v>12</v>
      </c>
      <c r="AE16" s="38"/>
      <c r="AF16" s="122" t="s">
        <v>12</v>
      </c>
      <c r="AG16" s="38"/>
      <c r="AH16" s="122" t="s">
        <v>12</v>
      </c>
    </row>
    <row r="17" spans="1:34" s="1" customFormat="1" ht="16.5" customHeight="1" x14ac:dyDescent="0.25">
      <c r="A17" s="2"/>
      <c r="D17" s="108"/>
      <c r="E17" s="12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3"/>
      <c r="AH17" s="114"/>
    </row>
    <row r="18" spans="1:34" s="1" customFormat="1" ht="16.5" customHeight="1" x14ac:dyDescent="0.25">
      <c r="A18" s="2" t="s">
        <v>186</v>
      </c>
      <c r="B18" s="2"/>
      <c r="D18" s="123"/>
      <c r="E18" s="123"/>
      <c r="F18" s="40">
        <v>373000</v>
      </c>
      <c r="G18" s="40"/>
      <c r="H18" s="40">
        <v>3680616</v>
      </c>
      <c r="I18" s="40"/>
      <c r="J18" s="40">
        <v>0</v>
      </c>
      <c r="K18" s="40"/>
      <c r="L18" s="40">
        <v>-655001</v>
      </c>
      <c r="M18" s="40"/>
      <c r="N18" s="40">
        <v>40200</v>
      </c>
      <c r="O18" s="40"/>
      <c r="P18" s="40">
        <v>42099717</v>
      </c>
      <c r="Q18" s="124"/>
      <c r="R18" s="40">
        <v>-765013</v>
      </c>
      <c r="S18" s="124"/>
      <c r="T18" s="40">
        <v>-12757</v>
      </c>
      <c r="U18" s="124"/>
      <c r="V18" s="40">
        <v>-3018658</v>
      </c>
      <c r="W18" s="124"/>
      <c r="X18" s="40">
        <v>-8604</v>
      </c>
      <c r="Y18" s="124"/>
      <c r="Z18" s="40">
        <v>-34130</v>
      </c>
      <c r="AA18" s="124"/>
      <c r="AB18" s="124">
        <f>SUM(R18:Z18)</f>
        <v>-3839162</v>
      </c>
      <c r="AC18" s="124"/>
      <c r="AD18" s="124">
        <f>SUM(F18:P18,AB18)</f>
        <v>41699370</v>
      </c>
      <c r="AE18" s="124"/>
      <c r="AF18" s="40">
        <v>2310247</v>
      </c>
      <c r="AG18" s="40"/>
      <c r="AH18" s="40">
        <f>SUM(AD18:AF18)</f>
        <v>44009617</v>
      </c>
    </row>
    <row r="19" spans="1:34" s="1" customFormat="1" ht="6" customHeight="1" x14ac:dyDescent="0.25">
      <c r="A19" s="2"/>
      <c r="B19" s="2"/>
      <c r="D19" s="123"/>
      <c r="E19" s="123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24"/>
      <c r="R19" s="40"/>
      <c r="S19" s="124"/>
      <c r="T19" s="40"/>
      <c r="U19" s="124"/>
      <c r="V19" s="40"/>
      <c r="W19" s="124"/>
      <c r="X19" s="40"/>
      <c r="Y19" s="124"/>
      <c r="Z19" s="40"/>
      <c r="AA19" s="124"/>
      <c r="AB19" s="124"/>
      <c r="AC19" s="124"/>
      <c r="AD19" s="124"/>
      <c r="AE19" s="124"/>
      <c r="AF19" s="40"/>
      <c r="AG19" s="40"/>
      <c r="AH19" s="40"/>
    </row>
    <row r="20" spans="1:34" s="1" customFormat="1" ht="16.5" customHeight="1" x14ac:dyDescent="0.25">
      <c r="A20" s="2" t="s">
        <v>187</v>
      </c>
      <c r="B20" s="2"/>
      <c r="D20" s="123"/>
      <c r="E20" s="123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124"/>
      <c r="U20" s="40"/>
      <c r="V20" s="124"/>
      <c r="W20" s="40"/>
      <c r="X20" s="124"/>
      <c r="Y20" s="40"/>
      <c r="Z20" s="40"/>
      <c r="AA20" s="40"/>
      <c r="AB20" s="124"/>
      <c r="AC20" s="40"/>
      <c r="AD20" s="124"/>
      <c r="AE20" s="40"/>
      <c r="AF20" s="40"/>
      <c r="AG20" s="40"/>
      <c r="AH20" s="40"/>
    </row>
    <row r="21" spans="1:34" s="1" customFormat="1" ht="16.5" customHeight="1" x14ac:dyDescent="0.25">
      <c r="A21" s="41" t="s">
        <v>188</v>
      </c>
      <c r="B21" s="2"/>
      <c r="D21" s="123"/>
      <c r="E21" s="123"/>
      <c r="F21" s="40">
        <v>0</v>
      </c>
      <c r="G21" s="40"/>
      <c r="H21" s="40">
        <v>0</v>
      </c>
      <c r="I21" s="40"/>
      <c r="J21" s="40">
        <v>0</v>
      </c>
      <c r="K21" s="40"/>
      <c r="L21" s="40">
        <v>-78975</v>
      </c>
      <c r="M21" s="40"/>
      <c r="N21" s="40">
        <v>0</v>
      </c>
      <c r="O21" s="40"/>
      <c r="P21" s="40">
        <v>0</v>
      </c>
      <c r="Q21" s="40"/>
      <c r="R21" s="40">
        <v>0</v>
      </c>
      <c r="S21" s="40"/>
      <c r="T21" s="40">
        <v>0</v>
      </c>
      <c r="U21" s="40"/>
      <c r="V21" s="40">
        <v>0</v>
      </c>
      <c r="W21" s="40"/>
      <c r="X21" s="40">
        <v>0</v>
      </c>
      <c r="Y21" s="40"/>
      <c r="Z21" s="40">
        <v>0</v>
      </c>
      <c r="AA21" s="40"/>
      <c r="AB21" s="124">
        <f t="shared" ref="AB21:AB22" si="0">SUM(R21:Z21)</f>
        <v>0</v>
      </c>
      <c r="AC21" s="40"/>
      <c r="AD21" s="124">
        <f>SUM(F21:P21,AB21)</f>
        <v>-78975</v>
      </c>
      <c r="AE21" s="40"/>
      <c r="AF21" s="40">
        <v>0</v>
      </c>
      <c r="AG21" s="40"/>
      <c r="AH21" s="40">
        <f t="shared" ref="AH21:AH22" si="1">SUM(AD21:AF21)</f>
        <v>-78975</v>
      </c>
    </row>
    <row r="22" spans="1:34" s="1" customFormat="1" ht="16.5" customHeight="1" x14ac:dyDescent="0.25">
      <c r="A22" s="1" t="s">
        <v>189</v>
      </c>
      <c r="D22" s="123"/>
      <c r="E22" s="123"/>
      <c r="F22" s="40">
        <v>0</v>
      </c>
      <c r="G22" s="40"/>
      <c r="H22" s="40">
        <v>0</v>
      </c>
      <c r="I22" s="40"/>
      <c r="J22" s="45">
        <v>0</v>
      </c>
      <c r="K22" s="40"/>
      <c r="L22" s="45">
        <v>0</v>
      </c>
      <c r="M22" s="40"/>
      <c r="N22" s="40">
        <v>0</v>
      </c>
      <c r="O22" s="40"/>
      <c r="P22" s="40">
        <v>888703</v>
      </c>
      <c r="Q22" s="40"/>
      <c r="R22" s="40">
        <v>0</v>
      </c>
      <c r="S22" s="40"/>
      <c r="T22" s="40">
        <v>0</v>
      </c>
      <c r="U22" s="40"/>
      <c r="V22" s="40">
        <v>-1047571</v>
      </c>
      <c r="W22" s="40"/>
      <c r="X22" s="40">
        <v>4496</v>
      </c>
      <c r="Y22" s="40"/>
      <c r="Z22" s="40">
        <v>27898</v>
      </c>
      <c r="AA22" s="40"/>
      <c r="AB22" s="124">
        <f t="shared" si="0"/>
        <v>-1015177</v>
      </c>
      <c r="AC22" s="40"/>
      <c r="AD22" s="125">
        <f>SUM(F22:P22,AB22)</f>
        <v>-126474</v>
      </c>
      <c r="AE22" s="40"/>
      <c r="AF22" s="40">
        <v>-194204</v>
      </c>
      <c r="AG22" s="40"/>
      <c r="AH22" s="45">
        <f t="shared" si="1"/>
        <v>-320678</v>
      </c>
    </row>
    <row r="23" spans="1:34" s="1" customFormat="1" ht="16.5" customHeight="1" x14ac:dyDescent="0.25">
      <c r="A23" s="42"/>
      <c r="D23" s="123"/>
      <c r="E23" s="123"/>
      <c r="F23" s="126"/>
      <c r="G23" s="114"/>
      <c r="H23" s="126"/>
      <c r="I23" s="114"/>
      <c r="J23" s="114"/>
      <c r="K23" s="114"/>
      <c r="L23" s="114"/>
      <c r="M23" s="114"/>
      <c r="N23" s="126"/>
      <c r="O23" s="114"/>
      <c r="P23" s="126"/>
      <c r="Q23" s="114"/>
      <c r="R23" s="126"/>
      <c r="S23" s="114"/>
      <c r="T23" s="126"/>
      <c r="U23" s="114"/>
      <c r="V23" s="126"/>
      <c r="W23" s="114"/>
      <c r="X23" s="126"/>
      <c r="Y23" s="114"/>
      <c r="Z23" s="126"/>
      <c r="AA23" s="114"/>
      <c r="AB23" s="126"/>
      <c r="AC23" s="114"/>
      <c r="AD23" s="126"/>
      <c r="AE23" s="114"/>
      <c r="AF23" s="126"/>
      <c r="AG23" s="114"/>
      <c r="AH23" s="126"/>
    </row>
    <row r="24" spans="1:34" s="1" customFormat="1" ht="16.5" customHeight="1" thickBot="1" x14ac:dyDescent="0.3">
      <c r="A24" s="2" t="s">
        <v>190</v>
      </c>
      <c r="D24" s="123"/>
      <c r="E24" s="123"/>
      <c r="F24" s="127">
        <f>SUM(F18:F22)</f>
        <v>373000</v>
      </c>
      <c r="G24" s="114"/>
      <c r="H24" s="127">
        <f>SUM(H18:H22)</f>
        <v>3680616</v>
      </c>
      <c r="I24" s="114"/>
      <c r="J24" s="127">
        <f>SUM(J18:J22)</f>
        <v>0</v>
      </c>
      <c r="K24" s="114"/>
      <c r="L24" s="127">
        <f>SUM(L18:L22)</f>
        <v>-733976</v>
      </c>
      <c r="M24" s="114"/>
      <c r="N24" s="127">
        <f>SUM(N18:N22)</f>
        <v>40200</v>
      </c>
      <c r="O24" s="114"/>
      <c r="P24" s="127">
        <f>SUM(P18:P22)</f>
        <v>42988420</v>
      </c>
      <c r="Q24" s="114"/>
      <c r="R24" s="127">
        <f>SUM(R18:R22)</f>
        <v>-765013</v>
      </c>
      <c r="S24" s="114"/>
      <c r="T24" s="127">
        <f>SUM(T18:T22)</f>
        <v>-12757</v>
      </c>
      <c r="U24" s="114"/>
      <c r="V24" s="127">
        <f>SUM(V18:V22)</f>
        <v>-4066229</v>
      </c>
      <c r="W24" s="114"/>
      <c r="X24" s="127">
        <f>SUM(X18:X22)</f>
        <v>-4108</v>
      </c>
      <c r="Y24" s="114"/>
      <c r="Z24" s="127">
        <f>SUM(Z18:Z22)</f>
        <v>-6232</v>
      </c>
      <c r="AA24" s="114"/>
      <c r="AB24" s="127">
        <f>SUM(AB18:AB22)</f>
        <v>-4854339</v>
      </c>
      <c r="AC24" s="114"/>
      <c r="AD24" s="127">
        <f>SUM(AD18:AD22)</f>
        <v>41493921</v>
      </c>
      <c r="AE24" s="114"/>
      <c r="AF24" s="127">
        <f>SUM(AF18:AF22)</f>
        <v>2116043</v>
      </c>
      <c r="AG24" s="114"/>
      <c r="AH24" s="127">
        <f>SUM(AH18:AH22)</f>
        <v>43609964</v>
      </c>
    </row>
    <row r="25" spans="1:34" s="1" customFormat="1" ht="16.5" customHeight="1" thickTop="1" x14ac:dyDescent="0.25">
      <c r="A25" s="2"/>
      <c r="D25" s="123"/>
      <c r="E25" s="12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</row>
    <row r="26" spans="1:34" s="1" customFormat="1" ht="16.5" customHeight="1" x14ac:dyDescent="0.25">
      <c r="A26" s="2"/>
      <c r="D26" s="123"/>
      <c r="E26" s="12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</row>
    <row r="27" spans="1:34" s="1" customFormat="1" ht="16.5" customHeight="1" x14ac:dyDescent="0.25">
      <c r="A27" s="2" t="s">
        <v>191</v>
      </c>
      <c r="B27" s="2"/>
      <c r="D27" s="123"/>
      <c r="E27" s="123"/>
      <c r="F27" s="40">
        <v>371334</v>
      </c>
      <c r="G27" s="40"/>
      <c r="H27" s="40">
        <v>2948306</v>
      </c>
      <c r="I27" s="40"/>
      <c r="J27" s="40">
        <v>0</v>
      </c>
      <c r="K27" s="40"/>
      <c r="L27" s="40">
        <v>0</v>
      </c>
      <c r="M27" s="40"/>
      <c r="N27" s="40">
        <v>40200</v>
      </c>
      <c r="O27" s="40"/>
      <c r="P27" s="40">
        <v>36355703</v>
      </c>
      <c r="Q27" s="124"/>
      <c r="R27" s="40">
        <v>-765013</v>
      </c>
      <c r="S27" s="124"/>
      <c r="T27" s="40">
        <v>34625</v>
      </c>
      <c r="U27" s="124"/>
      <c r="V27" s="40">
        <v>-7485487</v>
      </c>
      <c r="W27" s="124"/>
      <c r="X27" s="40">
        <v>-79430</v>
      </c>
      <c r="Y27" s="124"/>
      <c r="Z27" s="40">
        <v>-42198</v>
      </c>
      <c r="AA27" s="124"/>
      <c r="AB27" s="124">
        <f>SUM(R27:Z27)</f>
        <v>-8337503</v>
      </c>
      <c r="AC27" s="124"/>
      <c r="AD27" s="124">
        <f>SUM(F27:P27,AB27)</f>
        <v>31378040</v>
      </c>
      <c r="AE27" s="124"/>
      <c r="AF27" s="124">
        <v>-1242413</v>
      </c>
      <c r="AG27" s="40"/>
      <c r="AH27" s="40">
        <f>AD27+AF27</f>
        <v>30135627</v>
      </c>
    </row>
    <row r="28" spans="1:34" s="1" customFormat="1" ht="6" customHeight="1" x14ac:dyDescent="0.25">
      <c r="A28" s="2"/>
      <c r="B28" s="2"/>
      <c r="D28" s="123"/>
      <c r="E28" s="123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24"/>
      <c r="R28" s="40"/>
      <c r="S28" s="124"/>
      <c r="T28" s="40"/>
      <c r="U28" s="124"/>
      <c r="V28" s="40"/>
      <c r="W28" s="124"/>
      <c r="X28" s="40"/>
      <c r="Y28" s="124"/>
      <c r="Z28" s="40"/>
      <c r="AA28" s="124"/>
      <c r="AB28" s="124"/>
      <c r="AC28" s="124"/>
      <c r="AD28" s="124"/>
      <c r="AE28" s="124"/>
      <c r="AF28" s="40"/>
      <c r="AG28" s="40"/>
      <c r="AH28" s="40"/>
    </row>
    <row r="29" spans="1:34" s="1" customFormat="1" ht="16.5" customHeight="1" x14ac:dyDescent="0.25">
      <c r="A29" s="2" t="s">
        <v>187</v>
      </c>
      <c r="B29" s="2"/>
      <c r="D29" s="123"/>
      <c r="E29" s="123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124"/>
      <c r="U29" s="40"/>
      <c r="V29" s="124"/>
      <c r="W29" s="40"/>
      <c r="X29" s="124"/>
      <c r="Y29" s="40"/>
      <c r="Z29" s="40"/>
      <c r="AA29" s="40"/>
      <c r="AB29" s="124"/>
      <c r="AC29" s="40"/>
      <c r="AD29" s="124"/>
      <c r="AE29" s="40"/>
      <c r="AF29" s="40"/>
      <c r="AG29" s="40"/>
      <c r="AH29" s="40"/>
    </row>
    <row r="30" spans="1:34" s="1" customFormat="1" ht="16.5" customHeight="1" x14ac:dyDescent="0.25">
      <c r="A30" s="41" t="s">
        <v>192</v>
      </c>
      <c r="B30" s="2"/>
      <c r="D30" s="123">
        <v>11</v>
      </c>
      <c r="E30" s="123"/>
      <c r="F30" s="40">
        <v>0</v>
      </c>
      <c r="G30" s="40"/>
      <c r="H30" s="40">
        <v>0</v>
      </c>
      <c r="I30" s="40"/>
      <c r="J30" s="40">
        <v>0</v>
      </c>
      <c r="K30" s="40"/>
      <c r="L30" s="40">
        <v>0</v>
      </c>
      <c r="M30" s="40"/>
      <c r="N30" s="40">
        <v>0</v>
      </c>
      <c r="O30" s="40"/>
      <c r="P30" s="40">
        <v>0</v>
      </c>
      <c r="Q30" s="40"/>
      <c r="R30" s="40">
        <v>69107</v>
      </c>
      <c r="S30" s="40"/>
      <c r="T30" s="124">
        <v>0</v>
      </c>
      <c r="U30" s="40"/>
      <c r="V30" s="124">
        <v>0</v>
      </c>
      <c r="W30" s="40"/>
      <c r="X30" s="124">
        <v>0</v>
      </c>
      <c r="Y30" s="40"/>
      <c r="Z30" s="40">
        <v>0</v>
      </c>
      <c r="AA30" s="40"/>
      <c r="AB30" s="124">
        <f>SUM(R30:Z30)</f>
        <v>69107</v>
      </c>
      <c r="AC30" s="40"/>
      <c r="AD30" s="124">
        <f>SUM(F30:P30,AB30)</f>
        <v>69107</v>
      </c>
      <c r="AE30" s="40"/>
      <c r="AF30" s="40">
        <v>-69107</v>
      </c>
      <c r="AG30" s="40"/>
      <c r="AH30" s="40">
        <v>0</v>
      </c>
    </row>
    <row r="31" spans="1:34" s="1" customFormat="1" ht="16.5" customHeight="1" x14ac:dyDescent="0.25">
      <c r="A31" s="41" t="s">
        <v>306</v>
      </c>
      <c r="B31" s="2"/>
      <c r="D31" s="123">
        <v>11</v>
      </c>
      <c r="E31" s="123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124"/>
      <c r="U31" s="40"/>
      <c r="V31" s="124"/>
      <c r="W31" s="40"/>
      <c r="X31" s="124"/>
      <c r="Y31" s="40"/>
      <c r="Z31" s="40"/>
      <c r="AA31" s="40"/>
      <c r="AB31" s="124"/>
      <c r="AC31" s="40"/>
      <c r="AD31" s="124"/>
      <c r="AE31" s="40"/>
      <c r="AF31" s="40"/>
      <c r="AG31" s="40"/>
      <c r="AH31" s="40"/>
    </row>
    <row r="32" spans="1:34" s="1" customFormat="1" ht="16.5" customHeight="1" x14ac:dyDescent="0.25">
      <c r="A32" s="41"/>
      <c r="B32" s="41" t="s">
        <v>193</v>
      </c>
      <c r="D32" s="123"/>
      <c r="E32" s="123"/>
      <c r="F32" s="40">
        <v>0</v>
      </c>
      <c r="G32" s="40"/>
      <c r="H32" s="40">
        <v>0</v>
      </c>
      <c r="I32" s="40"/>
      <c r="J32" s="40">
        <v>0</v>
      </c>
      <c r="K32" s="40"/>
      <c r="L32" s="40">
        <v>0</v>
      </c>
      <c r="M32" s="40"/>
      <c r="N32" s="40">
        <v>0</v>
      </c>
      <c r="O32" s="40"/>
      <c r="P32" s="40">
        <v>-3457</v>
      </c>
      <c r="Q32" s="40"/>
      <c r="R32" s="40">
        <v>0</v>
      </c>
      <c r="S32" s="40"/>
      <c r="T32" s="114">
        <v>0</v>
      </c>
      <c r="V32" s="114">
        <v>0</v>
      </c>
      <c r="X32" s="114">
        <v>0</v>
      </c>
      <c r="Y32" s="114"/>
      <c r="Z32" s="177">
        <v>3457</v>
      </c>
      <c r="AA32" s="40"/>
      <c r="AB32" s="124">
        <f>SUM(R32:Z32)</f>
        <v>3457</v>
      </c>
      <c r="AC32" s="40"/>
      <c r="AD32" s="124">
        <f>SUM(F32:P32,AB32)</f>
        <v>0</v>
      </c>
      <c r="AE32" s="40"/>
      <c r="AF32" s="40">
        <v>3860699</v>
      </c>
      <c r="AG32" s="40"/>
      <c r="AH32" s="40">
        <f>AD32+AF32</f>
        <v>3860699</v>
      </c>
    </row>
    <row r="33" spans="1:34" s="1" customFormat="1" ht="16.5" customHeight="1" x14ac:dyDescent="0.25">
      <c r="A33" s="41" t="s">
        <v>194</v>
      </c>
      <c r="B33" s="2"/>
      <c r="D33" s="123">
        <v>16</v>
      </c>
      <c r="E33" s="123"/>
      <c r="F33" s="40">
        <v>371334</v>
      </c>
      <c r="G33" s="40"/>
      <c r="H33" s="40">
        <v>6305587</v>
      </c>
      <c r="I33" s="40"/>
      <c r="J33" s="40">
        <v>744762</v>
      </c>
      <c r="K33" s="40"/>
      <c r="L33" s="40">
        <v>0</v>
      </c>
      <c r="M33" s="40"/>
      <c r="N33" s="40">
        <v>0</v>
      </c>
      <c r="O33" s="40"/>
      <c r="P33" s="40">
        <v>0</v>
      </c>
      <c r="Q33" s="40"/>
      <c r="R33" s="40">
        <v>0</v>
      </c>
      <c r="S33" s="40"/>
      <c r="T33" s="114">
        <v>0</v>
      </c>
      <c r="V33" s="114">
        <v>0</v>
      </c>
      <c r="X33" s="114">
        <v>0</v>
      </c>
      <c r="Y33" s="114"/>
      <c r="Z33" s="177">
        <v>0</v>
      </c>
      <c r="AA33" s="40"/>
      <c r="AB33" s="124">
        <f>SUM(R33:Z33)</f>
        <v>0</v>
      </c>
      <c r="AC33" s="40"/>
      <c r="AD33" s="124">
        <f>SUM(F33:P33,AB33)</f>
        <v>7421683</v>
      </c>
      <c r="AE33" s="40"/>
      <c r="AF33" s="40">
        <v>0</v>
      </c>
      <c r="AG33" s="40"/>
      <c r="AH33" s="40">
        <f>AD33+AF33</f>
        <v>7421683</v>
      </c>
    </row>
    <row r="34" spans="1:34" s="1" customFormat="1" ht="16.5" customHeight="1" x14ac:dyDescent="0.25">
      <c r="A34" s="1" t="s">
        <v>189</v>
      </c>
      <c r="D34" s="123"/>
      <c r="E34" s="123"/>
      <c r="F34" s="40">
        <v>0</v>
      </c>
      <c r="G34" s="40"/>
      <c r="H34" s="40">
        <v>0</v>
      </c>
      <c r="I34" s="40"/>
      <c r="J34" s="40">
        <v>0</v>
      </c>
      <c r="K34" s="40"/>
      <c r="L34" s="40">
        <v>0</v>
      </c>
      <c r="M34" s="40"/>
      <c r="N34" s="40">
        <v>0</v>
      </c>
      <c r="O34" s="40"/>
      <c r="P34" s="40">
        <f>'5-6 (3m)'!F85</f>
        <v>252333</v>
      </c>
      <c r="Q34" s="40"/>
      <c r="R34" s="40">
        <v>0</v>
      </c>
      <c r="S34" s="40"/>
      <c r="T34" s="162">
        <v>0</v>
      </c>
      <c r="V34" s="162">
        <v>-469578</v>
      </c>
      <c r="X34" s="162">
        <v>7511</v>
      </c>
      <c r="Y34" s="114"/>
      <c r="Z34" s="125">
        <v>654</v>
      </c>
      <c r="AA34" s="40"/>
      <c r="AB34" s="124">
        <f>SUM(R34:Z34)</f>
        <v>-461413</v>
      </c>
      <c r="AC34" s="40"/>
      <c r="AD34" s="125">
        <f>SUM(F34:P34,AB34)</f>
        <v>-209080</v>
      </c>
      <c r="AE34" s="40"/>
      <c r="AF34" s="40">
        <f>'5-6 (3m)'!F93</f>
        <v>-267309</v>
      </c>
      <c r="AG34" s="40"/>
      <c r="AH34" s="40">
        <f t="shared" ref="AH34" si="2">AD34+AF34</f>
        <v>-476389</v>
      </c>
    </row>
    <row r="35" spans="1:34" s="1" customFormat="1" ht="16.5" customHeight="1" x14ac:dyDescent="0.25">
      <c r="A35" s="42"/>
      <c r="D35" s="123"/>
      <c r="E35" s="123"/>
      <c r="F35" s="126"/>
      <c r="G35" s="114"/>
      <c r="H35" s="126"/>
      <c r="I35" s="114"/>
      <c r="J35" s="126"/>
      <c r="K35" s="114"/>
      <c r="L35" s="126"/>
      <c r="M35" s="114"/>
      <c r="N35" s="126"/>
      <c r="O35" s="114"/>
      <c r="P35" s="126"/>
      <c r="Q35" s="114"/>
      <c r="R35" s="126"/>
      <c r="S35" s="114"/>
      <c r="T35" s="126"/>
      <c r="U35" s="114"/>
      <c r="V35" s="126"/>
      <c r="W35" s="114"/>
      <c r="X35" s="126"/>
      <c r="Y35" s="114"/>
      <c r="Z35" s="126"/>
      <c r="AA35" s="114"/>
      <c r="AB35" s="126"/>
      <c r="AC35" s="114"/>
      <c r="AD35" s="126"/>
      <c r="AE35" s="114"/>
      <c r="AF35" s="126"/>
      <c r="AG35" s="114"/>
      <c r="AH35" s="126"/>
    </row>
    <row r="36" spans="1:34" s="1" customFormat="1" ht="16.5" customHeight="1" thickBot="1" x14ac:dyDescent="0.3">
      <c r="A36" s="2" t="s">
        <v>195</v>
      </c>
      <c r="D36" s="123"/>
      <c r="E36" s="123"/>
      <c r="F36" s="127">
        <f>SUM(F27:F34)</f>
        <v>742668</v>
      </c>
      <c r="G36" s="114"/>
      <c r="H36" s="127">
        <f>SUM(H27:H34)</f>
        <v>9253893</v>
      </c>
      <c r="I36" s="114"/>
      <c r="J36" s="127">
        <f>SUM(J27:J34)</f>
        <v>744762</v>
      </c>
      <c r="K36" s="114"/>
      <c r="L36" s="127">
        <f>SUM(L27:L34)</f>
        <v>0</v>
      </c>
      <c r="M36" s="114"/>
      <c r="N36" s="127">
        <f>SUM(N27:N34)</f>
        <v>40200</v>
      </c>
      <c r="O36" s="114"/>
      <c r="P36" s="127">
        <f>SUM(P27:P34)</f>
        <v>36604579</v>
      </c>
      <c r="Q36" s="114"/>
      <c r="R36" s="127">
        <f>SUM(R27:R34)</f>
        <v>-695906</v>
      </c>
      <c r="S36" s="114"/>
      <c r="T36" s="127">
        <f>SUM(T27:T34)</f>
        <v>34625</v>
      </c>
      <c r="U36" s="114"/>
      <c r="V36" s="127">
        <f>SUM(V27:V34)</f>
        <v>-7955065</v>
      </c>
      <c r="W36" s="114"/>
      <c r="X36" s="127">
        <f>SUM(X27:X34)</f>
        <v>-71919</v>
      </c>
      <c r="Y36" s="114"/>
      <c r="Z36" s="127">
        <f>SUM(Z27:Z34)</f>
        <v>-38087</v>
      </c>
      <c r="AA36" s="114"/>
      <c r="AB36" s="127">
        <f>SUM(AB27:AB34)</f>
        <v>-8726352</v>
      </c>
      <c r="AC36" s="114"/>
      <c r="AD36" s="127">
        <f>SUM(AD27:AD34)</f>
        <v>38659750</v>
      </c>
      <c r="AE36" s="114"/>
      <c r="AF36" s="127">
        <f>SUM(AF27:AF34)</f>
        <v>2281870</v>
      </c>
      <c r="AG36" s="114"/>
      <c r="AH36" s="127">
        <f>SUM(AH27:AH34)</f>
        <v>40941620</v>
      </c>
    </row>
    <row r="37" spans="1:34" s="1" customFormat="1" ht="16.5" customHeight="1" thickTop="1" x14ac:dyDescent="0.25">
      <c r="A37" s="2"/>
      <c r="D37" s="123"/>
      <c r="E37" s="123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s="1" customFormat="1" ht="16.5" customHeight="1" x14ac:dyDescent="0.25">
      <c r="A38" s="2"/>
      <c r="D38" s="123"/>
      <c r="E38" s="12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s="1" customFormat="1" ht="16.5" customHeight="1" x14ac:dyDescent="0.25">
      <c r="A39" s="2"/>
      <c r="D39" s="123"/>
      <c r="E39" s="12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0" spans="1:34" s="1" customFormat="1" ht="16.5" customHeight="1" x14ac:dyDescent="0.25">
      <c r="A40" s="2"/>
      <c r="D40" s="123"/>
      <c r="E40" s="12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</row>
    <row r="41" spans="1:34" s="1" customFormat="1" ht="16.5" customHeight="1" x14ac:dyDescent="0.25">
      <c r="A41" s="2"/>
      <c r="D41" s="123"/>
      <c r="E41" s="12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</row>
    <row r="42" spans="1:34" s="1" customFormat="1" ht="16.5" customHeight="1" x14ac:dyDescent="0.25">
      <c r="A42" s="2"/>
      <c r="D42" s="123"/>
      <c r="E42" s="12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</row>
    <row r="43" spans="1:34" s="1" customFormat="1" ht="16.5" customHeight="1" x14ac:dyDescent="0.25">
      <c r="A43" s="2"/>
      <c r="D43" s="123"/>
      <c r="E43" s="123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</row>
    <row r="44" spans="1:34" s="1" customFormat="1" ht="16.5" customHeight="1" x14ac:dyDescent="0.25">
      <c r="A44" s="2"/>
      <c r="D44" s="123"/>
      <c r="E44" s="123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</row>
    <row r="45" spans="1:34" s="1" customFormat="1" ht="16.5" customHeight="1" x14ac:dyDescent="0.25">
      <c r="A45" s="2"/>
      <c r="D45" s="123"/>
      <c r="E45" s="123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</row>
    <row r="46" spans="1:34" s="1" customFormat="1" ht="16.5" customHeight="1" x14ac:dyDescent="0.25">
      <c r="A46" s="2"/>
      <c r="D46" s="123"/>
      <c r="E46" s="12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</row>
    <row r="47" spans="1:34" s="1" customFormat="1" ht="16.5" customHeight="1" x14ac:dyDescent="0.25">
      <c r="A47" s="2"/>
      <c r="D47" s="123"/>
      <c r="E47" s="123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</row>
    <row r="48" spans="1:34" s="1" customFormat="1" ht="16.5" customHeight="1" x14ac:dyDescent="0.25">
      <c r="A48" s="2"/>
      <c r="D48" s="123"/>
      <c r="E48" s="12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</row>
    <row r="49" spans="1:34" s="1" customFormat="1" ht="16.5" customHeight="1" x14ac:dyDescent="0.25">
      <c r="A49" s="2"/>
      <c r="D49" s="123"/>
      <c r="E49" s="123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</row>
    <row r="50" spans="1:34" s="1" customFormat="1" ht="16.5" customHeight="1" x14ac:dyDescent="0.25">
      <c r="A50" s="2"/>
      <c r="D50" s="123"/>
      <c r="E50" s="123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</row>
    <row r="51" spans="1:34" s="1" customFormat="1" ht="16.5" customHeight="1" x14ac:dyDescent="0.25">
      <c r="A51" s="2"/>
      <c r="D51" s="123"/>
      <c r="E51" s="123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</row>
    <row r="52" spans="1:34" s="1" customFormat="1" ht="16.5" customHeight="1" x14ac:dyDescent="0.25">
      <c r="A52" s="2"/>
      <c r="D52" s="123"/>
      <c r="E52" s="123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</row>
    <row r="53" spans="1:34" s="1" customFormat="1" ht="16.5" customHeight="1" x14ac:dyDescent="0.25">
      <c r="A53" s="2"/>
      <c r="D53" s="123"/>
      <c r="E53" s="123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</row>
    <row r="54" spans="1:34" s="1" customFormat="1" ht="16.5" customHeight="1" x14ac:dyDescent="0.25">
      <c r="A54" s="2"/>
      <c r="D54" s="123"/>
      <c r="E54" s="123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</row>
    <row r="55" spans="1:34" s="6" customFormat="1" ht="22.15" customHeight="1" x14ac:dyDescent="0.25">
      <c r="A55" s="174" t="s">
        <v>44</v>
      </c>
      <c r="B55" s="8"/>
      <c r="C55" s="8"/>
      <c r="D55" s="8"/>
      <c r="E55" s="128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</row>
  </sheetData>
  <mergeCells count="4">
    <mergeCell ref="F7:AD7"/>
    <mergeCell ref="R8:AB8"/>
    <mergeCell ref="T9:Z9"/>
    <mergeCell ref="N14:P14"/>
  </mergeCells>
  <pageMargins left="0.3" right="0.3" top="0.5" bottom="0.6" header="0.49" footer="0.4"/>
  <pageSetup paperSize="9" scale="60" firstPageNumber="7" fitToHeight="0" orientation="landscape" useFirstPageNumber="1" horizontalDpi="1200" verticalDpi="1200" r:id="rId1"/>
  <headerFooter>
    <oddFooter>&amp;R&amp;"Arial,Regular"&amp;10&amp;P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FC3B-3A0F-4260-AFBC-ABC80E5DF72E}">
  <sheetPr>
    <tabColor rgb="FFCCFFCC"/>
  </sheetPr>
  <dimension ref="A1:AC51"/>
  <sheetViews>
    <sheetView zoomScale="85" zoomScaleNormal="85" zoomScaleSheetLayoutView="90" zoomScalePageLayoutView="70" workbookViewId="0">
      <selection activeCell="C12" sqref="C12"/>
    </sheetView>
  </sheetViews>
  <sheetFormatPr defaultColWidth="9.28515625" defaultRowHeight="16.5" customHeight="1" x14ac:dyDescent="0.25"/>
  <cols>
    <col min="1" max="2" width="1.28515625" style="18" customWidth="1"/>
    <col min="3" max="3" width="40.7109375" style="18" customWidth="1"/>
    <col min="4" max="4" width="5.7109375" style="18" bestFit="1" customWidth="1"/>
    <col min="5" max="5" width="0.5703125" style="129" customWidth="1"/>
    <col min="6" max="6" width="11.5703125" style="129" customWidth="1"/>
    <col min="7" max="7" width="0.5703125" style="130" customWidth="1"/>
    <col min="8" max="8" width="14.42578125" style="18" customWidth="1"/>
    <col min="9" max="9" width="0.5703125" style="18" customWidth="1"/>
    <col min="10" max="10" width="8.7109375" style="18" bestFit="1" customWidth="1"/>
    <col min="11" max="11" width="0.5703125" style="18" customWidth="1"/>
    <col min="12" max="12" width="10" style="18" bestFit="1" customWidth="1"/>
    <col min="13" max="13" width="0.42578125" style="18" customWidth="1"/>
    <col min="14" max="14" width="0.85546875" style="18" customWidth="1"/>
    <col min="15" max="15" width="12.28515625" style="130" bestFit="1" customWidth="1"/>
    <col min="16" max="16" width="0.42578125" style="130" customWidth="1"/>
    <col min="17" max="17" width="13.7109375" style="130" bestFit="1" customWidth="1"/>
    <col min="18" max="18" width="0.7109375" style="18" customWidth="1"/>
    <col min="19" max="19" width="15.5703125" style="18" customWidth="1"/>
    <col min="20" max="20" width="0.5703125" style="18" customWidth="1"/>
    <col min="21" max="21" width="17.5703125" style="130" bestFit="1" customWidth="1"/>
    <col min="22" max="22" width="0.5703125" style="18" customWidth="1"/>
    <col min="23" max="23" width="17" style="130" customWidth="1"/>
    <col min="24" max="24" width="0.5703125" style="130" customWidth="1"/>
    <col min="25" max="25" width="11.28515625" style="130" bestFit="1" customWidth="1"/>
    <col min="26" max="26" width="0.5703125" style="130" customWidth="1"/>
    <col min="27" max="27" width="12.7109375" style="130" bestFit="1" customWidth="1"/>
    <col min="28" max="28" width="0.5703125" style="130" customWidth="1"/>
    <col min="29" max="29" width="14.5703125" style="130" customWidth="1"/>
    <col min="30" max="16384" width="9.28515625" style="19"/>
  </cols>
  <sheetData>
    <row r="1" spans="1:29" ht="16.5" customHeight="1" x14ac:dyDescent="0.25">
      <c r="A1" s="17" t="str">
        <f>'5-6 (3m)'!A1</f>
        <v>Energy Absolute Public Company Limited</v>
      </c>
      <c r="B1" s="17"/>
      <c r="C1" s="17"/>
      <c r="D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7"/>
      <c r="S1" s="17"/>
      <c r="T1" s="17"/>
      <c r="U1" s="17"/>
      <c r="V1" s="17"/>
      <c r="W1" s="17"/>
      <c r="Y1" s="17"/>
      <c r="AC1" s="167" t="s">
        <v>6</v>
      </c>
    </row>
    <row r="2" spans="1:29" ht="16.5" customHeight="1" x14ac:dyDescent="0.25">
      <c r="A2" s="17" t="s">
        <v>144</v>
      </c>
      <c r="B2" s="17"/>
      <c r="C2" s="17"/>
      <c r="D2" s="17"/>
      <c r="H2" s="17"/>
      <c r="I2" s="17"/>
      <c r="J2" s="17"/>
      <c r="K2" s="17"/>
      <c r="L2" s="17"/>
      <c r="M2" s="17"/>
      <c r="N2" s="17"/>
      <c r="O2" s="17"/>
      <c r="P2" s="17"/>
      <c r="Q2" s="18"/>
      <c r="R2" s="17"/>
      <c r="S2" s="17"/>
      <c r="T2" s="17"/>
      <c r="U2" s="17"/>
      <c r="V2" s="17"/>
      <c r="W2" s="17"/>
      <c r="Y2" s="17"/>
      <c r="AC2" s="17"/>
    </row>
    <row r="3" spans="1:29" ht="16.5" customHeight="1" x14ac:dyDescent="0.25">
      <c r="A3" s="168" t="str">
        <f>'7'!A3</f>
        <v>For the three-month period ended 31 March 2025</v>
      </c>
      <c r="B3" s="165"/>
      <c r="C3" s="165"/>
      <c r="D3" s="165"/>
      <c r="E3" s="131"/>
      <c r="F3" s="131"/>
      <c r="G3" s="132"/>
      <c r="H3" s="165"/>
      <c r="I3" s="165"/>
      <c r="J3" s="165"/>
      <c r="K3" s="165"/>
      <c r="L3" s="165"/>
      <c r="M3" s="165"/>
      <c r="N3" s="165"/>
      <c r="O3" s="165"/>
      <c r="P3" s="165"/>
      <c r="Q3" s="133"/>
      <c r="R3" s="165"/>
      <c r="S3" s="165"/>
      <c r="T3" s="165"/>
      <c r="U3" s="165"/>
      <c r="V3" s="165"/>
      <c r="W3" s="165"/>
      <c r="X3" s="132"/>
      <c r="Y3" s="165"/>
      <c r="Z3" s="132"/>
      <c r="AA3" s="132"/>
      <c r="AB3" s="132"/>
      <c r="AC3" s="165"/>
    </row>
    <row r="4" spans="1:29" ht="16.5" customHeight="1" x14ac:dyDescent="0.25">
      <c r="A4" s="17"/>
      <c r="E4" s="169"/>
      <c r="F4" s="83"/>
      <c r="G4" s="135"/>
      <c r="H4" s="83"/>
      <c r="I4" s="83"/>
      <c r="J4" s="83"/>
      <c r="K4" s="83"/>
      <c r="L4" s="83"/>
      <c r="M4" s="83"/>
      <c r="N4" s="83"/>
      <c r="O4" s="135"/>
      <c r="P4" s="135"/>
      <c r="Q4" s="83"/>
      <c r="R4" s="83"/>
      <c r="S4" s="83"/>
      <c r="T4" s="83"/>
      <c r="U4" s="135"/>
      <c r="V4" s="83"/>
      <c r="W4" s="135"/>
      <c r="Y4" s="135"/>
      <c r="AC4" s="135"/>
    </row>
    <row r="5" spans="1:29" ht="16.5" customHeight="1" x14ac:dyDescent="0.25">
      <c r="A5" s="17"/>
      <c r="E5" s="169"/>
      <c r="F5" s="83"/>
      <c r="G5" s="135"/>
      <c r="H5" s="83"/>
      <c r="I5" s="83"/>
      <c r="J5" s="83"/>
      <c r="K5" s="83"/>
      <c r="L5" s="83"/>
      <c r="M5" s="83"/>
      <c r="N5" s="83"/>
      <c r="O5" s="135"/>
      <c r="P5" s="135"/>
      <c r="Q5" s="83"/>
      <c r="R5" s="83"/>
      <c r="S5" s="83"/>
      <c r="T5" s="83"/>
      <c r="U5" s="135"/>
      <c r="V5" s="83"/>
      <c r="W5" s="135"/>
      <c r="Y5" s="135"/>
      <c r="AC5" s="135"/>
    </row>
    <row r="6" spans="1:29" ht="16.5" customHeight="1" x14ac:dyDescent="0.25">
      <c r="A6" s="17"/>
      <c r="D6" s="129"/>
      <c r="E6" s="130"/>
      <c r="F6" s="131"/>
      <c r="G6" s="132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2"/>
      <c r="Y6" s="133"/>
      <c r="Z6" s="132"/>
      <c r="AA6" s="132"/>
      <c r="AB6" s="132"/>
      <c r="AC6" s="134" t="s">
        <v>196</v>
      </c>
    </row>
    <row r="7" spans="1:29" ht="16.5" customHeight="1" x14ac:dyDescent="0.25">
      <c r="A7" s="17"/>
      <c r="D7" s="129"/>
      <c r="E7" s="130"/>
      <c r="U7" s="186" t="s">
        <v>197</v>
      </c>
      <c r="V7" s="186"/>
      <c r="W7" s="186"/>
      <c r="X7" s="186"/>
      <c r="Y7" s="186"/>
      <c r="AC7" s="135"/>
    </row>
    <row r="8" spans="1:29" ht="16.5" customHeight="1" x14ac:dyDescent="0.25">
      <c r="A8" s="17"/>
      <c r="D8" s="129"/>
      <c r="E8" s="130"/>
      <c r="O8" s="136"/>
      <c r="P8" s="136"/>
      <c r="Q8" s="136"/>
      <c r="S8" s="135" t="s">
        <v>198</v>
      </c>
      <c r="U8" s="187" t="s">
        <v>121</v>
      </c>
      <c r="V8" s="187"/>
      <c r="W8" s="187"/>
      <c r="Y8" s="135"/>
      <c r="AC8" s="135"/>
    </row>
    <row r="9" spans="1:29" ht="16.5" customHeight="1" x14ac:dyDescent="0.25">
      <c r="A9" s="17"/>
      <c r="D9" s="129"/>
      <c r="E9" s="130"/>
      <c r="F9" s="137" t="s">
        <v>154</v>
      </c>
      <c r="O9" s="136"/>
      <c r="P9" s="136"/>
      <c r="Q9" s="136"/>
      <c r="S9" s="135" t="s">
        <v>199</v>
      </c>
      <c r="U9" s="137" t="s">
        <v>200</v>
      </c>
      <c r="W9" s="137" t="s">
        <v>201</v>
      </c>
      <c r="Y9" s="137" t="s">
        <v>160</v>
      </c>
      <c r="AC9" s="135"/>
    </row>
    <row r="10" spans="1:29" ht="16.5" customHeight="1" x14ac:dyDescent="0.25">
      <c r="A10" s="17"/>
      <c r="D10" s="129"/>
      <c r="E10" s="130"/>
      <c r="F10" s="137" t="s">
        <v>161</v>
      </c>
      <c r="G10" s="135"/>
      <c r="H10" s="137" t="s">
        <v>162</v>
      </c>
      <c r="I10" s="135"/>
      <c r="J10" s="19"/>
      <c r="K10" s="135"/>
      <c r="L10" s="135" t="s">
        <v>163</v>
      </c>
      <c r="M10" s="135"/>
      <c r="N10" s="135"/>
      <c r="O10" s="188" t="s">
        <v>164</v>
      </c>
      <c r="P10" s="188"/>
      <c r="Q10" s="188"/>
      <c r="R10" s="135"/>
      <c r="S10" s="137" t="s">
        <v>202</v>
      </c>
      <c r="T10" s="135"/>
      <c r="U10" s="137" t="s">
        <v>301</v>
      </c>
      <c r="V10" s="137"/>
      <c r="W10" s="137" t="s">
        <v>203</v>
      </c>
      <c r="X10" s="135"/>
      <c r="Y10" s="137" t="s">
        <v>169</v>
      </c>
      <c r="Z10" s="137"/>
      <c r="AA10" s="137" t="s">
        <v>170</v>
      </c>
      <c r="AB10" s="137"/>
      <c r="AC10" s="137" t="s">
        <v>172</v>
      </c>
    </row>
    <row r="11" spans="1:29" ht="16.5" customHeight="1" x14ac:dyDescent="0.25">
      <c r="A11" s="17"/>
      <c r="D11" s="129"/>
      <c r="E11" s="130"/>
      <c r="F11" s="138" t="s">
        <v>173</v>
      </c>
      <c r="G11" s="135"/>
      <c r="H11" s="137" t="s">
        <v>174</v>
      </c>
      <c r="I11" s="135"/>
      <c r="J11" s="135" t="s">
        <v>87</v>
      </c>
      <c r="K11" s="135"/>
      <c r="L11" s="135" t="s">
        <v>307</v>
      </c>
      <c r="M11" s="135"/>
      <c r="N11" s="135"/>
      <c r="O11" s="137" t="s">
        <v>175</v>
      </c>
      <c r="P11" s="20"/>
      <c r="Q11" s="21" t="s">
        <v>91</v>
      </c>
      <c r="R11" s="135"/>
      <c r="S11" s="135" t="s">
        <v>204</v>
      </c>
      <c r="T11" s="135"/>
      <c r="U11" s="137" t="s">
        <v>177</v>
      </c>
      <c r="V11" s="137"/>
      <c r="W11" s="137" t="s">
        <v>205</v>
      </c>
      <c r="X11" s="135"/>
      <c r="Y11" s="137" t="s">
        <v>181</v>
      </c>
      <c r="Z11" s="137"/>
      <c r="AA11" s="137" t="s">
        <v>182</v>
      </c>
      <c r="AB11" s="137"/>
      <c r="AC11" s="137" t="s">
        <v>206</v>
      </c>
    </row>
    <row r="12" spans="1:29" ht="16.5" customHeight="1" x14ac:dyDescent="0.25">
      <c r="A12" s="17"/>
      <c r="D12" s="166" t="s">
        <v>73</v>
      </c>
      <c r="E12" s="130"/>
      <c r="F12" s="139" t="s">
        <v>12</v>
      </c>
      <c r="G12" s="140"/>
      <c r="H12" s="139" t="s">
        <v>12</v>
      </c>
      <c r="I12" s="135"/>
      <c r="J12" s="141" t="s">
        <v>185</v>
      </c>
      <c r="K12" s="135"/>
      <c r="L12" s="141" t="s">
        <v>185</v>
      </c>
      <c r="M12" s="135"/>
      <c r="N12" s="135"/>
      <c r="O12" s="139" t="s">
        <v>12</v>
      </c>
      <c r="P12" s="22"/>
      <c r="Q12" s="139" t="s">
        <v>12</v>
      </c>
      <c r="R12" s="135"/>
      <c r="S12" s="139" t="s">
        <v>207</v>
      </c>
      <c r="T12" s="135"/>
      <c r="U12" s="139" t="s">
        <v>12</v>
      </c>
      <c r="V12" s="135"/>
      <c r="W12" s="139" t="s">
        <v>12</v>
      </c>
      <c r="X12" s="135"/>
      <c r="Y12" s="139" t="s">
        <v>12</v>
      </c>
      <c r="Z12" s="135"/>
      <c r="AA12" s="142" t="s">
        <v>207</v>
      </c>
      <c r="AB12" s="135"/>
      <c r="AC12" s="139" t="s">
        <v>12</v>
      </c>
    </row>
    <row r="13" spans="1:29" ht="16.5" customHeight="1" x14ac:dyDescent="0.25">
      <c r="A13" s="17"/>
      <c r="D13" s="129"/>
      <c r="F13" s="143"/>
      <c r="G13" s="140"/>
      <c r="H13" s="143"/>
      <c r="I13" s="135"/>
      <c r="J13" s="135"/>
      <c r="K13" s="135"/>
      <c r="L13" s="135"/>
      <c r="M13" s="135"/>
      <c r="N13" s="135"/>
      <c r="O13" s="143"/>
      <c r="P13" s="22"/>
      <c r="Q13" s="143"/>
      <c r="R13" s="135"/>
      <c r="S13" s="135"/>
      <c r="T13" s="135"/>
      <c r="U13" s="143"/>
      <c r="V13" s="135"/>
      <c r="W13" s="143"/>
      <c r="X13" s="135"/>
      <c r="Y13" s="143"/>
      <c r="Z13" s="135"/>
      <c r="AA13" s="135"/>
      <c r="AB13" s="135"/>
      <c r="AC13" s="143"/>
    </row>
    <row r="14" spans="1:29" ht="16.5" customHeight="1" x14ac:dyDescent="0.25">
      <c r="A14" s="17" t="s">
        <v>186</v>
      </c>
      <c r="B14" s="44"/>
      <c r="D14" s="129"/>
      <c r="E14" s="130"/>
      <c r="F14" s="144">
        <v>373000</v>
      </c>
      <c r="G14" s="144"/>
      <c r="H14" s="144">
        <v>3680616</v>
      </c>
      <c r="I14" s="144"/>
      <c r="J14" s="144">
        <v>0</v>
      </c>
      <c r="K14" s="144"/>
      <c r="L14" s="144">
        <v>-655001</v>
      </c>
      <c r="M14" s="144"/>
      <c r="N14" s="144"/>
      <c r="O14" s="144">
        <v>40200</v>
      </c>
      <c r="P14" s="144"/>
      <c r="Q14" s="144">
        <v>29949923</v>
      </c>
      <c r="R14" s="144"/>
      <c r="S14" s="144">
        <v>23136</v>
      </c>
      <c r="T14" s="144"/>
      <c r="U14" s="144">
        <v>-16197</v>
      </c>
      <c r="V14" s="144"/>
      <c r="W14" s="144">
        <v>-234710</v>
      </c>
      <c r="X14" s="144"/>
      <c r="Y14" s="144">
        <f>SUM(W14,U14)</f>
        <v>-250907</v>
      </c>
      <c r="Z14" s="144"/>
      <c r="AA14" s="144">
        <f>SUM(F14:S14,Y14)</f>
        <v>33160967</v>
      </c>
      <c r="AB14" s="144"/>
      <c r="AC14" s="144">
        <f>AA14</f>
        <v>33160967</v>
      </c>
    </row>
    <row r="15" spans="1:29" ht="6" customHeight="1" x14ac:dyDescent="0.25">
      <c r="A15" s="17"/>
      <c r="B15" s="23"/>
      <c r="D15" s="129"/>
      <c r="E15" s="130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</row>
    <row r="16" spans="1:29" ht="16.5" customHeight="1" x14ac:dyDescent="0.25">
      <c r="A16" s="17" t="s">
        <v>187</v>
      </c>
      <c r="B16" s="23"/>
      <c r="D16" s="129"/>
      <c r="E16" s="130"/>
      <c r="F16" s="144"/>
      <c r="G16" s="19"/>
      <c r="H16" s="144"/>
      <c r="I16" s="19"/>
      <c r="J16" s="19"/>
      <c r="K16" s="19"/>
      <c r="L16" s="19"/>
      <c r="M16" s="19"/>
      <c r="N16" s="19"/>
      <c r="O16" s="144"/>
      <c r="P16" s="19"/>
      <c r="Q16" s="144"/>
      <c r="R16" s="19"/>
      <c r="S16" s="19"/>
      <c r="T16" s="19"/>
      <c r="U16" s="144"/>
      <c r="V16" s="19"/>
      <c r="W16" s="144"/>
      <c r="X16" s="19"/>
      <c r="Y16" s="144"/>
      <c r="Z16" s="19"/>
      <c r="AA16" s="19"/>
      <c r="AB16" s="19"/>
      <c r="AC16" s="144"/>
    </row>
    <row r="17" spans="1:29" ht="16.5" customHeight="1" x14ac:dyDescent="0.25">
      <c r="A17" s="18" t="s">
        <v>188</v>
      </c>
      <c r="B17" s="23"/>
      <c r="D17" s="129"/>
      <c r="E17" s="130"/>
      <c r="F17" s="144">
        <v>0</v>
      </c>
      <c r="G17" s="19"/>
      <c r="H17" s="144">
        <v>0</v>
      </c>
      <c r="I17" s="19"/>
      <c r="J17" s="144">
        <v>0</v>
      </c>
      <c r="K17" s="19"/>
      <c r="L17" s="144">
        <v>-78975</v>
      </c>
      <c r="M17" s="19"/>
      <c r="N17" s="19"/>
      <c r="O17" s="144">
        <v>0</v>
      </c>
      <c r="P17" s="19"/>
      <c r="Q17" s="144">
        <v>0</v>
      </c>
      <c r="R17" s="19"/>
      <c r="S17" s="144">
        <v>0</v>
      </c>
      <c r="T17" s="19"/>
      <c r="U17" s="144">
        <v>0</v>
      </c>
      <c r="V17" s="19"/>
      <c r="W17" s="144">
        <v>0</v>
      </c>
      <c r="X17" s="19"/>
      <c r="Y17" s="144">
        <f t="shared" ref="Y17:Y18" si="0">SUM(U17:W17)</f>
        <v>0</v>
      </c>
      <c r="Z17" s="19"/>
      <c r="AA17" s="144">
        <f>SUM(F17:Q17,Y17)</f>
        <v>-78975</v>
      </c>
      <c r="AB17" s="19"/>
      <c r="AC17" s="144">
        <f>SUM(AA17:AB17)</f>
        <v>-78975</v>
      </c>
    </row>
    <row r="18" spans="1:29" ht="16.5" customHeight="1" x14ac:dyDescent="0.25">
      <c r="A18" s="18" t="s">
        <v>189</v>
      </c>
      <c r="D18" s="129"/>
      <c r="E18" s="130"/>
      <c r="F18" s="145">
        <v>0</v>
      </c>
      <c r="G18" s="144"/>
      <c r="H18" s="145">
        <v>0</v>
      </c>
      <c r="I18" s="144"/>
      <c r="J18" s="145">
        <v>0</v>
      </c>
      <c r="K18" s="144"/>
      <c r="L18" s="145">
        <v>0</v>
      </c>
      <c r="M18" s="144"/>
      <c r="N18" s="144"/>
      <c r="O18" s="145">
        <v>0</v>
      </c>
      <c r="P18" s="83"/>
      <c r="Q18" s="146">
        <v>482296</v>
      </c>
      <c r="R18" s="83"/>
      <c r="S18" s="146">
        <v>0</v>
      </c>
      <c r="T18" s="83"/>
      <c r="U18" s="146">
        <v>0</v>
      </c>
      <c r="V18" s="144"/>
      <c r="W18" s="146">
        <v>-91144</v>
      </c>
      <c r="X18" s="144"/>
      <c r="Y18" s="145">
        <f t="shared" si="0"/>
        <v>-91144</v>
      </c>
      <c r="Z18" s="144"/>
      <c r="AA18" s="145">
        <f>SUM(F18:Q18,Y18)</f>
        <v>391152</v>
      </c>
      <c r="AB18" s="144"/>
      <c r="AC18" s="145">
        <f>SUM(AA18:AB18)</f>
        <v>391152</v>
      </c>
    </row>
    <row r="19" spans="1:29" ht="16.5" customHeight="1" x14ac:dyDescent="0.25">
      <c r="D19" s="129"/>
      <c r="E19" s="130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</row>
    <row r="20" spans="1:29" ht="16.5" customHeight="1" thickBot="1" x14ac:dyDescent="0.3">
      <c r="A20" s="17" t="s">
        <v>190</v>
      </c>
      <c r="D20" s="129"/>
      <c r="E20" s="130"/>
      <c r="F20" s="147">
        <f>SUM(F14:F18)</f>
        <v>373000</v>
      </c>
      <c r="G20" s="83"/>
      <c r="H20" s="147">
        <f>SUM(H14:H18)</f>
        <v>3680616</v>
      </c>
      <c r="I20" s="83"/>
      <c r="J20" s="147">
        <f>SUM(J14:J18)</f>
        <v>0</v>
      </c>
      <c r="K20" s="83"/>
      <c r="L20" s="147">
        <f>SUM(L14:L18)</f>
        <v>-733976</v>
      </c>
      <c r="M20" s="83"/>
      <c r="N20" s="83"/>
      <c r="O20" s="147">
        <f>SUM(O14:O18)</f>
        <v>40200</v>
      </c>
      <c r="P20" s="83"/>
      <c r="Q20" s="147">
        <f>SUM(Q14:Q18)</f>
        <v>30432219</v>
      </c>
      <c r="R20" s="83"/>
      <c r="S20" s="147">
        <f>SUM(S14:S18)</f>
        <v>23136</v>
      </c>
      <c r="T20" s="83"/>
      <c r="U20" s="147">
        <f>SUM(U14:U18)</f>
        <v>-16197</v>
      </c>
      <c r="V20" s="83"/>
      <c r="W20" s="147">
        <f>SUM(W14:W18)</f>
        <v>-325854</v>
      </c>
      <c r="X20" s="83"/>
      <c r="Y20" s="147">
        <f>SUM(Y14:Y18)</f>
        <v>-342051</v>
      </c>
      <c r="Z20" s="83"/>
      <c r="AA20" s="147">
        <f>SUM(AA14:AA18)</f>
        <v>33473144</v>
      </c>
      <c r="AB20" s="83"/>
      <c r="AC20" s="147">
        <f>AA20</f>
        <v>33473144</v>
      </c>
    </row>
    <row r="21" spans="1:29" ht="16.5" customHeight="1" thickTop="1" x14ac:dyDescent="0.25">
      <c r="A21" s="17"/>
      <c r="D21" s="129"/>
      <c r="E21" s="130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</row>
    <row r="22" spans="1:29" ht="16.5" customHeight="1" x14ac:dyDescent="0.25">
      <c r="A22" s="17"/>
      <c r="D22" s="148"/>
      <c r="F22" s="143"/>
      <c r="G22" s="140"/>
      <c r="H22" s="143"/>
      <c r="I22" s="135"/>
      <c r="J22" s="135"/>
      <c r="K22" s="135"/>
      <c r="L22" s="135"/>
      <c r="M22" s="135"/>
      <c r="N22" s="135"/>
      <c r="O22" s="143"/>
      <c r="P22" s="22"/>
      <c r="Q22" s="143"/>
      <c r="R22" s="135"/>
      <c r="S22" s="135"/>
      <c r="T22" s="135"/>
      <c r="U22" s="143"/>
      <c r="V22" s="135"/>
      <c r="W22" s="143"/>
      <c r="X22" s="135"/>
      <c r="Y22" s="143"/>
      <c r="Z22" s="135"/>
      <c r="AA22" s="135"/>
      <c r="AB22" s="135"/>
      <c r="AC22" s="143"/>
    </row>
    <row r="23" spans="1:29" ht="16.5" customHeight="1" x14ac:dyDescent="0.25">
      <c r="A23" s="17" t="s">
        <v>191</v>
      </c>
      <c r="B23" s="23"/>
      <c r="D23" s="129"/>
      <c r="E23" s="130"/>
      <c r="F23" s="144">
        <v>371334</v>
      </c>
      <c r="G23" s="144"/>
      <c r="H23" s="144">
        <v>2948306</v>
      </c>
      <c r="I23" s="144"/>
      <c r="J23" s="144">
        <v>0</v>
      </c>
      <c r="K23" s="144"/>
      <c r="L23" s="144">
        <v>0</v>
      </c>
      <c r="M23" s="144"/>
      <c r="N23" s="144"/>
      <c r="O23" s="144">
        <v>40200</v>
      </c>
      <c r="P23" s="144"/>
      <c r="Q23" s="144">
        <v>16882810</v>
      </c>
      <c r="R23" s="144"/>
      <c r="S23" s="144">
        <v>23136</v>
      </c>
      <c r="T23" s="144"/>
      <c r="U23" s="144">
        <v>28115</v>
      </c>
      <c r="V23" s="144"/>
      <c r="W23" s="144">
        <v>-957072</v>
      </c>
      <c r="X23" s="144"/>
      <c r="Y23" s="144">
        <f>SUM(U23:W23)</f>
        <v>-928957</v>
      </c>
      <c r="Z23" s="144"/>
      <c r="AA23" s="144">
        <f>SUM(F23:S23)+Y23</f>
        <v>19336829</v>
      </c>
      <c r="AB23" s="144"/>
      <c r="AC23" s="144">
        <f>SUM(F23:S23,Y23)</f>
        <v>19336829</v>
      </c>
    </row>
    <row r="24" spans="1:29" ht="6" customHeight="1" x14ac:dyDescent="0.25">
      <c r="A24" s="17"/>
      <c r="B24" s="23"/>
      <c r="D24" s="129"/>
      <c r="E24" s="130"/>
      <c r="F24" s="144"/>
      <c r="G24" s="144"/>
      <c r="H24" s="144"/>
      <c r="I24" s="144"/>
      <c r="J24" s="144"/>
      <c r="K24" s="144"/>
      <c r="L24" s="144"/>
      <c r="M24" s="144"/>
      <c r="N24" s="144"/>
      <c r="O24" s="170"/>
      <c r="P24" s="144"/>
      <c r="Q24" s="170"/>
      <c r="R24" s="170"/>
      <c r="S24" s="170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</row>
    <row r="25" spans="1:29" ht="16.5" customHeight="1" x14ac:dyDescent="0.25">
      <c r="A25" s="17" t="s">
        <v>187</v>
      </c>
      <c r="B25" s="23"/>
      <c r="D25" s="129"/>
      <c r="E25" s="130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2"/>
      <c r="V25" s="171"/>
      <c r="W25" s="172"/>
      <c r="X25" s="171"/>
      <c r="Y25" s="172"/>
      <c r="Z25" s="171"/>
      <c r="AA25" s="171"/>
      <c r="AB25" s="171"/>
      <c r="AC25" s="172"/>
    </row>
    <row r="26" spans="1:29" ht="16.149999999999999" customHeight="1" x14ac:dyDescent="0.25">
      <c r="A26" s="18" t="s">
        <v>194</v>
      </c>
      <c r="B26" s="23"/>
      <c r="D26" s="129">
        <v>16</v>
      </c>
      <c r="E26" s="130"/>
      <c r="F26" s="144">
        <v>371334</v>
      </c>
      <c r="G26" s="19"/>
      <c r="H26" s="144">
        <v>6305587</v>
      </c>
      <c r="I26" s="19"/>
      <c r="J26" s="144">
        <v>744762</v>
      </c>
      <c r="K26" s="19"/>
      <c r="L26" s="144">
        <v>0</v>
      </c>
      <c r="M26" s="19"/>
      <c r="N26" s="19"/>
      <c r="O26" s="144">
        <v>0</v>
      </c>
      <c r="P26" s="19"/>
      <c r="Q26" s="170">
        <v>0</v>
      </c>
      <c r="R26" s="170"/>
      <c r="S26" s="144">
        <v>0</v>
      </c>
      <c r="T26" s="19"/>
      <c r="U26" s="144">
        <v>0</v>
      </c>
      <c r="V26" s="19"/>
      <c r="W26" s="144">
        <v>0</v>
      </c>
      <c r="X26" s="19"/>
      <c r="Y26" s="173">
        <f>SUM(U26:W26)</f>
        <v>0</v>
      </c>
      <c r="Z26" s="19"/>
      <c r="AA26" s="144">
        <f>SUM(F26:S26)+Y26</f>
        <v>7421683</v>
      </c>
      <c r="AB26" s="19"/>
      <c r="AC26" s="144">
        <f>SUM(F26:Q26,Y26)</f>
        <v>7421683</v>
      </c>
    </row>
    <row r="27" spans="1:29" ht="16.5" customHeight="1" x14ac:dyDescent="0.25">
      <c r="A27" s="18" t="s">
        <v>208</v>
      </c>
      <c r="D27" s="129"/>
      <c r="E27" s="130"/>
      <c r="F27" s="145">
        <v>0</v>
      </c>
      <c r="G27" s="144"/>
      <c r="H27" s="145">
        <v>0</v>
      </c>
      <c r="I27" s="144"/>
      <c r="J27" s="145">
        <v>0</v>
      </c>
      <c r="K27" s="144"/>
      <c r="L27" s="145">
        <v>0</v>
      </c>
      <c r="M27" s="144"/>
      <c r="N27" s="144"/>
      <c r="O27" s="145">
        <v>0</v>
      </c>
      <c r="P27" s="83"/>
      <c r="Q27" s="145">
        <v>176071</v>
      </c>
      <c r="R27" s="170"/>
      <c r="S27" s="145">
        <v>0</v>
      </c>
      <c r="T27" s="83"/>
      <c r="U27" s="145">
        <v>0</v>
      </c>
      <c r="V27" s="144"/>
      <c r="W27" s="146">
        <v>30000</v>
      </c>
      <c r="X27" s="144"/>
      <c r="Y27" s="146">
        <f>SUM(U27:W27)</f>
        <v>30000</v>
      </c>
      <c r="Z27" s="144"/>
      <c r="AA27" s="145">
        <f>SUM(F27:S27)+Y27</f>
        <v>206071</v>
      </c>
      <c r="AB27" s="144"/>
      <c r="AC27" s="145">
        <f>SUM(F27:Q27,Y27)</f>
        <v>206071</v>
      </c>
    </row>
    <row r="28" spans="1:29" ht="16.5" customHeight="1" x14ac:dyDescent="0.25">
      <c r="D28" s="129"/>
      <c r="E28" s="130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</row>
    <row r="29" spans="1:29" ht="16.5" customHeight="1" thickBot="1" x14ac:dyDescent="0.3">
      <c r="A29" s="17" t="s">
        <v>195</v>
      </c>
      <c r="D29" s="129"/>
      <c r="E29" s="130"/>
      <c r="F29" s="147">
        <f>SUM(F23:F27)</f>
        <v>742668</v>
      </c>
      <c r="G29" s="83"/>
      <c r="H29" s="147">
        <f>SUM(H23:H27)</f>
        <v>9253893</v>
      </c>
      <c r="I29" s="83"/>
      <c r="J29" s="147">
        <f>SUM(J23:J27)</f>
        <v>744762</v>
      </c>
      <c r="K29" s="83"/>
      <c r="L29" s="147">
        <f>SUM(L23:L27)</f>
        <v>0</v>
      </c>
      <c r="M29" s="83"/>
      <c r="N29" s="83"/>
      <c r="O29" s="147">
        <f>SUM(O23:O27)</f>
        <v>40200</v>
      </c>
      <c r="P29" s="83"/>
      <c r="Q29" s="147">
        <f>SUM(Q23:Q27)</f>
        <v>17058881</v>
      </c>
      <c r="R29" s="83"/>
      <c r="S29" s="147">
        <f>SUM(S23:S27)</f>
        <v>23136</v>
      </c>
      <c r="T29" s="83"/>
      <c r="U29" s="147">
        <f>SUM(U23:U27)</f>
        <v>28115</v>
      </c>
      <c r="V29" s="83"/>
      <c r="W29" s="147">
        <f>SUM(W23:W27)</f>
        <v>-927072</v>
      </c>
      <c r="X29" s="83"/>
      <c r="Y29" s="147">
        <f>SUM(Y23:Y27)</f>
        <v>-898957</v>
      </c>
      <c r="Z29" s="83"/>
      <c r="AA29" s="147">
        <f>SUM(AA23:AA27)</f>
        <v>26964583</v>
      </c>
      <c r="AB29" s="83"/>
      <c r="AC29" s="147">
        <f>SUM(AC23:AC27)</f>
        <v>26964583</v>
      </c>
    </row>
    <row r="30" spans="1:29" ht="16.5" customHeight="1" thickTop="1" x14ac:dyDescent="0.25">
      <c r="A30" s="17"/>
      <c r="D30" s="129"/>
      <c r="E30" s="130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</row>
    <row r="31" spans="1:29" ht="16.5" customHeight="1" x14ac:dyDescent="0.25">
      <c r="A31" s="17"/>
      <c r="D31" s="129"/>
      <c r="E31" s="130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</row>
    <row r="32" spans="1:29" ht="16.5" customHeight="1" x14ac:dyDescent="0.25">
      <c r="A32" s="17"/>
      <c r="D32" s="129"/>
      <c r="E32" s="130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</row>
    <row r="33" spans="1:29" ht="16.5" customHeight="1" x14ac:dyDescent="0.25">
      <c r="A33" s="17"/>
      <c r="D33" s="129"/>
      <c r="E33" s="130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</row>
    <row r="34" spans="1:29" ht="16.5" customHeight="1" x14ac:dyDescent="0.25">
      <c r="A34" s="17"/>
      <c r="D34" s="129"/>
      <c r="E34" s="130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1:29" ht="16.5" customHeight="1" x14ac:dyDescent="0.25">
      <c r="A35" s="17"/>
      <c r="D35" s="129"/>
      <c r="E35" s="130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</row>
    <row r="36" spans="1:29" ht="16.5" customHeight="1" x14ac:dyDescent="0.25">
      <c r="A36" s="17"/>
      <c r="D36" s="129"/>
      <c r="E36" s="130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1:29" ht="16.5" customHeight="1" x14ac:dyDescent="0.25">
      <c r="A37" s="17"/>
      <c r="D37" s="129"/>
      <c r="E37" s="130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</row>
    <row r="38" spans="1:29" ht="16.5" customHeight="1" x14ac:dyDescent="0.25">
      <c r="A38" s="17"/>
      <c r="D38" s="129"/>
      <c r="E38" s="130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</row>
    <row r="39" spans="1:29" ht="16.5" customHeight="1" x14ac:dyDescent="0.25">
      <c r="A39" s="17"/>
      <c r="D39" s="129"/>
      <c r="E39" s="130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</row>
    <row r="40" spans="1:29" ht="16.5" customHeight="1" x14ac:dyDescent="0.25">
      <c r="A40" s="17"/>
      <c r="D40" s="129"/>
      <c r="E40" s="130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ht="16.5" customHeight="1" x14ac:dyDescent="0.25">
      <c r="A41" s="17"/>
      <c r="D41" s="129"/>
      <c r="E41" s="130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</row>
    <row r="42" spans="1:29" ht="16.5" customHeight="1" x14ac:dyDescent="0.25">
      <c r="A42" s="17"/>
      <c r="D42" s="129"/>
      <c r="E42" s="130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</row>
    <row r="43" spans="1:29" ht="16.5" customHeight="1" x14ac:dyDescent="0.25">
      <c r="A43" s="17"/>
      <c r="D43" s="129"/>
      <c r="E43" s="130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</row>
    <row r="44" spans="1:29" ht="16.5" customHeight="1" x14ac:dyDescent="0.25">
      <c r="A44" s="17"/>
      <c r="D44" s="129"/>
      <c r="E44" s="130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</row>
    <row r="45" spans="1:29" ht="16.5" customHeight="1" x14ac:dyDescent="0.25">
      <c r="A45" s="17"/>
      <c r="D45" s="129"/>
      <c r="E45" s="130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</row>
    <row r="46" spans="1:29" ht="16.5" customHeight="1" x14ac:dyDescent="0.25">
      <c r="A46" s="17"/>
      <c r="D46" s="129"/>
      <c r="E46" s="130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</row>
    <row r="47" spans="1:29" ht="16.5" customHeight="1" x14ac:dyDescent="0.25">
      <c r="A47" s="17"/>
      <c r="D47" s="129"/>
      <c r="E47" s="130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</row>
    <row r="48" spans="1:29" ht="16.5" customHeight="1" x14ac:dyDescent="0.25">
      <c r="A48" s="17"/>
      <c r="D48" s="129"/>
      <c r="E48" s="130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</row>
    <row r="49" spans="1:29" ht="16.5" customHeight="1" x14ac:dyDescent="0.25">
      <c r="A49" s="17"/>
      <c r="D49" s="129"/>
      <c r="E49" s="130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12" x14ac:dyDescent="0.25">
      <c r="A50" s="17"/>
      <c r="D50" s="129"/>
      <c r="E50" s="130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s="6" customFormat="1" ht="22.15" customHeight="1" x14ac:dyDescent="0.25">
      <c r="A51" s="8" t="str">
        <f>'7'!A55</f>
        <v>The accompanying condensed notes to the interim financial information are an integral part of this interim financial information.</v>
      </c>
      <c r="B51" s="8"/>
      <c r="C51" s="8"/>
      <c r="D51" s="8"/>
      <c r="E51" s="128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</row>
  </sheetData>
  <mergeCells count="3">
    <mergeCell ref="U7:Y7"/>
    <mergeCell ref="U8:W8"/>
    <mergeCell ref="O10:Q10"/>
  </mergeCells>
  <pageMargins left="0.4" right="0.4" top="0.5" bottom="0.6" header="0.49" footer="0.4"/>
  <pageSetup paperSize="9" scale="62" firstPageNumber="8" fitToHeight="0" orientation="landscape" useFirstPageNumber="1" horizontalDpi="1200" verticalDpi="1200" r:id="rId1"/>
  <headerFooter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BCCC-B02D-40AD-A45F-397E4F1CDEF2}">
  <sheetPr>
    <tabColor rgb="FFCCFFCC"/>
  </sheetPr>
  <dimension ref="A1:L180"/>
  <sheetViews>
    <sheetView view="pageBreakPreview" topLeftCell="A83" zoomScale="110" zoomScaleNormal="85" zoomScaleSheetLayoutView="110" zoomScalePageLayoutView="70" workbookViewId="0">
      <selection activeCell="D98" sqref="D98"/>
    </sheetView>
  </sheetViews>
  <sheetFormatPr defaultColWidth="9.28515625" defaultRowHeight="16.5" customHeight="1" x14ac:dyDescent="0.25"/>
  <cols>
    <col min="1" max="1" width="1.5703125" style="9" customWidth="1"/>
    <col min="2" max="2" width="1.28515625" style="9" customWidth="1"/>
    <col min="3" max="3" width="53.28515625" style="9" customWidth="1"/>
    <col min="4" max="4" width="5.5703125" style="46" customWidth="1"/>
    <col min="5" max="5" width="0.5703125" style="9" customWidth="1"/>
    <col min="6" max="6" width="11.7109375" style="47" customWidth="1"/>
    <col min="7" max="7" width="0.5703125" style="9" customWidth="1"/>
    <col min="8" max="8" width="11.7109375" style="47" customWidth="1"/>
    <col min="9" max="9" width="0.5703125" style="46" customWidth="1"/>
    <col min="10" max="10" width="12.85546875" style="47" customWidth="1"/>
    <col min="11" max="11" width="0.5703125" style="9" customWidth="1"/>
    <col min="12" max="12" width="11.7109375" style="47" customWidth="1"/>
    <col min="13" max="16384" width="9.28515625" style="10"/>
  </cols>
  <sheetData>
    <row r="1" spans="1:12" ht="16.5" customHeight="1" x14ac:dyDescent="0.25">
      <c r="A1" s="27" t="s">
        <v>0</v>
      </c>
      <c r="B1" s="27"/>
      <c r="C1" s="27"/>
      <c r="D1" s="64"/>
      <c r="G1" s="68"/>
      <c r="I1" s="150"/>
      <c r="K1" s="68"/>
      <c r="L1" s="76" t="s">
        <v>6</v>
      </c>
    </row>
    <row r="2" spans="1:12" ht="16.5" customHeight="1" x14ac:dyDescent="0.25">
      <c r="A2" s="27" t="s">
        <v>209</v>
      </c>
      <c r="B2" s="27"/>
      <c r="C2" s="27"/>
      <c r="D2" s="64"/>
      <c r="G2" s="68"/>
      <c r="I2" s="150"/>
      <c r="K2" s="68"/>
    </row>
    <row r="3" spans="1:12" ht="16.5" customHeight="1" x14ac:dyDescent="0.25">
      <c r="A3" s="28" t="str">
        <f>+'8'!A3</f>
        <v>For the three-month period ended 31 March 2025</v>
      </c>
      <c r="B3" s="28"/>
      <c r="C3" s="28"/>
      <c r="D3" s="62"/>
      <c r="E3" s="51"/>
      <c r="F3" s="52"/>
      <c r="G3" s="151"/>
      <c r="H3" s="52"/>
      <c r="I3" s="152"/>
      <c r="J3" s="52"/>
      <c r="K3" s="151"/>
      <c r="L3" s="52"/>
    </row>
    <row r="4" spans="1:12" ht="16.5" customHeight="1" x14ac:dyDescent="0.25">
      <c r="G4" s="68"/>
      <c r="I4" s="150"/>
      <c r="K4" s="68"/>
    </row>
    <row r="5" spans="1:12" ht="16.5" customHeight="1" x14ac:dyDescent="0.25">
      <c r="G5" s="68"/>
      <c r="I5" s="150"/>
      <c r="K5" s="68"/>
    </row>
    <row r="6" spans="1:12" ht="16.5" customHeight="1" x14ac:dyDescent="0.25">
      <c r="F6" s="180" t="s">
        <v>3</v>
      </c>
      <c r="G6" s="180"/>
      <c r="H6" s="180"/>
      <c r="I6" s="93"/>
      <c r="J6" s="180" t="s">
        <v>4</v>
      </c>
      <c r="K6" s="180"/>
      <c r="L6" s="180"/>
    </row>
    <row r="7" spans="1:12" ht="16.5" customHeight="1" x14ac:dyDescent="0.25">
      <c r="A7" s="10"/>
      <c r="E7" s="27"/>
      <c r="F7" s="179" t="s">
        <v>5</v>
      </c>
      <c r="G7" s="179"/>
      <c r="H7" s="179"/>
      <c r="I7" s="77"/>
      <c r="J7" s="179" t="s">
        <v>5</v>
      </c>
      <c r="K7" s="179"/>
      <c r="L7" s="179"/>
    </row>
    <row r="8" spans="1:12" ht="16.5" customHeight="1" x14ac:dyDescent="0.25">
      <c r="B8" s="35"/>
      <c r="E8" s="27"/>
      <c r="F8" s="59">
        <v>2025</v>
      </c>
      <c r="G8" s="55"/>
      <c r="H8" s="59">
        <v>2024</v>
      </c>
      <c r="I8" s="55"/>
      <c r="J8" s="59">
        <v>2025</v>
      </c>
      <c r="K8" s="55"/>
      <c r="L8" s="59">
        <v>2024</v>
      </c>
    </row>
    <row r="9" spans="1:12" ht="16.5" customHeight="1" x14ac:dyDescent="0.25">
      <c r="D9" s="62" t="s">
        <v>11</v>
      </c>
      <c r="E9" s="27"/>
      <c r="F9" s="78" t="s">
        <v>12</v>
      </c>
      <c r="G9" s="55"/>
      <c r="H9" s="78" t="s">
        <v>12</v>
      </c>
      <c r="I9" s="55"/>
      <c r="J9" s="78" t="s">
        <v>12</v>
      </c>
      <c r="K9" s="55"/>
      <c r="L9" s="78" t="s">
        <v>12</v>
      </c>
    </row>
    <row r="10" spans="1:12" ht="16.5" customHeight="1" x14ac:dyDescent="0.25">
      <c r="A10" s="27" t="s">
        <v>210</v>
      </c>
      <c r="G10" s="68"/>
      <c r="I10" s="150"/>
      <c r="K10" s="68"/>
    </row>
    <row r="11" spans="1:12" ht="16.5" customHeight="1" x14ac:dyDescent="0.25">
      <c r="A11" s="9" t="s">
        <v>211</v>
      </c>
      <c r="F11" s="47">
        <f>'5-6 (3m)'!F34</f>
        <v>64184</v>
      </c>
      <c r="G11" s="69"/>
      <c r="H11" s="47">
        <v>732673</v>
      </c>
      <c r="I11" s="69"/>
      <c r="J11" s="47">
        <f>'5-6 (3m)'!J34</f>
        <v>178531</v>
      </c>
      <c r="K11" s="69"/>
      <c r="L11" s="47">
        <v>544943</v>
      </c>
    </row>
    <row r="12" spans="1:12" ht="16.5" customHeight="1" x14ac:dyDescent="0.25">
      <c r="A12" s="9" t="s">
        <v>212</v>
      </c>
      <c r="G12" s="69"/>
      <c r="I12" s="69"/>
      <c r="K12" s="69"/>
    </row>
    <row r="13" spans="1:12" ht="16.5" customHeight="1" x14ac:dyDescent="0.25">
      <c r="B13" s="9" t="s">
        <v>213</v>
      </c>
      <c r="G13" s="69"/>
      <c r="I13" s="69"/>
      <c r="K13" s="69"/>
    </row>
    <row r="14" spans="1:12" ht="16.5" customHeight="1" x14ac:dyDescent="0.25">
      <c r="A14" s="9" t="s">
        <v>214</v>
      </c>
      <c r="B14" s="35" t="s">
        <v>215</v>
      </c>
      <c r="F14" s="47">
        <v>941750</v>
      </c>
      <c r="G14" s="69"/>
      <c r="H14" s="47">
        <v>957156</v>
      </c>
      <c r="I14" s="69"/>
      <c r="J14" s="47">
        <v>182001</v>
      </c>
      <c r="K14" s="69"/>
      <c r="L14" s="47">
        <v>197125</v>
      </c>
    </row>
    <row r="15" spans="1:12" ht="16.5" customHeight="1" x14ac:dyDescent="0.25">
      <c r="B15" s="35" t="s">
        <v>216</v>
      </c>
      <c r="F15" s="47">
        <v>57187</v>
      </c>
      <c r="G15" s="69"/>
      <c r="H15" s="47">
        <v>6051</v>
      </c>
      <c r="I15" s="69"/>
      <c r="J15" s="47">
        <v>0</v>
      </c>
      <c r="K15" s="69"/>
      <c r="L15" s="47">
        <v>0</v>
      </c>
    </row>
    <row r="16" spans="1:12" ht="16.5" customHeight="1" x14ac:dyDescent="0.25">
      <c r="B16" s="35" t="s">
        <v>217</v>
      </c>
      <c r="F16" s="47">
        <v>-44474</v>
      </c>
      <c r="G16" s="69"/>
      <c r="H16" s="47">
        <v>20681</v>
      </c>
      <c r="I16" s="69"/>
      <c r="J16" s="47">
        <v>-61463</v>
      </c>
      <c r="K16" s="69"/>
      <c r="L16" s="47">
        <v>20681</v>
      </c>
    </row>
    <row r="17" spans="2:12" ht="16.5" customHeight="1" x14ac:dyDescent="0.25">
      <c r="B17" s="35" t="s">
        <v>218</v>
      </c>
      <c r="F17" s="47">
        <v>-198627</v>
      </c>
      <c r="G17" s="69"/>
      <c r="H17" s="47">
        <v>-178001</v>
      </c>
      <c r="I17" s="69"/>
      <c r="J17" s="47">
        <v>-454994</v>
      </c>
      <c r="K17" s="69"/>
      <c r="L17" s="47">
        <v>-353130</v>
      </c>
    </row>
    <row r="18" spans="2:12" ht="16.5" customHeight="1" x14ac:dyDescent="0.25">
      <c r="B18" s="35" t="s">
        <v>219</v>
      </c>
      <c r="D18" s="71"/>
      <c r="F18" s="47">
        <v>0</v>
      </c>
      <c r="G18" s="69"/>
      <c r="H18" s="47">
        <v>0</v>
      </c>
      <c r="I18" s="69"/>
      <c r="J18" s="47">
        <v>0</v>
      </c>
      <c r="K18" s="69"/>
      <c r="L18" s="47">
        <v>-144721</v>
      </c>
    </row>
    <row r="19" spans="2:12" ht="16.5" customHeight="1" x14ac:dyDescent="0.25">
      <c r="B19" s="35" t="s">
        <v>220</v>
      </c>
      <c r="F19" s="47">
        <v>550177</v>
      </c>
      <c r="G19" s="69"/>
      <c r="H19" s="47">
        <v>645370</v>
      </c>
      <c r="I19" s="69"/>
      <c r="J19" s="47">
        <v>518774</v>
      </c>
      <c r="K19" s="69"/>
      <c r="L19" s="47">
        <v>444184</v>
      </c>
    </row>
    <row r="20" spans="2:12" ht="16.5" customHeight="1" x14ac:dyDescent="0.25">
      <c r="B20" s="35" t="s">
        <v>221</v>
      </c>
      <c r="F20" s="47">
        <v>8527</v>
      </c>
      <c r="G20" s="69"/>
      <c r="H20" s="47">
        <v>1167</v>
      </c>
      <c r="I20" s="69"/>
      <c r="J20" s="47">
        <v>1973</v>
      </c>
      <c r="K20" s="69"/>
      <c r="L20" s="47">
        <v>2528</v>
      </c>
    </row>
    <row r="21" spans="2:12" ht="16.5" customHeight="1" x14ac:dyDescent="0.25">
      <c r="B21" s="35" t="s">
        <v>222</v>
      </c>
      <c r="D21" s="71"/>
      <c r="G21" s="69"/>
      <c r="I21" s="69"/>
      <c r="K21" s="69"/>
    </row>
    <row r="22" spans="2:12" ht="16.5" customHeight="1" x14ac:dyDescent="0.25">
      <c r="B22" s="35"/>
      <c r="C22" s="9" t="s">
        <v>223</v>
      </c>
      <c r="F22" s="47">
        <v>23992</v>
      </c>
      <c r="G22" s="69"/>
      <c r="H22" s="47">
        <v>-63052</v>
      </c>
      <c r="I22" s="69"/>
      <c r="J22" s="47">
        <v>0</v>
      </c>
      <c r="K22" s="69"/>
      <c r="L22" s="47">
        <v>0</v>
      </c>
    </row>
    <row r="23" spans="2:12" ht="16.5" customHeight="1" x14ac:dyDescent="0.25">
      <c r="B23" s="35" t="s">
        <v>224</v>
      </c>
      <c r="D23" s="163"/>
      <c r="G23" s="69"/>
      <c r="I23" s="69"/>
      <c r="K23" s="69"/>
    </row>
    <row r="24" spans="2:12" ht="16.5" customHeight="1" x14ac:dyDescent="0.25">
      <c r="B24" s="35"/>
      <c r="C24" s="9" t="s">
        <v>293</v>
      </c>
      <c r="D24" s="46">
        <v>11</v>
      </c>
      <c r="F24" s="47">
        <v>393371</v>
      </c>
      <c r="G24" s="69"/>
      <c r="H24" s="47">
        <v>0</v>
      </c>
      <c r="I24" s="69"/>
      <c r="J24" s="47">
        <v>0</v>
      </c>
      <c r="K24" s="69"/>
      <c r="L24" s="47">
        <v>0</v>
      </c>
    </row>
    <row r="25" spans="2:12" ht="16.5" customHeight="1" x14ac:dyDescent="0.25">
      <c r="B25" s="35" t="s">
        <v>302</v>
      </c>
      <c r="D25" s="163"/>
      <c r="F25" s="47">
        <v>0</v>
      </c>
      <c r="G25" s="69"/>
      <c r="H25" s="47">
        <v>9007</v>
      </c>
      <c r="I25" s="69"/>
      <c r="J25" s="47">
        <v>0</v>
      </c>
      <c r="K25" s="46"/>
      <c r="L25" s="47">
        <v>0</v>
      </c>
    </row>
    <row r="26" spans="2:12" ht="16.5" customHeight="1" x14ac:dyDescent="0.25">
      <c r="B26" s="35" t="s">
        <v>225</v>
      </c>
      <c r="F26" s="47">
        <v>28905</v>
      </c>
      <c r="G26" s="69"/>
      <c r="H26" s="47">
        <v>334</v>
      </c>
      <c r="I26" s="69"/>
      <c r="J26" s="47">
        <v>0</v>
      </c>
      <c r="K26" s="46"/>
      <c r="L26" s="47">
        <v>0</v>
      </c>
    </row>
    <row r="27" spans="2:12" ht="16.5" customHeight="1" x14ac:dyDescent="0.25">
      <c r="B27" s="35" t="s">
        <v>226</v>
      </c>
      <c r="F27" s="47">
        <v>0</v>
      </c>
      <c r="G27" s="69"/>
      <c r="H27" s="47">
        <v>0</v>
      </c>
      <c r="I27" s="69"/>
      <c r="J27" s="47">
        <v>15387</v>
      </c>
      <c r="K27" s="46"/>
    </row>
    <row r="28" spans="2:12" ht="16.5" customHeight="1" x14ac:dyDescent="0.25">
      <c r="B28" s="35" t="s">
        <v>304</v>
      </c>
      <c r="F28" s="47">
        <v>-168866</v>
      </c>
      <c r="G28" s="69"/>
      <c r="H28" s="47">
        <v>23560</v>
      </c>
      <c r="I28" s="69"/>
      <c r="J28" s="47">
        <v>0</v>
      </c>
      <c r="K28" s="46"/>
      <c r="L28" s="47">
        <v>0</v>
      </c>
    </row>
    <row r="29" spans="2:12" ht="16.5" customHeight="1" x14ac:dyDescent="0.25">
      <c r="B29" s="35" t="s">
        <v>227</v>
      </c>
      <c r="F29" s="47">
        <v>96075</v>
      </c>
      <c r="G29" s="69"/>
      <c r="H29" s="47">
        <v>-64074</v>
      </c>
      <c r="I29" s="69"/>
      <c r="J29" s="47">
        <v>90438</v>
      </c>
      <c r="K29" s="69"/>
      <c r="L29" s="47">
        <v>-70578</v>
      </c>
    </row>
    <row r="30" spans="2:12" ht="16.5" customHeight="1" x14ac:dyDescent="0.25">
      <c r="B30" s="35" t="s">
        <v>228</v>
      </c>
      <c r="G30" s="69"/>
      <c r="I30" s="69"/>
      <c r="K30" s="69"/>
    </row>
    <row r="31" spans="2:12" ht="16.5" customHeight="1" x14ac:dyDescent="0.25">
      <c r="B31" s="35"/>
      <c r="C31" s="9" t="s">
        <v>294</v>
      </c>
      <c r="D31" s="71">
        <v>18.7</v>
      </c>
      <c r="F31" s="52">
        <v>0</v>
      </c>
      <c r="G31" s="69"/>
      <c r="H31" s="52">
        <v>0</v>
      </c>
      <c r="I31" s="69"/>
      <c r="J31" s="52">
        <v>-10851</v>
      </c>
      <c r="K31" s="69"/>
      <c r="L31" s="52">
        <v>-12108</v>
      </c>
    </row>
    <row r="32" spans="2:12" ht="16.5" customHeight="1" x14ac:dyDescent="0.25">
      <c r="B32" s="35"/>
      <c r="G32" s="69"/>
      <c r="I32" s="69"/>
      <c r="K32" s="69"/>
    </row>
    <row r="33" spans="1:12" ht="16.5" customHeight="1" x14ac:dyDescent="0.25">
      <c r="B33" s="9" t="s">
        <v>229</v>
      </c>
      <c r="F33" s="47">
        <f>SUM(F11:F32)</f>
        <v>1752201</v>
      </c>
      <c r="G33" s="10"/>
      <c r="H33" s="47">
        <f>SUM(H11:H32)</f>
        <v>2090872</v>
      </c>
      <c r="I33" s="68"/>
      <c r="J33" s="47">
        <f>SUM(J11:J32)</f>
        <v>459796</v>
      </c>
      <c r="K33" s="47"/>
      <c r="L33" s="47">
        <f>SUM(L11:L32)</f>
        <v>628924</v>
      </c>
    </row>
    <row r="34" spans="1:12" ht="16.5" customHeight="1" x14ac:dyDescent="0.25">
      <c r="B34" s="9" t="s">
        <v>230</v>
      </c>
      <c r="D34" s="64"/>
      <c r="E34" s="27"/>
      <c r="G34" s="68"/>
      <c r="I34" s="11"/>
      <c r="J34" s="153"/>
      <c r="K34" s="154"/>
      <c r="L34" s="153"/>
    </row>
    <row r="35" spans="1:12" ht="16.5" customHeight="1" x14ac:dyDescent="0.25">
      <c r="B35" s="10"/>
      <c r="C35" s="35" t="s">
        <v>231</v>
      </c>
      <c r="D35" s="64"/>
      <c r="E35" s="27"/>
      <c r="F35" s="100">
        <v>661574</v>
      </c>
      <c r="G35" s="11"/>
      <c r="H35" s="100">
        <v>-676377</v>
      </c>
      <c r="I35" s="11"/>
      <c r="J35" s="100">
        <v>152793</v>
      </c>
      <c r="K35" s="11"/>
      <c r="L35" s="100">
        <v>420659</v>
      </c>
    </row>
    <row r="36" spans="1:12" ht="16.5" customHeight="1" x14ac:dyDescent="0.25">
      <c r="B36" s="10"/>
      <c r="C36" s="35" t="s">
        <v>232</v>
      </c>
      <c r="D36" s="64"/>
      <c r="E36" s="27"/>
      <c r="F36" s="100">
        <v>45824</v>
      </c>
      <c r="G36" s="11"/>
      <c r="H36" s="100">
        <v>-144727</v>
      </c>
      <c r="I36" s="11"/>
      <c r="J36" s="100">
        <v>0</v>
      </c>
      <c r="K36" s="11"/>
      <c r="L36" s="100">
        <v>0</v>
      </c>
    </row>
    <row r="37" spans="1:12" ht="16.5" customHeight="1" x14ac:dyDescent="0.25">
      <c r="B37" s="10"/>
      <c r="C37" s="35" t="s">
        <v>233</v>
      </c>
      <c r="D37" s="64"/>
      <c r="E37" s="27"/>
      <c r="F37" s="100">
        <v>2977</v>
      </c>
      <c r="G37" s="11"/>
      <c r="H37" s="100">
        <v>169741</v>
      </c>
      <c r="I37" s="11"/>
      <c r="J37" s="100">
        <v>0</v>
      </c>
      <c r="K37" s="11"/>
      <c r="L37" s="100">
        <v>0</v>
      </c>
    </row>
    <row r="38" spans="1:12" ht="16.5" customHeight="1" x14ac:dyDescent="0.25">
      <c r="B38" s="10"/>
      <c r="C38" s="35" t="s">
        <v>234</v>
      </c>
      <c r="D38" s="64"/>
      <c r="E38" s="27"/>
      <c r="F38" s="100">
        <v>-146394</v>
      </c>
      <c r="G38" s="11"/>
      <c r="H38" s="100">
        <v>-41415</v>
      </c>
      <c r="I38" s="11"/>
      <c r="J38" s="100">
        <v>-413534</v>
      </c>
      <c r="K38" s="11"/>
      <c r="L38" s="100">
        <v>44501</v>
      </c>
    </row>
    <row r="39" spans="1:12" ht="16.5" customHeight="1" x14ac:dyDescent="0.25">
      <c r="B39" s="10"/>
      <c r="C39" s="35" t="s">
        <v>235</v>
      </c>
      <c r="D39" s="64"/>
      <c r="E39" s="27"/>
      <c r="F39" s="100">
        <v>457182</v>
      </c>
      <c r="G39" s="11"/>
      <c r="H39" s="100">
        <v>579293</v>
      </c>
      <c r="I39" s="11"/>
      <c r="J39" s="100">
        <v>16429</v>
      </c>
      <c r="K39" s="11"/>
      <c r="L39" s="100">
        <v>-38424</v>
      </c>
    </row>
    <row r="40" spans="1:12" ht="16.5" customHeight="1" x14ac:dyDescent="0.25">
      <c r="B40" s="10"/>
      <c r="C40" s="35" t="s">
        <v>236</v>
      </c>
      <c r="D40" s="64"/>
      <c r="E40" s="27"/>
      <c r="F40" s="100">
        <v>173609</v>
      </c>
      <c r="G40" s="11"/>
      <c r="H40" s="100">
        <v>-51759</v>
      </c>
      <c r="I40" s="11"/>
      <c r="J40" s="100">
        <v>0</v>
      </c>
      <c r="K40" s="11"/>
      <c r="L40" s="100">
        <v>-115</v>
      </c>
    </row>
    <row r="41" spans="1:12" ht="16.5" customHeight="1" x14ac:dyDescent="0.25">
      <c r="B41" s="10"/>
      <c r="C41" s="35" t="s">
        <v>237</v>
      </c>
      <c r="D41" s="64"/>
      <c r="E41" s="27"/>
      <c r="F41" s="100">
        <v>39079</v>
      </c>
      <c r="G41" s="11"/>
      <c r="H41" s="100">
        <v>-358266</v>
      </c>
      <c r="I41" s="11"/>
      <c r="J41" s="100">
        <v>-134073</v>
      </c>
      <c r="K41" s="11"/>
      <c r="L41" s="100">
        <v>-105407</v>
      </c>
    </row>
    <row r="42" spans="1:12" ht="16.5" customHeight="1" x14ac:dyDescent="0.25">
      <c r="B42" s="10"/>
      <c r="C42" s="35" t="s">
        <v>238</v>
      </c>
      <c r="D42" s="64"/>
      <c r="E42" s="27"/>
      <c r="F42" s="100">
        <v>-605326</v>
      </c>
      <c r="G42" s="11"/>
      <c r="H42" s="100">
        <v>404120.75</v>
      </c>
      <c r="I42" s="11"/>
      <c r="J42" s="100">
        <v>-74270</v>
      </c>
      <c r="K42" s="11"/>
      <c r="L42" s="100">
        <v>271149</v>
      </c>
    </row>
    <row r="43" spans="1:12" ht="16.5" customHeight="1" x14ac:dyDescent="0.25">
      <c r="B43" s="10"/>
      <c r="C43" s="35" t="s">
        <v>239</v>
      </c>
      <c r="D43" s="64"/>
      <c r="E43" s="27"/>
      <c r="F43" s="155">
        <v>78427</v>
      </c>
      <c r="G43" s="11"/>
      <c r="H43" s="155">
        <v>-14942</v>
      </c>
      <c r="I43" s="11"/>
      <c r="J43" s="155">
        <v>-499</v>
      </c>
      <c r="K43" s="69"/>
      <c r="L43" s="155">
        <v>0</v>
      </c>
    </row>
    <row r="44" spans="1:12" ht="16.5" customHeight="1" x14ac:dyDescent="0.25">
      <c r="B44" s="10"/>
      <c r="C44" s="35"/>
      <c r="D44" s="64"/>
      <c r="E44" s="27"/>
      <c r="F44" s="153"/>
      <c r="G44" s="11"/>
      <c r="H44" s="153"/>
    </row>
    <row r="45" spans="1:12" ht="16.5" customHeight="1" x14ac:dyDescent="0.25">
      <c r="A45" s="10"/>
      <c r="B45" s="9" t="s">
        <v>240</v>
      </c>
      <c r="C45" s="10"/>
      <c r="D45" s="64"/>
      <c r="E45" s="27"/>
      <c r="F45" s="100">
        <f>SUM(F33,F35:F43)</f>
        <v>2459153</v>
      </c>
      <c r="G45" s="100"/>
      <c r="H45" s="100">
        <f>SUM(H33,H35:H43)</f>
        <v>1956540.75</v>
      </c>
      <c r="I45" s="11"/>
      <c r="J45" s="100">
        <f>SUM(J33:J43)</f>
        <v>6642</v>
      </c>
      <c r="K45" s="154"/>
      <c r="L45" s="100">
        <f>SUM(L33:L43)</f>
        <v>1221287</v>
      </c>
    </row>
    <row r="46" spans="1:12" ht="16.5" customHeight="1" x14ac:dyDescent="0.25">
      <c r="A46" s="10"/>
      <c r="C46" s="35" t="s">
        <v>241</v>
      </c>
      <c r="D46" s="64"/>
      <c r="E46" s="27"/>
      <c r="F46" s="155">
        <v>-7453</v>
      </c>
      <c r="G46" s="100"/>
      <c r="H46" s="155">
        <v>-12819.75</v>
      </c>
      <c r="I46" s="11"/>
      <c r="J46" s="155">
        <v>-9222</v>
      </c>
      <c r="K46" s="154"/>
      <c r="L46" s="155">
        <v>-11126</v>
      </c>
    </row>
    <row r="47" spans="1:12" ht="16.5" customHeight="1" x14ac:dyDescent="0.25">
      <c r="A47" s="10"/>
      <c r="D47" s="64"/>
      <c r="E47" s="27"/>
      <c r="F47" s="153"/>
      <c r="G47" s="11"/>
      <c r="H47" s="153"/>
      <c r="I47" s="154"/>
      <c r="J47" s="153"/>
      <c r="K47" s="11"/>
      <c r="L47" s="153"/>
    </row>
    <row r="48" spans="1:12" ht="16.5" customHeight="1" x14ac:dyDescent="0.25">
      <c r="A48" s="27" t="s">
        <v>242</v>
      </c>
      <c r="B48" s="27"/>
      <c r="C48" s="27"/>
      <c r="D48" s="64"/>
      <c r="E48" s="100"/>
      <c r="F48" s="155">
        <f>SUM(F45:F46)</f>
        <v>2451700</v>
      </c>
      <c r="G48" s="100"/>
      <c r="H48" s="155">
        <f>SUM(H45:H46)</f>
        <v>1943721</v>
      </c>
      <c r="I48" s="100">
        <f>SUM(I45:I46)</f>
        <v>0</v>
      </c>
      <c r="J48" s="155">
        <f>SUM(J45:J46)</f>
        <v>-2580</v>
      </c>
      <c r="K48" s="100">
        <f>SUM(K45:K46)</f>
        <v>0</v>
      </c>
      <c r="L48" s="155">
        <f>SUM(L45:L46)</f>
        <v>1210161</v>
      </c>
    </row>
    <row r="49" spans="1:12" ht="16.5" customHeight="1" x14ac:dyDescent="0.25">
      <c r="A49" s="27"/>
      <c r="B49" s="27"/>
      <c r="C49" s="27"/>
      <c r="D49" s="64"/>
      <c r="E49" s="100"/>
      <c r="F49" s="100"/>
      <c r="G49" s="100"/>
      <c r="H49" s="100"/>
      <c r="I49" s="154"/>
      <c r="J49" s="100"/>
      <c r="K49" s="11"/>
      <c r="L49" s="100"/>
    </row>
    <row r="50" spans="1:12" ht="16.5" customHeight="1" x14ac:dyDescent="0.25">
      <c r="A50" s="27"/>
      <c r="B50" s="27"/>
      <c r="C50" s="27"/>
      <c r="D50" s="64"/>
      <c r="E50" s="100"/>
      <c r="F50" s="100"/>
      <c r="G50" s="100"/>
      <c r="H50" s="100"/>
      <c r="I50" s="154"/>
      <c r="J50" s="100"/>
      <c r="K50" s="11"/>
      <c r="L50" s="100"/>
    </row>
    <row r="51" spans="1:12" ht="16.5" customHeight="1" x14ac:dyDescent="0.25">
      <c r="A51" s="27"/>
      <c r="B51" s="27"/>
      <c r="C51" s="27"/>
      <c r="D51" s="64"/>
      <c r="E51" s="100"/>
      <c r="F51" s="100"/>
      <c r="G51" s="100"/>
      <c r="H51" s="100"/>
      <c r="I51" s="154"/>
      <c r="J51" s="100"/>
      <c r="K51" s="11"/>
      <c r="L51" s="100"/>
    </row>
    <row r="52" spans="1:12" ht="16.5" customHeight="1" x14ac:dyDescent="0.25">
      <c r="A52" s="27"/>
      <c r="B52" s="27"/>
      <c r="C52" s="27"/>
      <c r="D52" s="64"/>
      <c r="E52" s="100"/>
      <c r="F52" s="100"/>
      <c r="G52" s="100"/>
      <c r="H52" s="100"/>
      <c r="I52" s="154"/>
      <c r="J52" s="100"/>
      <c r="K52" s="11"/>
      <c r="L52" s="100"/>
    </row>
    <row r="53" spans="1:12" ht="16.5" customHeight="1" x14ac:dyDescent="0.25">
      <c r="A53" s="27"/>
      <c r="B53" s="27"/>
      <c r="C53" s="27"/>
      <c r="D53" s="64"/>
      <c r="E53" s="100"/>
      <c r="F53" s="100"/>
      <c r="G53" s="100"/>
      <c r="H53" s="100"/>
      <c r="I53" s="154"/>
      <c r="J53" s="100"/>
      <c r="K53" s="11"/>
      <c r="L53" s="100"/>
    </row>
    <row r="54" spans="1:12" ht="16.5" customHeight="1" x14ac:dyDescent="0.25">
      <c r="A54" s="27"/>
      <c r="B54" s="27"/>
      <c r="C54" s="27"/>
      <c r="D54" s="64"/>
      <c r="E54" s="100"/>
      <c r="F54" s="100"/>
      <c r="G54" s="100"/>
      <c r="H54" s="100"/>
      <c r="I54" s="154"/>
      <c r="J54" s="100"/>
      <c r="K54" s="11"/>
      <c r="L54" s="100"/>
    </row>
    <row r="55" spans="1:12" ht="16.5" customHeight="1" x14ac:dyDescent="0.25">
      <c r="A55" s="27"/>
      <c r="B55" s="27"/>
      <c r="C55" s="27"/>
      <c r="D55" s="64"/>
      <c r="E55" s="100"/>
      <c r="F55" s="100"/>
      <c r="G55" s="100"/>
      <c r="H55" s="100"/>
      <c r="I55" s="154"/>
      <c r="J55" s="100"/>
      <c r="K55" s="11"/>
      <c r="L55" s="100"/>
    </row>
    <row r="56" spans="1:12" ht="16.5" customHeight="1" x14ac:dyDescent="0.25">
      <c r="A56" s="27"/>
      <c r="B56" s="27"/>
      <c r="C56" s="27"/>
      <c r="D56" s="64"/>
      <c r="E56" s="100"/>
      <c r="F56" s="100"/>
      <c r="G56" s="100"/>
      <c r="H56" s="100"/>
      <c r="I56" s="154"/>
      <c r="J56" s="100"/>
      <c r="K56" s="11"/>
      <c r="L56" s="100"/>
    </row>
    <row r="57" spans="1:12" ht="16.5" customHeight="1" x14ac:dyDescent="0.25">
      <c r="A57" s="27"/>
      <c r="B57" s="27"/>
      <c r="C57" s="27"/>
      <c r="D57" s="64"/>
      <c r="E57" s="100"/>
      <c r="F57" s="100"/>
      <c r="G57" s="100"/>
      <c r="H57" s="100"/>
      <c r="I57" s="154"/>
      <c r="J57" s="100"/>
      <c r="K57" s="11"/>
      <c r="L57" s="100"/>
    </row>
    <row r="58" spans="1:12" ht="33.75" customHeight="1" x14ac:dyDescent="0.25">
      <c r="A58" s="27"/>
      <c r="B58" s="27"/>
      <c r="C58" s="27"/>
      <c r="D58" s="64"/>
      <c r="E58" s="100"/>
      <c r="F58" s="100"/>
      <c r="G58" s="100"/>
      <c r="H58" s="100"/>
      <c r="I58" s="154"/>
      <c r="J58" s="100"/>
      <c r="K58" s="11"/>
      <c r="L58" s="100"/>
    </row>
    <row r="59" spans="1:12" ht="22.35" customHeight="1" x14ac:dyDescent="0.25">
      <c r="A59" s="189" t="str">
        <f>'8'!A51</f>
        <v>The accompanying condensed notes to the interim financial information are an integral part of this interim financial information.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</row>
    <row r="60" spans="1:12" ht="16.5" customHeight="1" x14ac:dyDescent="0.25">
      <c r="A60" s="27" t="str">
        <f>+A1</f>
        <v>Energy Absolute Public Company Limited</v>
      </c>
      <c r="B60" s="27"/>
      <c r="C60" s="27"/>
      <c r="D60" s="64"/>
      <c r="G60" s="68"/>
      <c r="I60" s="150"/>
      <c r="K60" s="68"/>
      <c r="L60" s="76" t="s">
        <v>6</v>
      </c>
    </row>
    <row r="61" spans="1:12" ht="16.5" customHeight="1" x14ac:dyDescent="0.25">
      <c r="A61" s="27" t="str">
        <f>A2</f>
        <v xml:space="preserve">Statement of Cash Flows </v>
      </c>
      <c r="B61" s="27"/>
      <c r="C61" s="27"/>
      <c r="D61" s="64"/>
      <c r="G61" s="68"/>
      <c r="I61" s="150"/>
      <c r="K61" s="68"/>
    </row>
    <row r="62" spans="1:12" ht="16.5" customHeight="1" x14ac:dyDescent="0.25">
      <c r="A62" s="28" t="str">
        <f>+A3</f>
        <v>For the three-month period ended 31 March 2025</v>
      </c>
      <c r="B62" s="28"/>
      <c r="C62" s="28"/>
      <c r="D62" s="62"/>
      <c r="E62" s="51"/>
      <c r="F62" s="52"/>
      <c r="G62" s="151"/>
      <c r="H62" s="52"/>
      <c r="I62" s="152"/>
      <c r="J62" s="52"/>
      <c r="K62" s="151"/>
      <c r="L62" s="52"/>
    </row>
    <row r="63" spans="1:12" ht="16.5" customHeight="1" x14ac:dyDescent="0.25">
      <c r="A63" s="27"/>
      <c r="B63" s="27"/>
      <c r="C63" s="27"/>
      <c r="D63" s="64"/>
      <c r="G63" s="68"/>
      <c r="I63" s="150"/>
      <c r="K63" s="68"/>
    </row>
    <row r="64" spans="1:12" ht="16.5" customHeight="1" x14ac:dyDescent="0.25">
      <c r="A64" s="27"/>
      <c r="B64" s="27"/>
      <c r="C64" s="27"/>
      <c r="D64" s="64"/>
      <c r="G64" s="68"/>
      <c r="I64" s="150"/>
      <c r="K64" s="68"/>
    </row>
    <row r="65" spans="1:12" ht="16.5" customHeight="1" x14ac:dyDescent="0.25">
      <c r="F65" s="180" t="s">
        <v>3</v>
      </c>
      <c r="G65" s="180"/>
      <c r="H65" s="180"/>
      <c r="I65" s="93"/>
      <c r="J65" s="180" t="s">
        <v>4</v>
      </c>
      <c r="K65" s="180"/>
      <c r="L65" s="180"/>
    </row>
    <row r="66" spans="1:12" ht="16.5" customHeight="1" x14ac:dyDescent="0.25">
      <c r="A66" s="10"/>
      <c r="E66" s="27"/>
      <c r="F66" s="179" t="s">
        <v>5</v>
      </c>
      <c r="G66" s="179"/>
      <c r="H66" s="179"/>
      <c r="I66" s="77"/>
      <c r="J66" s="179" t="s">
        <v>5</v>
      </c>
      <c r="K66" s="179"/>
      <c r="L66" s="179"/>
    </row>
    <row r="67" spans="1:12" ht="16.5" customHeight="1" x14ac:dyDescent="0.25">
      <c r="E67" s="27"/>
      <c r="F67" s="59">
        <v>2025</v>
      </c>
      <c r="G67" s="55"/>
      <c r="H67" s="59">
        <v>2024</v>
      </c>
      <c r="I67" s="55"/>
      <c r="J67" s="59">
        <v>2025</v>
      </c>
      <c r="K67" s="55"/>
      <c r="L67" s="59">
        <v>2024</v>
      </c>
    </row>
    <row r="68" spans="1:12" ht="16.5" customHeight="1" x14ac:dyDescent="0.25">
      <c r="D68" s="62" t="s">
        <v>11</v>
      </c>
      <c r="E68" s="27"/>
      <c r="F68" s="78" t="s">
        <v>12</v>
      </c>
      <c r="G68" s="55"/>
      <c r="H68" s="78" t="s">
        <v>12</v>
      </c>
      <c r="I68" s="55"/>
      <c r="J68" s="78" t="s">
        <v>12</v>
      </c>
      <c r="K68" s="55"/>
      <c r="L68" s="78" t="s">
        <v>12</v>
      </c>
    </row>
    <row r="69" spans="1:12" ht="16.5" customHeight="1" x14ac:dyDescent="0.25">
      <c r="A69" s="27" t="s">
        <v>243</v>
      </c>
      <c r="E69" s="27"/>
      <c r="F69" s="153"/>
      <c r="G69" s="11"/>
      <c r="H69" s="153"/>
      <c r="I69" s="154"/>
      <c r="J69" s="153"/>
      <c r="K69" s="11"/>
      <c r="L69" s="153"/>
    </row>
    <row r="70" spans="1:12" ht="16.5" customHeight="1" x14ac:dyDescent="0.25">
      <c r="A70" s="9" t="s">
        <v>25</v>
      </c>
      <c r="D70" s="64"/>
      <c r="E70" s="27"/>
      <c r="F70" s="100">
        <v>-681378</v>
      </c>
      <c r="G70" s="11"/>
      <c r="H70" s="100">
        <v>-945</v>
      </c>
      <c r="I70" s="11"/>
      <c r="J70" s="47">
        <v>2652</v>
      </c>
      <c r="K70" s="11"/>
      <c r="L70" s="47">
        <v>0</v>
      </c>
    </row>
    <row r="71" spans="1:12" ht="16.5" customHeight="1" x14ac:dyDescent="0.25">
      <c r="A71" s="9" t="s">
        <v>244</v>
      </c>
      <c r="D71" s="71">
        <v>18.5</v>
      </c>
      <c r="E71" s="27"/>
      <c r="F71" s="100">
        <v>0</v>
      </c>
      <c r="G71" s="11"/>
      <c r="H71" s="100">
        <v>0</v>
      </c>
      <c r="I71" s="11"/>
      <c r="J71" s="100">
        <v>1760641</v>
      </c>
      <c r="K71" s="11"/>
      <c r="L71" s="100">
        <v>0</v>
      </c>
    </row>
    <row r="72" spans="1:12" ht="16.5" customHeight="1" x14ac:dyDescent="0.25">
      <c r="A72" s="9" t="s">
        <v>245</v>
      </c>
      <c r="D72" s="71">
        <v>18.5</v>
      </c>
      <c r="E72" s="27"/>
      <c r="F72" s="47">
        <v>-240000</v>
      </c>
      <c r="G72" s="11"/>
      <c r="H72" s="47">
        <v>0</v>
      </c>
      <c r="I72" s="11"/>
      <c r="J72" s="47">
        <v>-876586</v>
      </c>
      <c r="K72" s="11"/>
      <c r="L72" s="47">
        <v>-1010000</v>
      </c>
    </row>
    <row r="73" spans="1:12" ht="16.5" customHeight="1" x14ac:dyDescent="0.25">
      <c r="A73" s="9" t="s">
        <v>246</v>
      </c>
      <c r="D73" s="71">
        <v>18.5</v>
      </c>
      <c r="E73" s="27"/>
      <c r="F73" s="47">
        <v>0</v>
      </c>
      <c r="G73" s="11"/>
      <c r="H73" s="47">
        <v>0</v>
      </c>
      <c r="I73" s="11"/>
      <c r="J73" s="47">
        <v>1000</v>
      </c>
      <c r="K73" s="10"/>
      <c r="L73" s="47">
        <v>911000</v>
      </c>
    </row>
    <row r="74" spans="1:12" ht="16.5" customHeight="1" x14ac:dyDescent="0.25">
      <c r="A74" s="9" t="s">
        <v>247</v>
      </c>
      <c r="D74" s="71">
        <v>18.5</v>
      </c>
      <c r="E74" s="27"/>
      <c r="F74" s="47">
        <v>0</v>
      </c>
      <c r="G74" s="11"/>
      <c r="H74" s="47">
        <v>0</v>
      </c>
      <c r="I74" s="11"/>
      <c r="J74" s="47">
        <v>-5257451</v>
      </c>
      <c r="K74" s="10"/>
      <c r="L74" s="47">
        <v>-346900</v>
      </c>
    </row>
    <row r="75" spans="1:12" ht="16.5" customHeight="1" x14ac:dyDescent="0.25">
      <c r="A75" s="9" t="s">
        <v>248</v>
      </c>
      <c r="D75" s="46">
        <v>11</v>
      </c>
      <c r="E75" s="27"/>
      <c r="F75" s="100">
        <v>0</v>
      </c>
      <c r="G75" s="11"/>
      <c r="H75" s="100">
        <v>0</v>
      </c>
      <c r="I75" s="11"/>
      <c r="J75" s="100">
        <v>-1590000</v>
      </c>
      <c r="K75" s="11"/>
      <c r="L75" s="100">
        <v>0</v>
      </c>
    </row>
    <row r="76" spans="1:12" ht="16.5" customHeight="1" x14ac:dyDescent="0.25">
      <c r="A76" s="9" t="s">
        <v>250</v>
      </c>
      <c r="E76" s="27"/>
      <c r="F76" s="100">
        <v>0</v>
      </c>
      <c r="G76" s="11"/>
      <c r="H76" s="100">
        <v>-333334</v>
      </c>
      <c r="I76" s="11"/>
      <c r="J76" s="100">
        <v>0</v>
      </c>
      <c r="K76" s="11"/>
      <c r="L76" s="100">
        <v>0</v>
      </c>
    </row>
    <row r="77" spans="1:12" ht="16.5" customHeight="1" x14ac:dyDescent="0.25">
      <c r="A77" s="9" t="s">
        <v>249</v>
      </c>
      <c r="E77" s="27"/>
      <c r="F77" s="100">
        <v>502608</v>
      </c>
      <c r="G77" s="11"/>
      <c r="H77" s="100">
        <v>0</v>
      </c>
      <c r="I77" s="11"/>
      <c r="J77" s="100">
        <v>0</v>
      </c>
      <c r="K77" s="11"/>
      <c r="L77" s="100">
        <v>0</v>
      </c>
    </row>
    <row r="78" spans="1:12" ht="16.5" customHeight="1" x14ac:dyDescent="0.25">
      <c r="A78" s="9" t="s">
        <v>251</v>
      </c>
      <c r="D78" s="46">
        <v>11</v>
      </c>
      <c r="E78" s="27"/>
      <c r="F78" s="100">
        <v>-32000</v>
      </c>
      <c r="G78" s="11"/>
      <c r="H78" s="100">
        <v>-74998</v>
      </c>
      <c r="I78" s="11"/>
      <c r="J78" s="100">
        <v>-32000</v>
      </c>
      <c r="K78" s="11"/>
      <c r="L78" s="100">
        <v>-74998</v>
      </c>
    </row>
    <row r="79" spans="1:12" ht="16.5" customHeight="1" x14ac:dyDescent="0.25">
      <c r="A79" s="9" t="s">
        <v>252</v>
      </c>
      <c r="E79" s="27"/>
      <c r="F79" s="100">
        <v>0</v>
      </c>
      <c r="G79" s="11"/>
      <c r="H79" s="100">
        <v>20000</v>
      </c>
      <c r="I79" s="11"/>
      <c r="J79" s="100">
        <v>0</v>
      </c>
      <c r="K79" s="11"/>
      <c r="L79" s="100">
        <v>20000</v>
      </c>
    </row>
    <row r="80" spans="1:12" ht="16.5" customHeight="1" x14ac:dyDescent="0.25">
      <c r="A80" s="9" t="s">
        <v>295</v>
      </c>
      <c r="E80" s="27"/>
      <c r="F80" s="100">
        <v>-10000</v>
      </c>
      <c r="G80" s="11"/>
      <c r="H80" s="100">
        <v>0</v>
      </c>
      <c r="I80" s="11"/>
      <c r="J80" s="100">
        <v>0</v>
      </c>
      <c r="K80" s="11"/>
      <c r="L80" s="100">
        <v>0</v>
      </c>
    </row>
    <row r="81" spans="1:12" ht="16.149999999999999" customHeight="1" x14ac:dyDescent="0.25">
      <c r="A81" s="9" t="s">
        <v>253</v>
      </c>
      <c r="B81" s="10"/>
      <c r="D81" s="64"/>
      <c r="E81" s="27"/>
      <c r="F81" s="100">
        <v>-558073</v>
      </c>
      <c r="G81" s="11"/>
      <c r="H81" s="100">
        <v>-425486</v>
      </c>
      <c r="I81" s="11"/>
      <c r="J81" s="100">
        <v>-3441</v>
      </c>
      <c r="K81" s="11"/>
      <c r="L81" s="100">
        <v>-36475</v>
      </c>
    </row>
    <row r="82" spans="1:12" ht="16.5" customHeight="1" x14ac:dyDescent="0.25">
      <c r="A82" s="9" t="s">
        <v>254</v>
      </c>
      <c r="B82" s="10"/>
      <c r="D82" s="64"/>
      <c r="E82" s="27"/>
      <c r="F82" s="100">
        <v>0</v>
      </c>
      <c r="G82" s="11"/>
      <c r="H82" s="100">
        <v>0</v>
      </c>
      <c r="I82" s="11"/>
      <c r="J82" s="100">
        <v>10000</v>
      </c>
      <c r="K82" s="11"/>
      <c r="L82" s="100">
        <v>0</v>
      </c>
    </row>
    <row r="83" spans="1:12" ht="16.5" customHeight="1" x14ac:dyDescent="0.25">
      <c r="A83" s="9" t="s">
        <v>255</v>
      </c>
      <c r="E83" s="27"/>
      <c r="F83" s="100">
        <v>-298955</v>
      </c>
      <c r="G83" s="11"/>
      <c r="H83" s="100">
        <v>-264330</v>
      </c>
      <c r="I83" s="11"/>
      <c r="J83" s="100">
        <v>-1170</v>
      </c>
      <c r="K83" s="11"/>
      <c r="L83" s="100">
        <v>-22</v>
      </c>
    </row>
    <row r="84" spans="1:12" ht="16.5" customHeight="1" x14ac:dyDescent="0.25">
      <c r="A84" s="9" t="s">
        <v>256</v>
      </c>
      <c r="D84" s="64"/>
      <c r="E84" s="27"/>
      <c r="F84" s="100"/>
      <c r="G84" s="11"/>
      <c r="H84" s="100"/>
      <c r="I84" s="11"/>
      <c r="J84" s="100"/>
      <c r="K84" s="10"/>
      <c r="L84" s="100"/>
    </row>
    <row r="85" spans="1:12" ht="16.5" customHeight="1" x14ac:dyDescent="0.25">
      <c r="A85" s="10"/>
      <c r="B85" s="9" t="s">
        <v>257</v>
      </c>
      <c r="D85" s="71"/>
      <c r="E85" s="27"/>
      <c r="F85" s="100">
        <v>0</v>
      </c>
      <c r="G85" s="11"/>
      <c r="H85" s="100">
        <v>0</v>
      </c>
      <c r="I85" s="11"/>
      <c r="J85" s="100">
        <v>44640</v>
      </c>
      <c r="K85" s="11"/>
      <c r="L85" s="100">
        <v>0</v>
      </c>
    </row>
    <row r="86" spans="1:12" ht="16.5" customHeight="1" x14ac:dyDescent="0.25">
      <c r="A86" s="9" t="s">
        <v>258</v>
      </c>
      <c r="D86" s="156"/>
      <c r="E86" s="27"/>
      <c r="F86" s="100">
        <v>0</v>
      </c>
      <c r="G86" s="11"/>
      <c r="H86" s="100">
        <v>0</v>
      </c>
      <c r="I86" s="11"/>
      <c r="J86" s="100">
        <v>0</v>
      </c>
      <c r="K86" s="11"/>
      <c r="L86" s="100">
        <v>144721</v>
      </c>
    </row>
    <row r="87" spans="1:12" ht="16.5" customHeight="1" x14ac:dyDescent="0.25">
      <c r="A87" s="9" t="s">
        <v>259</v>
      </c>
      <c r="D87" s="64"/>
      <c r="E87" s="27"/>
      <c r="F87" s="100">
        <v>53055</v>
      </c>
      <c r="G87" s="11"/>
      <c r="H87" s="100">
        <v>9659</v>
      </c>
      <c r="I87" s="11"/>
      <c r="J87" s="100">
        <v>345498</v>
      </c>
      <c r="K87" s="11"/>
      <c r="L87" s="100">
        <v>26744</v>
      </c>
    </row>
    <row r="88" spans="1:12" ht="16.5" customHeight="1" x14ac:dyDescent="0.25">
      <c r="A88" s="9" t="s">
        <v>260</v>
      </c>
      <c r="D88" s="64"/>
      <c r="E88" s="27"/>
      <c r="F88" s="100">
        <v>398</v>
      </c>
      <c r="G88" s="11"/>
      <c r="H88" s="100">
        <v>15000</v>
      </c>
      <c r="I88" s="11"/>
      <c r="J88" s="100">
        <v>398</v>
      </c>
      <c r="K88" s="11"/>
      <c r="L88" s="100">
        <v>0</v>
      </c>
    </row>
    <row r="89" spans="1:12" ht="8.1" customHeight="1" x14ac:dyDescent="0.25">
      <c r="D89" s="64"/>
      <c r="E89" s="27"/>
      <c r="F89" s="157"/>
      <c r="G89" s="11"/>
      <c r="H89" s="157"/>
      <c r="I89" s="11"/>
      <c r="J89" s="157"/>
      <c r="K89" s="11"/>
      <c r="L89" s="157"/>
    </row>
    <row r="90" spans="1:12" ht="16.5" customHeight="1" x14ac:dyDescent="0.25">
      <c r="A90" s="27" t="s">
        <v>261</v>
      </c>
      <c r="B90" s="27"/>
      <c r="C90" s="10"/>
      <c r="D90" s="64"/>
      <c r="E90" s="27"/>
      <c r="F90" s="155">
        <f>SUM(F70:F88)</f>
        <v>-1264345</v>
      </c>
      <c r="G90" s="100"/>
      <c r="H90" s="155">
        <f>SUM(H70:H88)</f>
        <v>-1054434</v>
      </c>
      <c r="I90" s="154"/>
      <c r="J90" s="155">
        <f>SUM(J70:J88)</f>
        <v>-5595819</v>
      </c>
      <c r="K90" s="11"/>
      <c r="L90" s="155">
        <f>SUM(L70:L88)</f>
        <v>-365930</v>
      </c>
    </row>
    <row r="91" spans="1:12" ht="16.5" customHeight="1" x14ac:dyDescent="0.25">
      <c r="A91" s="27"/>
      <c r="B91" s="27"/>
      <c r="C91" s="10"/>
      <c r="D91" s="64"/>
      <c r="E91" s="27"/>
      <c r="F91" s="100"/>
      <c r="G91" s="11"/>
      <c r="H91" s="100"/>
      <c r="I91" s="154"/>
      <c r="J91" s="100"/>
      <c r="K91" s="11"/>
      <c r="L91" s="100"/>
    </row>
    <row r="92" spans="1:12" ht="16.5" customHeight="1" x14ac:dyDescent="0.25">
      <c r="A92" s="27" t="s">
        <v>262</v>
      </c>
      <c r="D92" s="64"/>
      <c r="E92" s="27"/>
      <c r="F92" s="153"/>
      <c r="G92" s="11"/>
      <c r="H92" s="153"/>
      <c r="I92" s="154"/>
      <c r="J92" s="153"/>
      <c r="K92" s="11"/>
      <c r="L92" s="153"/>
    </row>
    <row r="93" spans="1:12" ht="16.5" customHeight="1" x14ac:dyDescent="0.25">
      <c r="A93" s="9" t="s">
        <v>263</v>
      </c>
      <c r="E93" s="27"/>
      <c r="F93" s="100">
        <v>0</v>
      </c>
      <c r="G93" s="11"/>
      <c r="H93" s="100">
        <v>3700785</v>
      </c>
      <c r="I93" s="11"/>
      <c r="J93" s="100">
        <v>0</v>
      </c>
      <c r="K93" s="154"/>
      <c r="L93" s="100">
        <v>1697222</v>
      </c>
    </row>
    <row r="94" spans="1:12" ht="16.5" customHeight="1" x14ac:dyDescent="0.25">
      <c r="A94" s="35" t="s">
        <v>264</v>
      </c>
      <c r="C94" s="10"/>
      <c r="E94" s="27"/>
      <c r="F94" s="158">
        <v>-236702</v>
      </c>
      <c r="G94" s="10"/>
      <c r="H94" s="158">
        <v>-3649469</v>
      </c>
      <c r="I94" s="10"/>
      <c r="J94" s="100">
        <v>0</v>
      </c>
      <c r="K94" s="10"/>
      <c r="L94" s="10">
        <v>-1904864</v>
      </c>
    </row>
    <row r="95" spans="1:12" ht="16.5" customHeight="1" x14ac:dyDescent="0.25">
      <c r="A95" s="35" t="s">
        <v>265</v>
      </c>
      <c r="C95" s="10"/>
      <c r="E95" s="27"/>
      <c r="F95" s="158">
        <v>0</v>
      </c>
      <c r="G95" s="11"/>
      <c r="H95" s="158">
        <v>2407069</v>
      </c>
      <c r="I95" s="11"/>
      <c r="J95" s="158">
        <v>0</v>
      </c>
      <c r="K95" s="11"/>
      <c r="L95" s="158">
        <v>2164399</v>
      </c>
    </row>
    <row r="96" spans="1:12" ht="16.5" customHeight="1" x14ac:dyDescent="0.25">
      <c r="A96" s="35" t="s">
        <v>266</v>
      </c>
      <c r="B96" s="35"/>
      <c r="C96" s="35"/>
      <c r="D96" s="46">
        <v>14</v>
      </c>
      <c r="E96" s="27"/>
      <c r="F96" s="100">
        <v>-2389136</v>
      </c>
      <c r="G96" s="11"/>
      <c r="H96" s="100">
        <v>-2553234</v>
      </c>
      <c r="I96" s="11"/>
      <c r="J96" s="100">
        <v>-1186428</v>
      </c>
      <c r="K96" s="11"/>
      <c r="L96" s="100">
        <v>-1952228</v>
      </c>
    </row>
    <row r="97" spans="1:12" ht="16.5" customHeight="1" x14ac:dyDescent="0.25">
      <c r="A97" s="35" t="s">
        <v>267</v>
      </c>
      <c r="B97" s="35"/>
      <c r="C97" s="35"/>
      <c r="D97" s="71">
        <v>18.600000000000001</v>
      </c>
      <c r="E97" s="27"/>
      <c r="F97" s="100">
        <v>0</v>
      </c>
      <c r="G97" s="11"/>
      <c r="H97" s="100">
        <v>0</v>
      </c>
      <c r="I97" s="11"/>
      <c r="J97" s="100">
        <v>139000</v>
      </c>
      <c r="K97" s="11"/>
      <c r="L97" s="100">
        <v>102500</v>
      </c>
    </row>
    <row r="98" spans="1:12" ht="16.5" customHeight="1" x14ac:dyDescent="0.25">
      <c r="A98" s="9" t="s">
        <v>268</v>
      </c>
      <c r="B98" s="35"/>
      <c r="C98" s="35"/>
      <c r="D98" s="71">
        <v>18.600000000000001</v>
      </c>
      <c r="E98" s="27"/>
      <c r="F98" s="100">
        <v>-900000</v>
      </c>
      <c r="G98" s="11"/>
      <c r="H98" s="100">
        <v>0</v>
      </c>
      <c r="I98" s="11"/>
      <c r="J98" s="100">
        <v>-4338079</v>
      </c>
      <c r="K98" s="11"/>
      <c r="L98" s="100">
        <v>-133000</v>
      </c>
    </row>
    <row r="99" spans="1:12" ht="16.5" customHeight="1" x14ac:dyDescent="0.25">
      <c r="A99" s="9" t="s">
        <v>269</v>
      </c>
      <c r="B99" s="35"/>
      <c r="C99" s="35"/>
      <c r="D99" s="71">
        <v>18.600000000000001</v>
      </c>
      <c r="E99" s="27"/>
      <c r="F99" s="100">
        <v>0</v>
      </c>
      <c r="G99" s="11"/>
      <c r="H99" s="100">
        <v>0</v>
      </c>
      <c r="I99" s="11"/>
      <c r="J99" s="100">
        <v>7655192</v>
      </c>
      <c r="K99" s="11"/>
      <c r="L99" s="100">
        <v>0</v>
      </c>
    </row>
    <row r="100" spans="1:12" ht="16.5" customHeight="1" x14ac:dyDescent="0.25">
      <c r="A100" s="9" t="s">
        <v>270</v>
      </c>
      <c r="B100" s="35"/>
      <c r="C100" s="35"/>
      <c r="E100" s="27"/>
      <c r="F100" s="100"/>
      <c r="G100" s="11"/>
      <c r="H100" s="100"/>
      <c r="I100" s="11"/>
      <c r="J100" s="100"/>
      <c r="K100" s="11"/>
      <c r="L100" s="100"/>
    </row>
    <row r="101" spans="1:12" ht="16.5" customHeight="1" x14ac:dyDescent="0.25">
      <c r="B101" s="35" t="s">
        <v>271</v>
      </c>
      <c r="C101" s="35"/>
      <c r="D101" s="46">
        <v>14</v>
      </c>
      <c r="E101" s="27"/>
      <c r="F101" s="100">
        <v>-4334</v>
      </c>
      <c r="G101" s="11"/>
      <c r="H101" s="100">
        <v>-28712</v>
      </c>
      <c r="I101" s="11"/>
      <c r="J101" s="100">
        <v>-1814</v>
      </c>
      <c r="K101" s="11"/>
      <c r="L101" s="100">
        <v>-22244</v>
      </c>
    </row>
    <row r="102" spans="1:12" ht="16.5" customHeight="1" x14ac:dyDescent="0.25">
      <c r="A102" s="35" t="s">
        <v>272</v>
      </c>
      <c r="B102" s="35"/>
      <c r="C102" s="35"/>
      <c r="D102" s="64"/>
      <c r="E102" s="27"/>
      <c r="F102" s="100">
        <v>-62360</v>
      </c>
      <c r="G102" s="11"/>
      <c r="H102" s="100">
        <v>-84782</v>
      </c>
      <c r="I102" s="11"/>
      <c r="J102" s="100">
        <v>-4388</v>
      </c>
      <c r="K102" s="11"/>
      <c r="L102" s="100">
        <v>-46395</v>
      </c>
    </row>
    <row r="103" spans="1:12" ht="16.5" customHeight="1" x14ac:dyDescent="0.25">
      <c r="A103" s="35" t="s">
        <v>273</v>
      </c>
      <c r="E103" s="27"/>
      <c r="F103" s="100">
        <v>0</v>
      </c>
      <c r="G103" s="11"/>
      <c r="H103" s="100">
        <v>-78975</v>
      </c>
      <c r="I103" s="11"/>
      <c r="J103" s="100">
        <v>0</v>
      </c>
      <c r="K103" s="11"/>
      <c r="L103" s="100">
        <v>-78975</v>
      </c>
    </row>
    <row r="104" spans="1:12" ht="16.5" customHeight="1" x14ac:dyDescent="0.25">
      <c r="A104" s="35" t="s">
        <v>274</v>
      </c>
      <c r="D104" s="46">
        <v>16</v>
      </c>
      <c r="E104" s="27"/>
      <c r="F104" s="100">
        <v>7421683</v>
      </c>
      <c r="G104" s="11"/>
      <c r="H104" s="100">
        <v>0</v>
      </c>
      <c r="I104" s="11"/>
      <c r="J104" s="100">
        <v>7421683</v>
      </c>
      <c r="K104" s="11"/>
      <c r="L104" s="100">
        <v>0</v>
      </c>
    </row>
    <row r="105" spans="1:12" ht="16.5" customHeight="1" x14ac:dyDescent="0.25">
      <c r="A105" s="35" t="s">
        <v>275</v>
      </c>
      <c r="B105" s="35"/>
      <c r="C105" s="35"/>
      <c r="D105" s="64"/>
      <c r="E105" s="27"/>
      <c r="F105" s="155">
        <v>-675529</v>
      </c>
      <c r="G105" s="11"/>
      <c r="H105" s="155">
        <v>-833509</v>
      </c>
      <c r="I105" s="11"/>
      <c r="J105" s="155">
        <v>-797089</v>
      </c>
      <c r="K105" s="11"/>
      <c r="L105" s="155">
        <v>-599506</v>
      </c>
    </row>
    <row r="106" spans="1:12" ht="8.1" customHeight="1" x14ac:dyDescent="0.25">
      <c r="D106" s="64"/>
      <c r="E106" s="27"/>
      <c r="F106" s="153"/>
      <c r="G106" s="11"/>
      <c r="H106" s="153"/>
      <c r="I106" s="154"/>
      <c r="J106" s="153"/>
      <c r="K106" s="11"/>
      <c r="L106" s="153"/>
    </row>
    <row r="107" spans="1:12" ht="16.5" customHeight="1" x14ac:dyDescent="0.25">
      <c r="A107" s="27" t="s">
        <v>276</v>
      </c>
      <c r="B107" s="27"/>
      <c r="C107" s="27"/>
      <c r="D107" s="64"/>
      <c r="E107" s="27"/>
      <c r="F107" s="155">
        <f>SUM(F93:F105)</f>
        <v>3153622</v>
      </c>
      <c r="G107" s="11"/>
      <c r="H107" s="155">
        <f>SUM(H93:H105)</f>
        <v>-1120827</v>
      </c>
      <c r="I107" s="100"/>
      <c r="J107" s="155">
        <f>SUM(J93:J105)</f>
        <v>8888077</v>
      </c>
      <c r="K107" s="11"/>
      <c r="L107" s="155">
        <f>SUM(L93:L105)</f>
        <v>-773091</v>
      </c>
    </row>
    <row r="108" spans="1:12" ht="16.5" customHeight="1" x14ac:dyDescent="0.25">
      <c r="A108" s="27"/>
      <c r="B108" s="27"/>
      <c r="C108" s="27"/>
      <c r="D108" s="64"/>
      <c r="E108" s="27"/>
      <c r="F108" s="100"/>
      <c r="G108" s="11"/>
      <c r="H108" s="100"/>
      <c r="I108" s="100"/>
      <c r="J108" s="100"/>
      <c r="K108" s="11"/>
      <c r="L108" s="100"/>
    </row>
    <row r="109" spans="1:12" ht="16.5" customHeight="1" x14ac:dyDescent="0.25">
      <c r="A109" s="27"/>
      <c r="B109" s="27"/>
      <c r="C109" s="27"/>
      <c r="D109" s="64"/>
      <c r="E109" s="27"/>
      <c r="F109" s="100"/>
      <c r="G109" s="11"/>
      <c r="H109" s="100"/>
      <c r="I109" s="100"/>
      <c r="J109" s="100"/>
      <c r="K109" s="11"/>
      <c r="L109" s="100"/>
    </row>
    <row r="110" spans="1:12" ht="16.5" customHeight="1" x14ac:dyDescent="0.25">
      <c r="A110" s="27"/>
      <c r="B110" s="27"/>
      <c r="C110" s="27"/>
      <c r="D110" s="64"/>
      <c r="E110" s="27"/>
      <c r="F110" s="100"/>
      <c r="G110" s="11"/>
      <c r="H110" s="100"/>
      <c r="I110" s="100"/>
      <c r="J110" s="100"/>
      <c r="K110" s="11"/>
      <c r="L110" s="100"/>
    </row>
    <row r="111" spans="1:12" ht="16.5" customHeight="1" x14ac:dyDescent="0.25">
      <c r="A111" s="27"/>
      <c r="B111" s="27"/>
      <c r="C111" s="27"/>
      <c r="D111" s="64"/>
      <c r="E111" s="27"/>
      <c r="F111" s="100"/>
      <c r="G111" s="11"/>
      <c r="H111" s="100"/>
      <c r="I111" s="100"/>
      <c r="J111" s="100"/>
      <c r="K111" s="11"/>
      <c r="L111" s="100"/>
    </row>
    <row r="112" spans="1:12" ht="16.5" customHeight="1" x14ac:dyDescent="0.25">
      <c r="A112" s="27"/>
      <c r="B112" s="27"/>
      <c r="C112" s="27"/>
      <c r="D112" s="64"/>
      <c r="E112" s="27"/>
      <c r="F112" s="100"/>
      <c r="G112" s="11"/>
      <c r="H112" s="100"/>
      <c r="I112" s="100"/>
      <c r="J112" s="100"/>
      <c r="K112" s="11"/>
      <c r="L112" s="100"/>
    </row>
    <row r="113" spans="1:12" ht="16.5" customHeight="1" x14ac:dyDescent="0.25">
      <c r="A113" s="27"/>
      <c r="B113" s="27"/>
      <c r="C113" s="27"/>
      <c r="D113" s="64"/>
      <c r="E113" s="27"/>
      <c r="F113" s="100"/>
      <c r="G113" s="11"/>
      <c r="H113" s="100"/>
      <c r="I113" s="100"/>
      <c r="J113" s="100"/>
      <c r="K113" s="11"/>
      <c r="L113" s="100"/>
    </row>
    <row r="114" spans="1:12" ht="16.5" customHeight="1" x14ac:dyDescent="0.25">
      <c r="A114" s="27"/>
      <c r="B114" s="27"/>
      <c r="C114" s="27"/>
      <c r="D114" s="64"/>
      <c r="E114" s="27"/>
      <c r="F114" s="100"/>
      <c r="G114" s="11"/>
      <c r="H114" s="100"/>
      <c r="I114" s="100"/>
      <c r="J114" s="100"/>
      <c r="K114" s="11"/>
      <c r="L114" s="100"/>
    </row>
    <row r="115" spans="1:12" ht="16.5" customHeight="1" x14ac:dyDescent="0.25">
      <c r="A115" s="27"/>
      <c r="B115" s="27"/>
      <c r="C115" s="27"/>
      <c r="D115" s="64"/>
      <c r="E115" s="27"/>
      <c r="F115" s="100"/>
      <c r="G115" s="11"/>
      <c r="H115" s="100"/>
      <c r="I115" s="100"/>
      <c r="J115" s="100"/>
      <c r="K115" s="11"/>
      <c r="L115" s="100"/>
    </row>
    <row r="116" spans="1:12" ht="16.5" customHeight="1" x14ac:dyDescent="0.25">
      <c r="A116" s="27"/>
      <c r="B116" s="27"/>
      <c r="C116" s="27"/>
      <c r="D116" s="64"/>
      <c r="E116" s="27"/>
      <c r="F116" s="100"/>
      <c r="G116" s="11"/>
      <c r="H116" s="100"/>
      <c r="I116" s="100"/>
      <c r="J116" s="100"/>
      <c r="K116" s="11"/>
      <c r="L116" s="100"/>
    </row>
    <row r="117" spans="1:12" ht="16.5" customHeight="1" x14ac:dyDescent="0.25">
      <c r="A117" s="27"/>
      <c r="B117" s="27"/>
      <c r="C117" s="27"/>
      <c r="D117" s="64"/>
      <c r="E117" s="27"/>
      <c r="F117" s="100"/>
      <c r="G117" s="11"/>
      <c r="H117" s="100"/>
      <c r="I117" s="100"/>
      <c r="J117" s="100"/>
      <c r="K117" s="11"/>
      <c r="L117" s="100"/>
    </row>
    <row r="118" spans="1:12" ht="16.5" customHeight="1" x14ac:dyDescent="0.25">
      <c r="A118" s="27"/>
      <c r="B118" s="27"/>
      <c r="C118" s="27"/>
      <c r="D118" s="64"/>
      <c r="E118" s="27"/>
      <c r="F118" s="100"/>
      <c r="G118" s="11"/>
      <c r="H118" s="100"/>
      <c r="I118" s="100"/>
      <c r="J118" s="100"/>
      <c r="K118" s="11"/>
      <c r="L118" s="100"/>
    </row>
    <row r="119" spans="1:12" ht="15.75" customHeight="1" x14ac:dyDescent="0.25">
      <c r="A119" s="27"/>
      <c r="B119" s="27"/>
      <c r="C119" s="27"/>
      <c r="D119" s="64"/>
      <c r="E119" s="27"/>
      <c r="F119" s="100"/>
      <c r="G119" s="11"/>
      <c r="H119" s="100"/>
      <c r="I119" s="100"/>
      <c r="J119" s="100"/>
      <c r="K119" s="11"/>
      <c r="L119" s="100"/>
    </row>
    <row r="120" spans="1:12" ht="22.35" customHeight="1" x14ac:dyDescent="0.25">
      <c r="A120" s="189" t="str">
        <f>A59</f>
        <v>The accompanying condensed notes to the interim financial information are an integral part of this interim financial information.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</row>
    <row r="121" spans="1:12" ht="16.5" customHeight="1" x14ac:dyDescent="0.25">
      <c r="A121" s="27" t="str">
        <f>+A60</f>
        <v>Energy Absolute Public Company Limited</v>
      </c>
      <c r="B121" s="27"/>
      <c r="C121" s="27"/>
      <c r="D121" s="64"/>
      <c r="G121" s="68"/>
      <c r="I121" s="150"/>
      <c r="K121" s="68"/>
      <c r="L121" s="76" t="s">
        <v>6</v>
      </c>
    </row>
    <row r="122" spans="1:12" ht="16.5" customHeight="1" x14ac:dyDescent="0.25">
      <c r="A122" s="27" t="str">
        <f>A61</f>
        <v xml:space="preserve">Statement of Cash Flows </v>
      </c>
      <c r="B122" s="27"/>
      <c r="C122" s="27"/>
      <c r="D122" s="64"/>
      <c r="G122" s="68"/>
      <c r="I122" s="150"/>
      <c r="K122" s="68"/>
    </row>
    <row r="123" spans="1:12" ht="16.5" customHeight="1" x14ac:dyDescent="0.25">
      <c r="A123" s="28" t="str">
        <f>+A62</f>
        <v>For the three-month period ended 31 March 2025</v>
      </c>
      <c r="B123" s="28"/>
      <c r="C123" s="28"/>
      <c r="D123" s="62"/>
      <c r="E123" s="51"/>
      <c r="F123" s="52"/>
      <c r="G123" s="151"/>
      <c r="H123" s="52"/>
      <c r="I123" s="152"/>
      <c r="J123" s="52"/>
      <c r="K123" s="151"/>
      <c r="L123" s="52"/>
    </row>
    <row r="124" spans="1:12" ht="16.5" customHeight="1" x14ac:dyDescent="0.25">
      <c r="A124" s="27"/>
      <c r="B124" s="27"/>
      <c r="C124" s="27"/>
      <c r="D124" s="64"/>
      <c r="G124" s="68"/>
      <c r="I124" s="150"/>
      <c r="K124" s="68"/>
    </row>
    <row r="125" spans="1:12" ht="16.5" customHeight="1" x14ac:dyDescent="0.25">
      <c r="A125" s="27"/>
      <c r="B125" s="27"/>
      <c r="C125" s="27"/>
      <c r="D125" s="64"/>
      <c r="G125" s="68"/>
      <c r="I125" s="150"/>
      <c r="K125" s="68"/>
    </row>
    <row r="126" spans="1:12" ht="16.5" customHeight="1" x14ac:dyDescent="0.25">
      <c r="F126" s="180" t="s">
        <v>3</v>
      </c>
      <c r="G126" s="180"/>
      <c r="H126" s="180"/>
      <c r="I126" s="93"/>
      <c r="J126" s="180" t="s">
        <v>4</v>
      </c>
      <c r="K126" s="180"/>
      <c r="L126" s="180"/>
    </row>
    <row r="127" spans="1:12" ht="16.5" customHeight="1" x14ac:dyDescent="0.25">
      <c r="A127" s="10"/>
      <c r="E127" s="27"/>
      <c r="F127" s="179" t="s">
        <v>5</v>
      </c>
      <c r="G127" s="179"/>
      <c r="H127" s="179"/>
      <c r="I127" s="77"/>
      <c r="J127" s="179" t="s">
        <v>5</v>
      </c>
      <c r="K127" s="179"/>
      <c r="L127" s="179"/>
    </row>
    <row r="128" spans="1:12" ht="16.5" customHeight="1" x14ac:dyDescent="0.25">
      <c r="E128" s="27"/>
      <c r="F128" s="59">
        <v>2025</v>
      </c>
      <c r="G128" s="55"/>
      <c r="H128" s="59">
        <v>2024</v>
      </c>
      <c r="I128" s="55"/>
      <c r="J128" s="59">
        <v>2025</v>
      </c>
      <c r="K128" s="55"/>
      <c r="L128" s="59">
        <v>2024</v>
      </c>
    </row>
    <row r="129" spans="1:12" ht="16.5" customHeight="1" x14ac:dyDescent="0.25">
      <c r="D129" s="62" t="s">
        <v>73</v>
      </c>
      <c r="E129" s="27"/>
      <c r="F129" s="78" t="s">
        <v>12</v>
      </c>
      <c r="G129" s="55"/>
      <c r="H129" s="78" t="s">
        <v>12</v>
      </c>
      <c r="I129" s="55"/>
      <c r="J129" s="78" t="s">
        <v>12</v>
      </c>
      <c r="K129" s="55"/>
      <c r="L129" s="78" t="s">
        <v>12</v>
      </c>
    </row>
    <row r="130" spans="1:12" ht="16.5" customHeight="1" x14ac:dyDescent="0.25">
      <c r="E130" s="27"/>
      <c r="F130" s="153"/>
      <c r="G130" s="11"/>
      <c r="H130" s="153"/>
      <c r="I130" s="154"/>
      <c r="J130" s="153"/>
      <c r="K130" s="11"/>
      <c r="L130" s="153"/>
    </row>
    <row r="131" spans="1:12" ht="16.5" customHeight="1" x14ac:dyDescent="0.25">
      <c r="A131" s="27" t="s">
        <v>297</v>
      </c>
      <c r="B131" s="27"/>
      <c r="C131" s="27"/>
      <c r="D131" s="64"/>
      <c r="E131" s="27"/>
      <c r="F131" s="100">
        <v>4340977</v>
      </c>
      <c r="G131" s="11"/>
      <c r="H131" s="100">
        <v>-231540</v>
      </c>
      <c r="I131" s="154"/>
      <c r="J131" s="100">
        <v>3289678</v>
      </c>
      <c r="K131" s="11"/>
      <c r="L131" s="100">
        <v>71140</v>
      </c>
    </row>
    <row r="132" spans="1:12" ht="16.5" customHeight="1" x14ac:dyDescent="0.25">
      <c r="A132" s="9" t="s">
        <v>277</v>
      </c>
      <c r="D132" s="64"/>
      <c r="E132" s="27"/>
      <c r="F132" s="100">
        <v>382746</v>
      </c>
      <c r="G132" s="11"/>
      <c r="H132" s="100">
        <v>2463729</v>
      </c>
      <c r="I132" s="11"/>
      <c r="J132" s="100">
        <v>153116</v>
      </c>
      <c r="K132" s="11"/>
      <c r="L132" s="100">
        <v>708019</v>
      </c>
    </row>
    <row r="133" spans="1:12" ht="16.5" customHeight="1" x14ac:dyDescent="0.25">
      <c r="A133" s="9" t="s">
        <v>278</v>
      </c>
      <c r="B133" s="10"/>
      <c r="C133" s="10"/>
      <c r="D133" s="64"/>
      <c r="E133" s="27"/>
      <c r="F133" s="155">
        <v>6465</v>
      </c>
      <c r="G133" s="11"/>
      <c r="H133" s="155">
        <v>12323</v>
      </c>
      <c r="I133" s="11"/>
      <c r="J133" s="155">
        <v>-581</v>
      </c>
      <c r="K133" s="11"/>
      <c r="L133" s="155">
        <v>-1198</v>
      </c>
    </row>
    <row r="134" spans="1:12" ht="16.5" customHeight="1" x14ac:dyDescent="0.25">
      <c r="D134" s="64"/>
      <c r="E134" s="27"/>
      <c r="F134" s="153"/>
      <c r="G134" s="11"/>
      <c r="H134" s="153"/>
      <c r="I134" s="154"/>
      <c r="J134" s="153"/>
      <c r="K134" s="11"/>
      <c r="L134" s="153"/>
    </row>
    <row r="135" spans="1:12" ht="16.5" customHeight="1" thickBot="1" x14ac:dyDescent="0.3">
      <c r="A135" s="27" t="s">
        <v>279</v>
      </c>
      <c r="D135" s="64"/>
      <c r="E135" s="27"/>
      <c r="F135" s="159">
        <f>SUM(F131:F134)</f>
        <v>4730188</v>
      </c>
      <c r="G135" s="11"/>
      <c r="H135" s="159">
        <f>SUM(H131:H134)</f>
        <v>2244512</v>
      </c>
      <c r="I135" s="154"/>
      <c r="J135" s="159">
        <f>SUM(J131:J133)</f>
        <v>3442213</v>
      </c>
      <c r="K135" s="11"/>
      <c r="L135" s="159">
        <f>SUM(L131:L133)</f>
        <v>777961</v>
      </c>
    </row>
    <row r="136" spans="1:12" ht="16.5" customHeight="1" thickTop="1" x14ac:dyDescent="0.25">
      <c r="E136" s="27"/>
      <c r="F136" s="153"/>
      <c r="G136" s="11"/>
      <c r="H136" s="153"/>
      <c r="I136" s="154"/>
      <c r="J136" s="153"/>
      <c r="K136" s="11"/>
      <c r="L136" s="153"/>
    </row>
    <row r="137" spans="1:12" ht="16.5" customHeight="1" x14ac:dyDescent="0.25">
      <c r="A137" s="27" t="s">
        <v>280</v>
      </c>
      <c r="D137" s="64"/>
      <c r="E137" s="27"/>
      <c r="F137" s="100"/>
      <c r="G137" s="43"/>
      <c r="H137" s="100"/>
      <c r="I137" s="99"/>
      <c r="J137" s="100"/>
      <c r="K137" s="43"/>
      <c r="L137" s="100"/>
    </row>
    <row r="138" spans="1:12" ht="16.5" customHeight="1" x14ac:dyDescent="0.25">
      <c r="A138" s="35" t="s">
        <v>281</v>
      </c>
      <c r="D138" s="64"/>
      <c r="E138" s="27"/>
      <c r="F138" s="100"/>
      <c r="G138" s="43"/>
      <c r="H138" s="100"/>
      <c r="I138" s="99"/>
      <c r="J138" s="100"/>
      <c r="K138" s="43"/>
      <c r="L138" s="100"/>
    </row>
    <row r="139" spans="1:12" ht="16.5" customHeight="1" x14ac:dyDescent="0.25">
      <c r="A139" s="35"/>
      <c r="B139" s="35" t="s">
        <v>296</v>
      </c>
      <c r="D139" s="64"/>
      <c r="E139" s="27"/>
      <c r="F139" s="155">
        <v>4730188</v>
      </c>
      <c r="G139" s="43"/>
      <c r="H139" s="155">
        <v>2244512</v>
      </c>
      <c r="I139" s="11"/>
      <c r="J139" s="155">
        <f>J135</f>
        <v>3442213</v>
      </c>
      <c r="K139" s="154"/>
      <c r="L139" s="155">
        <v>777961</v>
      </c>
    </row>
    <row r="140" spans="1:12" ht="16.5" customHeight="1" x14ac:dyDescent="0.25">
      <c r="A140" s="35"/>
      <c r="D140" s="64"/>
      <c r="E140" s="27"/>
      <c r="F140" s="100"/>
      <c r="G140" s="43"/>
      <c r="H140" s="100"/>
      <c r="I140" s="99"/>
      <c r="J140" s="100"/>
      <c r="K140" s="43"/>
      <c r="L140" s="100"/>
    </row>
    <row r="141" spans="1:12" ht="16.5" customHeight="1" thickBot="1" x14ac:dyDescent="0.3">
      <c r="A141" s="35"/>
      <c r="D141" s="64"/>
      <c r="E141" s="27"/>
      <c r="F141" s="159">
        <f>SUM(F139:F140)</f>
        <v>4730188</v>
      </c>
      <c r="G141" s="43"/>
      <c r="H141" s="159">
        <f>SUM(H139:H140)</f>
        <v>2244512</v>
      </c>
      <c r="I141" s="99"/>
      <c r="J141" s="159">
        <f>SUM(J139:J140)</f>
        <v>3442213</v>
      </c>
      <c r="K141" s="43"/>
      <c r="L141" s="159">
        <f>SUM(L139:L140)</f>
        <v>777961</v>
      </c>
    </row>
    <row r="142" spans="1:12" ht="16.5" customHeight="1" thickTop="1" x14ac:dyDescent="0.25">
      <c r="C142" s="10"/>
      <c r="D142" s="64"/>
      <c r="E142" s="27"/>
      <c r="F142" s="153"/>
      <c r="G142" s="11"/>
      <c r="H142" s="153"/>
      <c r="I142" s="154"/>
      <c r="J142" s="153"/>
      <c r="K142" s="11"/>
      <c r="L142" s="153"/>
    </row>
    <row r="143" spans="1:12" ht="16.5" customHeight="1" x14ac:dyDescent="0.25">
      <c r="C143" s="10"/>
      <c r="D143" s="64"/>
      <c r="E143" s="27"/>
      <c r="F143" s="153"/>
      <c r="G143" s="11"/>
      <c r="H143" s="153"/>
      <c r="I143" s="154"/>
      <c r="J143" s="153"/>
      <c r="K143" s="11"/>
      <c r="L143" s="153"/>
    </row>
    <row r="144" spans="1:12" ht="16.5" customHeight="1" x14ac:dyDescent="0.25">
      <c r="A144" s="27" t="s">
        <v>282</v>
      </c>
      <c r="D144" s="64"/>
      <c r="E144" s="27"/>
      <c r="F144" s="153"/>
      <c r="G144" s="11"/>
      <c r="H144" s="153"/>
      <c r="I144" s="154"/>
      <c r="J144" s="153"/>
      <c r="K144" s="11"/>
      <c r="L144" s="153"/>
    </row>
    <row r="145" spans="1:12" ht="16.5" customHeight="1" x14ac:dyDescent="0.25">
      <c r="A145" s="35" t="s">
        <v>283</v>
      </c>
      <c r="B145" s="10"/>
      <c r="C145" s="10"/>
      <c r="D145" s="64"/>
      <c r="E145" s="27"/>
    </row>
    <row r="146" spans="1:12" ht="16.5" customHeight="1" x14ac:dyDescent="0.25">
      <c r="A146" s="35"/>
      <c r="B146" s="10" t="s">
        <v>284</v>
      </c>
      <c r="C146" s="10"/>
      <c r="D146" s="64"/>
      <c r="E146" s="27"/>
    </row>
    <row r="147" spans="1:12" ht="16.5" customHeight="1" x14ac:dyDescent="0.25">
      <c r="A147" s="35"/>
      <c r="B147" s="10" t="s">
        <v>285</v>
      </c>
      <c r="C147" s="10"/>
      <c r="D147" s="64"/>
      <c r="E147" s="27"/>
      <c r="F147" s="100">
        <v>-272385</v>
      </c>
      <c r="G147" s="11"/>
      <c r="H147" s="100">
        <v>-21208</v>
      </c>
      <c r="I147" s="11"/>
      <c r="J147" s="100">
        <v>3124</v>
      </c>
      <c r="K147" s="43"/>
      <c r="L147" s="100">
        <v>0</v>
      </c>
    </row>
    <row r="148" spans="1:12" ht="16.5" customHeight="1" x14ac:dyDescent="0.25">
      <c r="A148" s="35" t="s">
        <v>289</v>
      </c>
      <c r="B148" s="35"/>
      <c r="E148" s="27"/>
      <c r="F148" s="100"/>
      <c r="G148" s="11"/>
      <c r="H148" s="100"/>
      <c r="I148" s="154"/>
      <c r="J148" s="100"/>
      <c r="K148" s="11"/>
      <c r="L148" s="100"/>
    </row>
    <row r="149" spans="1:12" ht="16.5" customHeight="1" x14ac:dyDescent="0.25">
      <c r="C149" s="9" t="s">
        <v>286</v>
      </c>
      <c r="E149" s="27"/>
      <c r="F149" s="100">
        <v>0</v>
      </c>
      <c r="G149" s="11"/>
      <c r="H149" s="100">
        <v>155548</v>
      </c>
      <c r="I149" s="154"/>
      <c r="J149" s="100">
        <v>0</v>
      </c>
      <c r="K149" s="11"/>
      <c r="L149" s="100">
        <v>0</v>
      </c>
    </row>
    <row r="150" spans="1:12" ht="16.5" customHeight="1" x14ac:dyDescent="0.25">
      <c r="A150" s="35" t="s">
        <v>287</v>
      </c>
      <c r="D150" s="46">
        <v>12</v>
      </c>
      <c r="E150" s="27"/>
      <c r="F150" s="100">
        <v>398961</v>
      </c>
      <c r="G150" s="11"/>
      <c r="H150" s="100">
        <v>0</v>
      </c>
      <c r="I150" s="154"/>
      <c r="J150" s="100">
        <v>0</v>
      </c>
      <c r="K150" s="11"/>
      <c r="L150" s="100">
        <v>0</v>
      </c>
    </row>
    <row r="151" spans="1:12" ht="16.5" customHeight="1" x14ac:dyDescent="0.25">
      <c r="E151" s="27"/>
      <c r="F151" s="100"/>
      <c r="G151" s="11"/>
      <c r="H151" s="100"/>
      <c r="I151" s="154"/>
      <c r="J151" s="100"/>
      <c r="K151" s="11"/>
      <c r="L151" s="100"/>
    </row>
    <row r="152" spans="1:12" ht="16.5" customHeight="1" x14ac:dyDescent="0.25">
      <c r="E152" s="27"/>
      <c r="F152" s="100"/>
      <c r="G152" s="11"/>
      <c r="H152" s="100"/>
      <c r="I152" s="154"/>
      <c r="J152" s="100"/>
      <c r="K152" s="11"/>
      <c r="L152" s="100"/>
    </row>
    <row r="153" spans="1:12" ht="16.5" customHeight="1" x14ac:dyDescent="0.25">
      <c r="E153" s="27"/>
      <c r="F153" s="100"/>
      <c r="G153" s="11"/>
      <c r="H153" s="100"/>
      <c r="I153" s="154"/>
      <c r="J153" s="100"/>
      <c r="K153" s="11"/>
      <c r="L153" s="100"/>
    </row>
    <row r="154" spans="1:12" ht="16.5" customHeight="1" x14ac:dyDescent="0.25">
      <c r="E154" s="27"/>
      <c r="F154" s="100"/>
      <c r="G154" s="11"/>
      <c r="H154" s="100"/>
      <c r="I154" s="154"/>
      <c r="J154" s="100"/>
      <c r="K154" s="11"/>
      <c r="L154" s="100"/>
    </row>
    <row r="155" spans="1:12" ht="16.5" customHeight="1" x14ac:dyDescent="0.25">
      <c r="E155" s="27"/>
      <c r="F155" s="100"/>
      <c r="G155" s="11"/>
      <c r="H155" s="100"/>
      <c r="I155" s="154"/>
      <c r="J155" s="100"/>
      <c r="K155" s="11"/>
      <c r="L155" s="100"/>
    </row>
    <row r="156" spans="1:12" ht="16.5" customHeight="1" x14ac:dyDescent="0.25">
      <c r="E156" s="27"/>
      <c r="F156" s="100"/>
      <c r="G156" s="11"/>
      <c r="H156" s="100"/>
      <c r="I156" s="154"/>
      <c r="J156" s="100"/>
      <c r="K156" s="11"/>
      <c r="L156" s="100"/>
    </row>
    <row r="157" spans="1:12" ht="16.5" customHeight="1" x14ac:dyDescent="0.25">
      <c r="E157" s="27"/>
      <c r="F157" s="100"/>
      <c r="G157" s="11"/>
      <c r="H157" s="100"/>
      <c r="I157" s="154"/>
      <c r="J157" s="100"/>
      <c r="K157" s="11"/>
      <c r="L157" s="100"/>
    </row>
    <row r="158" spans="1:12" ht="16.5" customHeight="1" x14ac:dyDescent="0.25">
      <c r="E158" s="27"/>
      <c r="F158" s="100"/>
      <c r="G158" s="11"/>
      <c r="H158" s="100"/>
      <c r="I158" s="154"/>
      <c r="J158" s="100"/>
      <c r="K158" s="11"/>
      <c r="L158" s="100"/>
    </row>
    <row r="159" spans="1:12" ht="16.5" customHeight="1" x14ac:dyDescent="0.25">
      <c r="E159" s="27"/>
      <c r="F159" s="100"/>
      <c r="G159" s="11"/>
      <c r="H159" s="100"/>
      <c r="I159" s="154"/>
      <c r="J159" s="100"/>
      <c r="K159" s="11"/>
      <c r="L159" s="100"/>
    </row>
    <row r="160" spans="1:12" ht="16.5" customHeight="1" x14ac:dyDescent="0.25">
      <c r="E160" s="27"/>
      <c r="F160" s="100"/>
      <c r="G160" s="11"/>
      <c r="H160" s="100"/>
      <c r="I160" s="154"/>
      <c r="J160" s="100"/>
      <c r="K160" s="11"/>
      <c r="L160" s="100"/>
    </row>
    <row r="161" spans="5:12" ht="16.5" customHeight="1" x14ac:dyDescent="0.25">
      <c r="E161" s="27"/>
      <c r="F161" s="100"/>
      <c r="G161" s="11"/>
      <c r="H161" s="100"/>
      <c r="I161" s="154"/>
      <c r="J161" s="100"/>
      <c r="K161" s="11"/>
      <c r="L161" s="100"/>
    </row>
    <row r="162" spans="5:12" ht="16.5" customHeight="1" x14ac:dyDescent="0.25">
      <c r="E162" s="27"/>
      <c r="F162" s="100"/>
      <c r="G162" s="11"/>
      <c r="H162" s="100"/>
      <c r="I162" s="154"/>
      <c r="J162" s="100"/>
      <c r="K162" s="11"/>
      <c r="L162" s="100"/>
    </row>
    <row r="163" spans="5:12" ht="16.5" customHeight="1" x14ac:dyDescent="0.25">
      <c r="E163" s="27"/>
      <c r="F163" s="100"/>
      <c r="G163" s="11"/>
      <c r="H163" s="100"/>
      <c r="I163" s="154"/>
      <c r="J163" s="100"/>
      <c r="K163" s="11"/>
      <c r="L163" s="100"/>
    </row>
    <row r="164" spans="5:12" ht="16.5" customHeight="1" x14ac:dyDescent="0.25">
      <c r="E164" s="27"/>
      <c r="F164" s="100"/>
      <c r="G164" s="11"/>
      <c r="H164" s="100"/>
      <c r="I164" s="154"/>
      <c r="J164" s="100"/>
      <c r="K164" s="11"/>
      <c r="L164" s="100"/>
    </row>
    <row r="165" spans="5:12" ht="16.5" customHeight="1" x14ac:dyDescent="0.25">
      <c r="E165" s="27"/>
      <c r="F165" s="100"/>
      <c r="G165" s="11"/>
      <c r="H165" s="100"/>
      <c r="I165" s="154"/>
      <c r="J165" s="100"/>
      <c r="K165" s="11"/>
      <c r="L165" s="100"/>
    </row>
    <row r="166" spans="5:12" ht="16.5" customHeight="1" x14ac:dyDescent="0.25">
      <c r="E166" s="27"/>
      <c r="F166" s="100"/>
      <c r="G166" s="11"/>
      <c r="H166" s="100"/>
      <c r="I166" s="154"/>
      <c r="J166" s="100"/>
      <c r="K166" s="11"/>
      <c r="L166" s="100"/>
    </row>
    <row r="167" spans="5:12" ht="16.5" customHeight="1" x14ac:dyDescent="0.25">
      <c r="E167" s="27"/>
      <c r="F167" s="100"/>
      <c r="G167" s="11"/>
      <c r="H167" s="100"/>
      <c r="I167" s="154"/>
      <c r="J167" s="100"/>
      <c r="K167" s="11"/>
      <c r="L167" s="100"/>
    </row>
    <row r="168" spans="5:12" ht="16.5" customHeight="1" x14ac:dyDescent="0.25">
      <c r="E168" s="27"/>
      <c r="F168" s="100"/>
      <c r="G168" s="11"/>
      <c r="H168" s="100"/>
      <c r="I168" s="154"/>
      <c r="J168" s="100"/>
      <c r="K168" s="11"/>
      <c r="L168" s="100"/>
    </row>
    <row r="169" spans="5:12" ht="16.5" customHeight="1" x14ac:dyDescent="0.25">
      <c r="E169" s="27"/>
      <c r="F169" s="100"/>
      <c r="G169" s="11"/>
      <c r="H169" s="100"/>
      <c r="I169" s="154"/>
      <c r="J169" s="100"/>
      <c r="K169" s="11"/>
      <c r="L169" s="100"/>
    </row>
    <row r="170" spans="5:12" ht="16.5" customHeight="1" x14ac:dyDescent="0.25">
      <c r="E170" s="27"/>
      <c r="F170" s="100"/>
      <c r="G170" s="11"/>
      <c r="H170" s="100"/>
      <c r="I170" s="154"/>
      <c r="J170" s="100"/>
      <c r="K170" s="11"/>
      <c r="L170" s="100"/>
    </row>
    <row r="171" spans="5:12" ht="16.5" customHeight="1" x14ac:dyDescent="0.25">
      <c r="E171" s="27"/>
      <c r="F171" s="100"/>
      <c r="G171" s="11"/>
      <c r="H171" s="100"/>
      <c r="I171" s="154"/>
      <c r="J171" s="100"/>
      <c r="K171" s="11"/>
      <c r="L171" s="100"/>
    </row>
    <row r="172" spans="5:12" ht="16.5" customHeight="1" x14ac:dyDescent="0.25">
      <c r="E172" s="27"/>
      <c r="F172" s="100"/>
      <c r="G172" s="11"/>
      <c r="H172" s="100"/>
      <c r="I172" s="154"/>
      <c r="J172" s="100"/>
      <c r="K172" s="11"/>
      <c r="L172" s="100"/>
    </row>
    <row r="173" spans="5:12" ht="16.5" customHeight="1" x14ac:dyDescent="0.25">
      <c r="E173" s="27"/>
      <c r="F173" s="100"/>
      <c r="G173" s="11"/>
      <c r="H173" s="100"/>
      <c r="I173" s="154"/>
      <c r="J173" s="100"/>
      <c r="K173" s="11"/>
      <c r="L173" s="100"/>
    </row>
    <row r="174" spans="5:12" ht="16.5" customHeight="1" x14ac:dyDescent="0.25">
      <c r="E174" s="27"/>
      <c r="F174" s="100"/>
      <c r="G174" s="11"/>
      <c r="H174" s="100"/>
      <c r="I174" s="154"/>
      <c r="J174" s="100"/>
      <c r="K174" s="11"/>
      <c r="L174" s="100"/>
    </row>
    <row r="175" spans="5:12" ht="16.5" customHeight="1" x14ac:dyDescent="0.25">
      <c r="E175" s="27"/>
      <c r="F175" s="100"/>
      <c r="G175" s="11"/>
      <c r="H175" s="100"/>
      <c r="I175" s="154"/>
      <c r="J175" s="100"/>
      <c r="K175" s="11"/>
      <c r="L175" s="100"/>
    </row>
    <row r="176" spans="5:12" ht="16.5" customHeight="1" x14ac:dyDescent="0.25">
      <c r="E176" s="27"/>
      <c r="F176" s="100"/>
      <c r="G176" s="11"/>
      <c r="H176" s="100"/>
      <c r="I176" s="154"/>
      <c r="J176" s="100"/>
      <c r="K176" s="11"/>
      <c r="L176" s="100"/>
    </row>
    <row r="177" spans="1:12" ht="16.5" customHeight="1" x14ac:dyDescent="0.25">
      <c r="E177" s="27"/>
      <c r="F177" s="100"/>
      <c r="G177" s="11"/>
      <c r="H177" s="100"/>
      <c r="I177" s="154"/>
      <c r="J177" s="100"/>
      <c r="K177" s="11"/>
      <c r="L177" s="100"/>
    </row>
    <row r="178" spans="1:12" ht="16.5" customHeight="1" x14ac:dyDescent="0.25">
      <c r="E178" s="27"/>
      <c r="F178" s="100"/>
      <c r="G178" s="11"/>
      <c r="H178" s="100"/>
      <c r="I178" s="154"/>
      <c r="J178" s="100"/>
      <c r="K178" s="11"/>
      <c r="L178" s="100"/>
    </row>
    <row r="179" spans="1:12" ht="17.25" customHeight="1" x14ac:dyDescent="0.25">
      <c r="E179" s="27"/>
      <c r="F179" s="100"/>
      <c r="G179" s="11"/>
      <c r="H179" s="100"/>
      <c r="I179" s="154"/>
      <c r="J179" s="100"/>
      <c r="K179" s="11"/>
      <c r="L179" s="100"/>
    </row>
    <row r="180" spans="1:12" ht="22.15" customHeight="1" x14ac:dyDescent="0.25">
      <c r="A180" s="189" t="str">
        <f>A120</f>
        <v>The accompanying condensed notes to the interim financial information are an integral part of this interim financial information.</v>
      </c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</row>
  </sheetData>
  <mergeCells count="15">
    <mergeCell ref="F65:H65"/>
    <mergeCell ref="J65:L65"/>
    <mergeCell ref="F6:H6"/>
    <mergeCell ref="J6:L6"/>
    <mergeCell ref="F7:H7"/>
    <mergeCell ref="J7:L7"/>
    <mergeCell ref="A59:L59"/>
    <mergeCell ref="A180:L180"/>
    <mergeCell ref="F66:H66"/>
    <mergeCell ref="J66:L66"/>
    <mergeCell ref="A120:L120"/>
    <mergeCell ref="F126:H126"/>
    <mergeCell ref="J126:L126"/>
    <mergeCell ref="F127:H127"/>
    <mergeCell ref="J127:L127"/>
  </mergeCells>
  <pageMargins left="0.8" right="0.5" top="0.5" bottom="0.6" header="0.49" footer="0.4"/>
  <pageSetup paperSize="9" scale="80" firstPageNumber="9" fitToHeight="0" orientation="portrait" useFirstPageNumber="1" horizontalDpi="1200" verticalDpi="1200" r:id="rId1"/>
  <headerFooter>
    <oddFooter>&amp;R&amp;"Arial,Regular"&amp;10&amp;P</oddFooter>
  </headerFooter>
  <rowBreaks count="2" manualBreakCount="2">
    <brk id="59" max="16383" man="1"/>
    <brk id="1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A10AD2-2B32-4422-A034-7E83C76D46E6}">
  <ds:schemaRefs>
    <ds:schemaRef ds:uri="http://purl.org/dc/terms/"/>
    <ds:schemaRef ds:uri="http://purl.org/dc/dcmitype/"/>
    <ds:schemaRef ds:uri="e6a26bce-c093-4d73-84b1-dea480186b4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5778e13-3d98-4d80-808b-768e6a719265"/>
  </ds:schemaRefs>
</ds:datastoreItem>
</file>

<file path=customXml/itemProps2.xml><?xml version="1.0" encoding="utf-8"?>
<ds:datastoreItem xmlns:ds="http://schemas.openxmlformats.org/officeDocument/2006/customXml" ds:itemID="{B52010C8-4B9A-4B32-903C-422F5BDF3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937860-97BE-4BE7-ACB4-ED855BC33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2-4</vt:lpstr>
      <vt:lpstr>5-6 (3m)</vt:lpstr>
      <vt:lpstr>7</vt:lpstr>
      <vt:lpstr>8</vt:lpstr>
      <vt:lpstr>9-11</vt:lpstr>
      <vt:lpstr>'8'!Print_Area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smsinstall</dc:creator>
  <cp:keywords/>
  <dc:description/>
  <cp:lastModifiedBy>Nutcharin Kiatchaloemlap (TH)</cp:lastModifiedBy>
  <cp:revision/>
  <cp:lastPrinted>2025-05-14T11:07:46Z</cp:lastPrinted>
  <dcterms:created xsi:type="dcterms:W3CDTF">2014-03-04T07:14:12Z</dcterms:created>
  <dcterms:modified xsi:type="dcterms:W3CDTF">2025-05-14T11:56:47Z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