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2F000CDE-E378-4BB9-A6FB-7872AC2F76C0}" xr6:coauthVersionLast="47" xr6:coauthVersionMax="47" xr10:uidLastSave="{00000000-0000-0000-0000-000000000000}"/>
  <bookViews>
    <workbookView xWindow="450" yWindow="540" windowWidth="13950" windowHeight="14790" activeTab="1" xr2:uid="{00000000-000D-0000-FFFF-FFFF00000000}"/>
  </bookViews>
  <sheets>
    <sheet name="7-9" sheetId="1" r:id="rId1"/>
    <sheet name="10-11" sheetId="6" r:id="rId2"/>
    <sheet name="12" sheetId="3" r:id="rId3"/>
    <sheet name="13" sheetId="4" r:id="rId4"/>
    <sheet name="14-16" sheetId="5" r:id="rId5"/>
  </sheets>
  <definedNames>
    <definedName name="_xlnm.Print_Area" localSheetId="0">'7-9'!$A$1:$L$172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1" i="5" l="1"/>
  <c r="H141" i="5"/>
  <c r="N38" i="4"/>
  <c r="AB39" i="3"/>
  <c r="L49" i="1" l="1"/>
  <c r="J49" i="1"/>
  <c r="H49" i="1"/>
  <c r="F49" i="1"/>
  <c r="F39" i="5"/>
  <c r="AD41" i="3" l="1"/>
  <c r="Z40" i="4" l="1"/>
  <c r="T40" i="4"/>
  <c r="R40" i="4"/>
  <c r="P40" i="4"/>
  <c r="N40" i="4"/>
  <c r="L40" i="4"/>
  <c r="J40" i="4"/>
  <c r="H40" i="4"/>
  <c r="F40" i="4"/>
  <c r="L49" i="6" l="1"/>
  <c r="H49" i="6"/>
  <c r="J49" i="6"/>
  <c r="F49" i="6"/>
  <c r="AF37" i="3" l="1"/>
  <c r="AB33" i="3" l="1"/>
  <c r="AF33" i="3" s="1"/>
  <c r="V38" i="4"/>
  <c r="X38" i="4" s="1"/>
  <c r="AB38" i="4" s="1"/>
  <c r="AB36" i="3"/>
  <c r="J28" i="6"/>
  <c r="H28" i="6"/>
  <c r="L77" i="6" l="1"/>
  <c r="L80" i="6" s="1"/>
  <c r="J77" i="6"/>
  <c r="H77" i="6"/>
  <c r="H80" i="6" s="1"/>
  <c r="F77" i="6"/>
  <c r="L28" i="6"/>
  <c r="L15" i="6"/>
  <c r="H15" i="6"/>
  <c r="H33" i="6" s="1"/>
  <c r="H36" i="6" s="1"/>
  <c r="H90" i="6" s="1"/>
  <c r="L153" i="1"/>
  <c r="L156" i="1" s="1"/>
  <c r="H153" i="1"/>
  <c r="H156" i="1" s="1"/>
  <c r="L106" i="1"/>
  <c r="L91" i="1"/>
  <c r="L108" i="1" s="1"/>
  <c r="H106" i="1"/>
  <c r="H91" i="1"/>
  <c r="L26" i="1"/>
  <c r="L51" i="1" s="1"/>
  <c r="H26" i="1"/>
  <c r="H108" i="1" l="1"/>
  <c r="H158" i="1" s="1"/>
  <c r="L33" i="6"/>
  <c r="L36" i="6" s="1"/>
  <c r="L90" i="6" s="1"/>
  <c r="H82" i="6"/>
  <c r="H98" i="6" s="1"/>
  <c r="H51" i="1"/>
  <c r="L158" i="1"/>
  <c r="L82" i="6" l="1"/>
  <c r="L98" i="6" s="1"/>
  <c r="J39" i="5"/>
  <c r="L39" i="5"/>
  <c r="H39" i="5"/>
  <c r="Z30" i="3" l="1"/>
  <c r="AB30" i="3" s="1"/>
  <c r="AF30" i="3" s="1"/>
  <c r="X41" i="3"/>
  <c r="V41" i="3"/>
  <c r="T41" i="3"/>
  <c r="R41" i="3"/>
  <c r="P41" i="3"/>
  <c r="N41" i="3"/>
  <c r="L41" i="3"/>
  <c r="J41" i="3"/>
  <c r="H41" i="3"/>
  <c r="F41" i="3"/>
  <c r="AF36" i="3"/>
  <c r="AB35" i="3"/>
  <c r="AF35" i="3" s="1"/>
  <c r="AB34" i="3"/>
  <c r="AF34" i="3" s="1"/>
  <c r="V36" i="4"/>
  <c r="X36" i="4" s="1"/>
  <c r="AB36" i="4" s="1"/>
  <c r="V34" i="4"/>
  <c r="J91" i="1"/>
  <c r="F91" i="1"/>
  <c r="X34" i="4" l="1"/>
  <c r="V40" i="4"/>
  <c r="Z41" i="3"/>
  <c r="AF39" i="3"/>
  <c r="AF41" i="3" s="1"/>
  <c r="V17" i="4"/>
  <c r="X17" i="4" s="1"/>
  <c r="AB34" i="4" l="1"/>
  <c r="AB40" i="4" s="1"/>
  <c r="X40" i="4"/>
  <c r="AB41" i="3"/>
  <c r="V27" i="4" l="1"/>
  <c r="X27" i="4" s="1"/>
  <c r="V26" i="4"/>
  <c r="V24" i="4"/>
  <c r="X24" i="4" s="1"/>
  <c r="V23" i="4"/>
  <c r="X23" i="4" s="1"/>
  <c r="V22" i="4"/>
  <c r="X22" i="4" s="1"/>
  <c r="N20" i="4" l="1"/>
  <c r="Z25" i="3" l="1"/>
  <c r="F27" i="3"/>
  <c r="J27" i="3"/>
  <c r="J51" i="5" l="1"/>
  <c r="J55" i="5" s="1"/>
  <c r="F51" i="5"/>
  <c r="F55" i="5" s="1"/>
  <c r="AB17" i="4" l="1"/>
  <c r="T20" i="4"/>
  <c r="T29" i="4" s="1"/>
  <c r="P20" i="4"/>
  <c r="P29" i="4" s="1"/>
  <c r="L20" i="4"/>
  <c r="L29" i="4" s="1"/>
  <c r="J20" i="4"/>
  <c r="J29" i="4" s="1"/>
  <c r="H20" i="4"/>
  <c r="H29" i="4" s="1"/>
  <c r="V15" i="4" l="1"/>
  <c r="V20" i="4" s="1"/>
  <c r="V29" i="4" s="1"/>
  <c r="J153" i="1" s="1"/>
  <c r="R20" i="4"/>
  <c r="R29" i="4" s="1"/>
  <c r="F20" i="4"/>
  <c r="F29" i="4" s="1"/>
  <c r="Z20" i="4"/>
  <c r="AB24" i="4"/>
  <c r="Z29" i="4" l="1"/>
  <c r="X15" i="4"/>
  <c r="AF23" i="3"/>
  <c r="AB21" i="3"/>
  <c r="AF21" i="3" s="1"/>
  <c r="AB20" i="3"/>
  <c r="H27" i="3"/>
  <c r="L27" i="3"/>
  <c r="P27" i="3"/>
  <c r="R27" i="3"/>
  <c r="T27" i="3"/>
  <c r="V27" i="3"/>
  <c r="X27" i="3"/>
  <c r="Z27" i="3"/>
  <c r="AB15" i="4" l="1"/>
  <c r="AB20" i="4" s="1"/>
  <c r="X20" i="4"/>
  <c r="AD27" i="3"/>
  <c r="AB17" i="3" l="1"/>
  <c r="AF20" i="3"/>
  <c r="J127" i="5" l="1"/>
  <c r="F127" i="5"/>
  <c r="J101" i="5"/>
  <c r="F101" i="5"/>
  <c r="J141" i="5" l="1"/>
  <c r="F141" i="5"/>
  <c r="AB22" i="3"/>
  <c r="AF22" i="3" s="1"/>
  <c r="F26" i="1"/>
  <c r="J26" i="1"/>
  <c r="AB27" i="4" l="1"/>
  <c r="AF17" i="3"/>
  <c r="J106" i="1"/>
  <c r="F106" i="1"/>
  <c r="A61" i="6"/>
  <c r="A58" i="6"/>
  <c r="F80" i="6"/>
  <c r="A1" i="6"/>
  <c r="A59" i="6" s="1"/>
  <c r="F51" i="1"/>
  <c r="F28" i="6"/>
  <c r="J15" i="6"/>
  <c r="F15" i="6"/>
  <c r="A116" i="6"/>
  <c r="A118" i="1"/>
  <c r="A172" i="1" s="1"/>
  <c r="A121" i="1"/>
  <c r="A120" i="1"/>
  <c r="A119" i="1"/>
  <c r="A64" i="1"/>
  <c r="A63" i="1"/>
  <c r="A62" i="1"/>
  <c r="F33" i="6" l="1"/>
  <c r="J33" i="6"/>
  <c r="F108" i="1"/>
  <c r="J80" i="6"/>
  <c r="F145" i="5"/>
  <c r="F152" i="5" s="1"/>
  <c r="J108" i="1"/>
  <c r="J51" i="1"/>
  <c r="J36" i="6" l="1"/>
  <c r="J145" i="5"/>
  <c r="J152" i="5" s="1"/>
  <c r="F36" i="6"/>
  <c r="F82" i="6" s="1"/>
  <c r="F98" i="6" s="1"/>
  <c r="J82" i="6" l="1"/>
  <c r="J98" i="6" s="1"/>
  <c r="J90" i="6"/>
  <c r="F90" i="6"/>
  <c r="AB25" i="3" l="1"/>
  <c r="N27" i="3" l="1"/>
  <c r="X26" i="4"/>
  <c r="N29" i="4"/>
  <c r="J156" i="1"/>
  <c r="F153" i="1" l="1"/>
  <c r="F156" i="1" s="1"/>
  <c r="F158" i="1" s="1"/>
  <c r="J158" i="1"/>
  <c r="AB26" i="4"/>
  <c r="AB29" i="4" s="1"/>
  <c r="X29" i="4"/>
  <c r="AF25" i="3"/>
  <c r="AF27" i="3" s="1"/>
  <c r="AB27" i="3" l="1"/>
</calcChain>
</file>

<file path=xl/sharedStrings.xml><?xml version="1.0" encoding="utf-8"?>
<sst xmlns="http://schemas.openxmlformats.org/spreadsheetml/2006/main" count="510" uniqueCount="338">
  <si>
    <t>Energy Absolute Public Company Limited</t>
  </si>
  <si>
    <t xml:space="preserve">Statement of Financial Position </t>
  </si>
  <si>
    <t>As at 31 December 2024</t>
  </si>
  <si>
    <t>Consolidated 
financial statements</t>
  </si>
  <si>
    <t>Separate 
financial statements</t>
  </si>
  <si>
    <t>Notes</t>
  </si>
  <si>
    <t>Baht</t>
  </si>
  <si>
    <t>Assets</t>
  </si>
  <si>
    <t>Current assets</t>
  </si>
  <si>
    <t xml:space="preserve">Cash and cash equivalents </t>
  </si>
  <si>
    <t>Deposits at financial institutions used as collateral</t>
  </si>
  <si>
    <t>Current portion of instalment receivables</t>
  </si>
  <si>
    <t>from a related party, net</t>
  </si>
  <si>
    <t>Current portion of finance lease receivables, net</t>
  </si>
  <si>
    <t>Short-term loans to related parties, net</t>
  </si>
  <si>
    <t xml:space="preserve">Current portion of long-term loans to </t>
  </si>
  <si>
    <t>other parties and related parties</t>
  </si>
  <si>
    <t>Inventories, net</t>
  </si>
  <si>
    <t>Non-current assets held-for-sale</t>
  </si>
  <si>
    <t>Total current assets</t>
  </si>
  <si>
    <t>Non-current assets</t>
  </si>
  <si>
    <t>Instalment receivables from a related party, net</t>
  </si>
  <si>
    <t>Finance lease receivables, net</t>
  </si>
  <si>
    <t>Financial assets measured at fair value</t>
  </si>
  <si>
    <t>through other comprehensive income</t>
  </si>
  <si>
    <t>Financial assets measured at amortised cost</t>
  </si>
  <si>
    <t>Investments in associates</t>
  </si>
  <si>
    <t>Investment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</si>
  <si>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</si>
  <si>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</si>
  <si>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</si>
  <si>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</si>
  <si>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Right-of-use assets, net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</si>
  <si>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</si>
  <si>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</si>
  <si>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</si>
  <si>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</si>
  <si>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</si>
  <si>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</si>
  <si>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notes to the financial statements are an integral part to these financial statements.</t>
  </si>
  <si>
    <t>Liabilities and equity</t>
  </si>
  <si>
    <t>Current liabilities</t>
  </si>
  <si>
    <t>Short-term loans from financial institutions, net</t>
  </si>
  <si>
    <t>Construction payables and payables</t>
  </si>
  <si>
    <t>for purchase of assets</t>
  </si>
  <si>
    <t>Short-term loans from other parties</t>
  </si>
  <si>
    <t xml:space="preserve">and related parties </t>
  </si>
  <si>
    <t xml:space="preserve">Current portion of long-term loans from </t>
  </si>
  <si>
    <t>financial institutions, net</t>
  </si>
  <si>
    <t>Current portion of lease liabilities, net</t>
  </si>
  <si>
    <t>Current portion of debentures, net</t>
  </si>
  <si>
    <t>Liabilities directly associated</t>
  </si>
  <si>
    <t>with assets classified as held for sale</t>
  </si>
  <si>
    <t>Retention for constructions</t>
  </si>
  <si>
    <t>Total current liabilities</t>
  </si>
  <si>
    <t>Non-current liabilities</t>
  </si>
  <si>
    <t>Long-term loans from financial institutions, net</t>
  </si>
  <si>
    <t>Derivative liabilities</t>
  </si>
  <si>
    <t>Debentures, net</t>
  </si>
  <si>
    <t>Lease liabilities, net</t>
  </si>
  <si>
    <t>Deferred tax liabilities, net</t>
  </si>
  <si>
    <t>Advance receipts for land rental from related parties</t>
  </si>
  <si>
    <t>Provision for decommissioning costs</t>
  </si>
  <si>
    <t>Other non-current liabilities</t>
  </si>
  <si>
    <t>Total non-current liabilities</t>
  </si>
  <si>
    <t>Total liabilities</t>
  </si>
  <si>
    <r>
      <t xml:space="preserve">Liabilities and equity </t>
    </r>
    <r>
      <rPr>
        <sz val="9"/>
        <rFont val="Arial"/>
        <family val="2"/>
      </rPr>
      <t>(continued)</t>
    </r>
  </si>
  <si>
    <t>Equity</t>
  </si>
  <si>
    <t>Share capital</t>
  </si>
  <si>
    <t>Authorised share capital</t>
  </si>
  <si>
    <t xml:space="preserve">   at par value of Baht 0.10 per share</t>
  </si>
  <si>
    <t>Issued and paid-up share capital</t>
  </si>
  <si>
    <t xml:space="preserve">   paid-up at Baht 0.10 per share</t>
  </si>
  <si>
    <t>Premium on share capital</t>
  </si>
  <si>
    <t>Treasury share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</si>
  <si>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</si>
  <si>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</si>
  <si>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</si>
  <si>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</si>
  <si>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</si>
  <si>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</si>
  <si>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</si>
  <si>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owners of the parent</t>
  </si>
  <si>
    <t xml:space="preserve">Equity attributable to the former shareholder </t>
  </si>
  <si>
    <t xml:space="preserve">under common control </t>
  </si>
  <si>
    <t>Non-controlling interests</t>
  </si>
  <si>
    <t>Total equity</t>
  </si>
  <si>
    <t>Total liabilities and equity</t>
  </si>
  <si>
    <t>Statement of Comprehensive Income</t>
  </si>
  <si>
    <t>For the year ended 31 December 2024</t>
  </si>
  <si>
    <t>Revenue from sales and services</t>
  </si>
  <si>
    <t>Revenue from subsidy for adders</t>
  </si>
  <si>
    <t>Dividend income</t>
  </si>
  <si>
    <t>Other income</t>
  </si>
  <si>
    <t>Total revenues</t>
  </si>
  <si>
    <t>Cost of sales and services</t>
  </si>
  <si>
    <t>Administrative expenses</t>
  </si>
  <si>
    <t xml:space="preserve">Losses from changes in shareholding </t>
  </si>
  <si>
    <t>interests in investments in associates, net</t>
  </si>
  <si>
    <t>Finance costs</t>
  </si>
  <si>
    <t>Total expenses</t>
  </si>
  <si>
    <t>and joint ventures, net</t>
  </si>
  <si>
    <t>Income tax</t>
  </si>
  <si>
    <t>Other comprehensive income (expense)</t>
  </si>
  <si>
    <t xml:space="preserve">Items that will not be reclassified subsequently </t>
  </si>
  <si>
    <t>to profit or loss</t>
  </si>
  <si>
    <t>Income tax on items that will not be reclassified</t>
  </si>
  <si>
    <t xml:space="preserve">   subsequently to profit or loss</t>
  </si>
  <si>
    <t>Items that will be reclassified subsequently to profit or loss</t>
  </si>
  <si>
    <t>Share of other comprehensive expense</t>
  </si>
  <si>
    <t xml:space="preserve">from associates and joint ventures accounted for </t>
  </si>
  <si>
    <t>using the equity method, net</t>
  </si>
  <si>
    <t>Currency translation differences</t>
  </si>
  <si>
    <t>Income tax on items that will be reclassified</t>
  </si>
  <si>
    <t>subsequently to profit or loss</t>
  </si>
  <si>
    <t>Total items that will be reclassified subsequently</t>
  </si>
  <si>
    <t>for the year, net of tax</t>
  </si>
  <si>
    <t>Profit (loss) attributable to:</t>
  </si>
  <si>
    <t>Owners of the parent</t>
  </si>
  <si>
    <t xml:space="preserve">before business combination under common control </t>
  </si>
  <si>
    <t>Total comprehensive income (expense) attributable to:</t>
  </si>
  <si>
    <t>Statement of Changes in Equity</t>
  </si>
  <si>
    <t>Consolidated financial statements</t>
  </si>
  <si>
    <t>Attributable to the owners of the parent</t>
  </si>
  <si>
    <t>Discount</t>
  </si>
  <si>
    <t>Share of other</t>
  </si>
  <si>
    <t>from changes</t>
  </si>
  <si>
    <t>comprehensive</t>
  </si>
  <si>
    <t>Issued and</t>
  </si>
  <si>
    <t>Retained earnings</t>
  </si>
  <si>
    <t>in shareholding</t>
  </si>
  <si>
    <t xml:space="preserve">Remeasurements </t>
  </si>
  <si>
    <t>Change in fair value</t>
  </si>
  <si>
    <t>Currency</t>
  </si>
  <si>
    <t>income (expense)</t>
  </si>
  <si>
    <t>Total other</t>
  </si>
  <si>
    <t xml:space="preserve"> paid-up</t>
  </si>
  <si>
    <t>Premium on</t>
  </si>
  <si>
    <t xml:space="preserve">Treasury </t>
  </si>
  <si>
    <t>Legal</t>
  </si>
  <si>
    <t>interests in</t>
  </si>
  <si>
    <t>of retirement</t>
  </si>
  <si>
    <t>of investment in</t>
  </si>
  <si>
    <t>translation</t>
  </si>
  <si>
    <t>of associates and</t>
  </si>
  <si>
    <t>components</t>
  </si>
  <si>
    <t>Total owners</t>
  </si>
  <si>
    <t>Non-controlling</t>
  </si>
  <si>
    <t>share capital</t>
  </si>
  <si>
    <t xml:space="preserve"> share capital</t>
  </si>
  <si>
    <t>share</t>
  </si>
  <si>
    <t>reserve</t>
  </si>
  <si>
    <t xml:space="preserve"> subsidiaries</t>
  </si>
  <si>
    <t>benefit obligations</t>
  </si>
  <si>
    <t>equity instruments</t>
  </si>
  <si>
    <t>differences</t>
  </si>
  <si>
    <t>joint ventures</t>
  </si>
  <si>
    <t>of equity</t>
  </si>
  <si>
    <t>of the parent</t>
  </si>
  <si>
    <t>interests</t>
  </si>
  <si>
    <t>Opening balance as at 1 January 2023</t>
  </si>
  <si>
    <t>Changes in equity for the year</t>
  </si>
  <si>
    <t>Dividend paid of subsidiaries</t>
  </si>
  <si>
    <t>Total comprehensive income (expense)</t>
  </si>
  <si>
    <t>for the year</t>
  </si>
  <si>
    <t>Closing balance as at 31 December 2023</t>
  </si>
  <si>
    <t>Opening balance as at 1 January 2024</t>
  </si>
  <si>
    <t>Closing balance as at 31 December 2024</t>
  </si>
  <si>
    <t xml:space="preserve"> </t>
  </si>
  <si>
    <t>Separate financial statements</t>
  </si>
  <si>
    <t>Equity attributable to</t>
  </si>
  <si>
    <t>Surplus</t>
  </si>
  <si>
    <t xml:space="preserve"> the former shareholder</t>
  </si>
  <si>
    <t>from business</t>
  </si>
  <si>
    <t>before business</t>
  </si>
  <si>
    <t>combination under</t>
  </si>
  <si>
    <t xml:space="preserve">of retirement </t>
  </si>
  <si>
    <t>Legal reserve</t>
  </si>
  <si>
    <t>common control</t>
  </si>
  <si>
    <t xml:space="preserve">common control </t>
  </si>
  <si>
    <t>- As previously reported</t>
  </si>
  <si>
    <t>Business combination under common control</t>
  </si>
  <si>
    <t>- As restate</t>
  </si>
  <si>
    <t>Issuance of ordinary share of subsidiary</t>
  </si>
  <si>
    <t xml:space="preserve">Statement of Cash Flows </t>
  </si>
  <si>
    <t>Cash flows from operating activities</t>
  </si>
  <si>
    <t>to net cash provided by operations:</t>
  </si>
  <si>
    <t xml:space="preserve">   </t>
  </si>
  <si>
    <t>- Depreciation and amortisation</t>
  </si>
  <si>
    <t>- Interest income</t>
  </si>
  <si>
    <t>- Dividend income</t>
  </si>
  <si>
    <t>- Finance costs</t>
  </si>
  <si>
    <t>- Retirement benefit expenses</t>
  </si>
  <si>
    <t>- Losses from changing in shareholding</t>
  </si>
  <si>
    <t>- Losses on write-off investment property</t>
  </si>
  <si>
    <t>- (Gains) losses on disposals of machines and equipment</t>
  </si>
  <si>
    <t>- (Reversal) allowance for decrease in value of inventories, net</t>
  </si>
  <si>
    <t>- Unrealised (gains) losses on exchange rates, net</t>
  </si>
  <si>
    <t>- Write-off of withholding tax</t>
  </si>
  <si>
    <t>- Amortisation of advance receipts for land rental</t>
  </si>
  <si>
    <t>from related parties</t>
  </si>
  <si>
    <t>Cash flows before changes in operating assets and liabilities</t>
  </si>
  <si>
    <t>Change in operating assets and liabilities:</t>
  </si>
  <si>
    <t>- Instalment receivables - related party</t>
  </si>
  <si>
    <t>- Finance lease receivables</t>
  </si>
  <si>
    <t>- Inventories</t>
  </si>
  <si>
    <t>- Other non-current assets</t>
  </si>
  <si>
    <t>- Other non-current liabilities</t>
  </si>
  <si>
    <t>Cash generated from (used in) operations</t>
  </si>
  <si>
    <t>- Income tax paid</t>
  </si>
  <si>
    <t>- Income tax refund</t>
  </si>
  <si>
    <t>Net cash receipts from (payments in) operating activities</t>
  </si>
  <si>
    <t>Cash flows from investing activities</t>
  </si>
  <si>
    <t>Payments for financial assets measured at amortised cost</t>
  </si>
  <si>
    <t>and related parties</t>
  </si>
  <si>
    <t xml:space="preserve">Payments for short-term loans to related parties </t>
  </si>
  <si>
    <t>Payments for long-term loans to related parties</t>
  </si>
  <si>
    <t>Net payments for business combination under common control</t>
  </si>
  <si>
    <t>Payments for investments in subsidiaries</t>
  </si>
  <si>
    <t>Net proceeds from disposals of investments</t>
  </si>
  <si>
    <t>in indirect subsidiaries</t>
  </si>
  <si>
    <t>Payments for investments in associates</t>
  </si>
  <si>
    <t>Payments for investments in joint ventures</t>
  </si>
  <si>
    <t>Payments for purchase of property, plant and equipment</t>
  </si>
  <si>
    <t>Payments for decommissioning of fixed assets</t>
  </si>
  <si>
    <t>Proceeds from disposals of machines and equipment</t>
  </si>
  <si>
    <t>Payments for purchase of intangible assets</t>
  </si>
  <si>
    <t>Proceeds from advance receipts for land rental</t>
  </si>
  <si>
    <t>Proceeds from dividend income</t>
  </si>
  <si>
    <t>Proceeds from interest income</t>
  </si>
  <si>
    <t>Proceeds from finance lease receivables</t>
  </si>
  <si>
    <t>Interest paid capitalised in property, plant and equipment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</si>
  <si>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</si>
  <si>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</si>
  <si>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</si>
  <si>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</si>
  <si>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</si>
  <si>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 xml:space="preserve">Payments for deferred financing fee of long-term loan </t>
  </si>
  <si>
    <t>from financial institutions</t>
  </si>
  <si>
    <t>Proceeds from short-term loans from related parties</t>
  </si>
  <si>
    <t xml:space="preserve">Payments for short-term loans </t>
  </si>
  <si>
    <t>from other parties and related parties</t>
  </si>
  <si>
    <t>Payments for lease liabilities</t>
  </si>
  <si>
    <t>Proceeds from issuing debentures</t>
  </si>
  <si>
    <t>Payments for repayment of debentures</t>
  </si>
  <si>
    <t>Payments for deferred financing fees of debentures</t>
  </si>
  <si>
    <t>Proceeds from paid-up ordinary shares of subsidiaries</t>
  </si>
  <si>
    <t>from non-controlling interest</t>
  </si>
  <si>
    <t>Proceeds from issuance of ordinary shares from former</t>
  </si>
  <si>
    <t>shareholder before business combination</t>
  </si>
  <si>
    <t>Payments for treasury share</t>
  </si>
  <si>
    <t>Interest paid</t>
  </si>
  <si>
    <t>Net increase (decrease) in cash and cash equivalents</t>
  </si>
  <si>
    <t>Beginning balance</t>
  </si>
  <si>
    <t xml:space="preserve">Ending balance </t>
  </si>
  <si>
    <t>Cash and cash equivalents are made up as follows:</t>
  </si>
  <si>
    <t>- Cash on hand and deposits at financial institutions</t>
  </si>
  <si>
    <t>- maturities within three months</t>
  </si>
  <si>
    <t xml:space="preserve">Changes in construction payables and </t>
  </si>
  <si>
    <t>payables for purchase of assets</t>
  </si>
  <si>
    <t>(including retention for constructions)</t>
  </si>
  <si>
    <t>Changes in decommissioning costs</t>
  </si>
  <si>
    <t>Changes in right-of-use assets</t>
  </si>
  <si>
    <t xml:space="preserve">Changes in accounts receivable from </t>
  </si>
  <si>
    <t>sales of machines and equipment</t>
  </si>
  <si>
    <t>Offsetting payables for construction and purchase of</t>
  </si>
  <si>
    <t>fixed assets with other receivables</t>
  </si>
  <si>
    <t>Selling expenses and distribution costs</t>
  </si>
  <si>
    <t>Dividend payments</t>
  </si>
  <si>
    <t>Trade accounts receivable, net</t>
  </si>
  <si>
    <t>Other current receivables, net</t>
  </si>
  <si>
    <t>Other current payables</t>
  </si>
  <si>
    <t>-</t>
  </si>
  <si>
    <t>Retirement of treasury stock</t>
  </si>
  <si>
    <t>Disposal of Indirect Investment in Subsidiaries</t>
  </si>
  <si>
    <t xml:space="preserve">- 4,003,341,400 ordinary shares </t>
  </si>
  <si>
    <t xml:space="preserve">   (2023: 4,020,000,000 ordinary shares </t>
  </si>
  <si>
    <t xml:space="preserve">   at par value of Baht 0.10 per share)</t>
  </si>
  <si>
    <t>- 3,713,341,400 ordinary shares</t>
  </si>
  <si>
    <t xml:space="preserve">   (2023: 3,730,000,000 ordinary shares</t>
  </si>
  <si>
    <t xml:space="preserve">    paid-up at Baht 0.10 per share)</t>
  </si>
  <si>
    <t xml:space="preserve">Share of profit (loss) from investments in associates  </t>
  </si>
  <si>
    <t>Profit (loss) before income tax</t>
  </si>
  <si>
    <t>Profit (loss) for the year</t>
  </si>
  <si>
    <t>Other comprehensive expense</t>
  </si>
  <si>
    <t>Total comprehensive income (expense) for the year</t>
  </si>
  <si>
    <t>Earnings (loss) per share</t>
  </si>
  <si>
    <t>Basic earnings (loss)  per share</t>
  </si>
  <si>
    <t>Goodwill, net</t>
  </si>
  <si>
    <t>Investments in subsidiaries, net</t>
  </si>
  <si>
    <t>Trade accounts payable</t>
  </si>
  <si>
    <t>Provisions for employee benefits</t>
  </si>
  <si>
    <t>Loss from remeasurement of investments in equity</t>
  </si>
  <si>
    <t>- (Reversal) expected credit losses</t>
  </si>
  <si>
    <t>- (Reversal) losses on impairment of assets</t>
  </si>
  <si>
    <t>- Losses on remeasurement of financial instruments</t>
  </si>
  <si>
    <t xml:space="preserve"> joint ventures, net</t>
  </si>
  <si>
    <t xml:space="preserve"> interest in associates</t>
  </si>
  <si>
    <t xml:space="preserve">- Share of profit (loss)  from investments in associates and </t>
  </si>
  <si>
    <t>- Gains from reclassification of investments</t>
  </si>
  <si>
    <t>- Gains on disposals of intangible assets</t>
  </si>
  <si>
    <t>- Trade accounts receivable</t>
  </si>
  <si>
    <t>- Other current receivables</t>
  </si>
  <si>
    <t>- Trade accounts payable</t>
  </si>
  <si>
    <t>- Other current payables</t>
  </si>
  <si>
    <t>Proceeds from repayment of short-term loans to other parties</t>
  </si>
  <si>
    <t>Proceeds from repayment of long-term loans to related parties</t>
  </si>
  <si>
    <t xml:space="preserve">Payments for investments in financial assets measured </t>
  </si>
  <si>
    <t>at fair value through other comprehensive income</t>
  </si>
  <si>
    <t>Proceeds from disposals of Investments in joint ventures</t>
  </si>
  <si>
    <t>Net cash receipts from (payments in) investing activities</t>
  </si>
  <si>
    <t>Payments for long-term loans from related parties</t>
  </si>
  <si>
    <t>Net cash receipts from (payments in) financing activities</t>
  </si>
  <si>
    <t>Exchange gains on cash and cash equivalents</t>
  </si>
  <si>
    <t>Change in payables for purchase of intangible assets</t>
  </si>
  <si>
    <t>Remeasurement of employee benefit obligations</t>
  </si>
  <si>
    <t>Profit (loss) before income tax for the year</t>
  </si>
  <si>
    <t>Adjustments to reconcile profit (loss) before income tax</t>
  </si>
  <si>
    <t>- Losses from disposals of investments in indirect subsidiaries</t>
  </si>
  <si>
    <t>Impairment loss of assets</t>
  </si>
  <si>
    <t>Losses on remeasurement of derivatives, net</t>
  </si>
  <si>
    <t>Currency exchange gains (losses), net</t>
  </si>
  <si>
    <t xml:space="preserve">   instruments at fair value through </t>
  </si>
  <si>
    <t xml:space="preserve">   other comprehensive income, net</t>
  </si>
  <si>
    <t>- Gains on lease modifications</t>
  </si>
  <si>
    <t>Supplymentary of cash flows information:</t>
  </si>
  <si>
    <t>21, 24</t>
  </si>
  <si>
    <t>19.1.3</t>
  </si>
  <si>
    <t>Total items that will not be reclassified</t>
  </si>
  <si>
    <t>Capital increase and call for paid-up</t>
  </si>
  <si>
    <t>of subsidiaries</t>
  </si>
  <si>
    <t>Change in shareholding interests</t>
  </si>
  <si>
    <t>in a subsidiary</t>
  </si>
  <si>
    <t>19.2, 42.8</t>
  </si>
  <si>
    <t>Reversal expected credit (losses)</t>
  </si>
  <si>
    <t xml:space="preserve">- Losses on write-off of machines and equipment </t>
  </si>
  <si>
    <t>and intangible assets</t>
  </si>
  <si>
    <t>Corporate income tax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</si>
</sst>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_(* #,##0_);_(* \(#,##0\);_(* &quot;-&quot;??_);_(@_)"/>
    <numFmt numFmtId="171" formatCode="_-* #,##0.000000_-;\-* #,##0.000000_-;_-* &quot;-&quot;??_-;_-@_-"/>
    <numFmt numFmtId="172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name val="Browallia New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165" fontId="5" fillId="0" borderId="0" xfId="2" applyFont="1" applyFill="1" applyAlignment="1">
      <alignment horizontal="right" vertical="center"/>
    </xf>
    <xf numFmtId="167" fontId="5" fillId="0" borderId="0" xfId="2" applyNumberFormat="1" applyFont="1" applyFill="1" applyAlignment="1">
      <alignment horizontal="right" vertical="center"/>
    </xf>
    <xf numFmtId="167" fontId="6" fillId="0" borderId="0" xfId="1" applyNumberFormat="1" applyFont="1" applyFill="1" applyAlignment="1">
      <alignment vertical="center"/>
    </xf>
    <xf numFmtId="167" fontId="6" fillId="0" borderId="1" xfId="1" applyNumberFormat="1" applyFont="1" applyFill="1" applyBorder="1" applyAlignment="1">
      <alignment vertical="center"/>
    </xf>
    <xf numFmtId="167" fontId="6" fillId="0" borderId="1" xfId="2" applyNumberFormat="1" applyFont="1" applyFill="1" applyBorder="1" applyAlignment="1">
      <alignment horizontal="right" vertical="center"/>
    </xf>
    <xf numFmtId="167" fontId="5" fillId="0" borderId="0" xfId="2" applyNumberFormat="1" applyFont="1" applyFill="1" applyBorder="1" applyAlignment="1">
      <alignment horizontal="center" vertical="center"/>
    </xf>
    <xf numFmtId="165" fontId="5" fillId="0" borderId="0" xfId="2" applyFont="1" applyFill="1" applyBorder="1" applyAlignment="1">
      <alignment horizontal="right" vertical="center"/>
    </xf>
    <xf numFmtId="171" fontId="10" fillId="0" borderId="0" xfId="1" applyNumberFormat="1" applyFont="1" applyFill="1" applyBorder="1" applyAlignment="1">
      <alignment horizontal="right" vertical="center"/>
    </xf>
    <xf numFmtId="165" fontId="11" fillId="0" borderId="0" xfId="2" applyFont="1" applyFill="1" applyAlignment="1">
      <alignment horizontal="right" vertical="center"/>
    </xf>
    <xf numFmtId="170" fontId="11" fillId="0" borderId="0" xfId="3" applyNumberFormat="1" applyFont="1" applyFill="1" applyAlignment="1">
      <alignment vertical="center"/>
    </xf>
    <xf numFmtId="170" fontId="10" fillId="0" borderId="0" xfId="3" applyNumberFormat="1" applyFont="1" applyFill="1" applyAlignment="1">
      <alignment vertical="center"/>
    </xf>
    <xf numFmtId="0" fontId="10" fillId="0" borderId="0" xfId="3" quotePrefix="1" applyNumberFormat="1" applyFont="1" applyFill="1" applyAlignment="1">
      <alignment vertical="center"/>
    </xf>
    <xf numFmtId="0" fontId="10" fillId="0" borderId="0" xfId="3" applyNumberFormat="1" applyFont="1" applyFill="1" applyAlignment="1">
      <alignment vertical="center"/>
    </xf>
    <xf numFmtId="0" fontId="11" fillId="0" borderId="0" xfId="3" applyNumberFormat="1" applyFont="1" applyFill="1" applyAlignment="1">
      <alignment vertical="center"/>
    </xf>
    <xf numFmtId="172" fontId="10" fillId="0" borderId="0" xfId="3" applyNumberFormat="1" applyFont="1" applyFill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6" fontId="11" fillId="0" borderId="1" xfId="0" applyNumberFormat="1" applyFont="1" applyBorder="1" applyAlignment="1">
      <alignment horizontal="center" vertical="center"/>
    </xf>
    <xf numFmtId="167" fontId="11" fillId="0" borderId="1" xfId="7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center" vertical="center"/>
    </xf>
    <xf numFmtId="0" fontId="11" fillId="0" borderId="0" xfId="9" applyFont="1" applyAlignment="1">
      <alignment vertical="center"/>
    </xf>
    <xf numFmtId="167" fontId="10" fillId="0" borderId="2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7" fontId="10" fillId="0" borderId="0" xfId="5" applyNumberFormat="1" applyFont="1" applyAlignment="1">
      <alignment horizontal="right" vertical="center"/>
    </xf>
    <xf numFmtId="166" fontId="10" fillId="0" borderId="0" xfId="0" quotePrefix="1" applyNumberFormat="1" applyFont="1" applyAlignment="1">
      <alignment horizontal="center" vertical="center"/>
    </xf>
    <xf numFmtId="166" fontId="10" fillId="0" borderId="0" xfId="0" quotePrefix="1" applyNumberFormat="1" applyFont="1" applyAlignment="1">
      <alignment horizontal="left" vertical="center"/>
    </xf>
    <xf numFmtId="166" fontId="10" fillId="0" borderId="0" xfId="8" quotePrefix="1" applyNumberFormat="1" applyFont="1" applyAlignment="1">
      <alignment horizontal="left" vertical="center"/>
    </xf>
    <xf numFmtId="166" fontId="10" fillId="0" borderId="0" xfId="8" applyNumberFormat="1" applyFont="1" applyAlignment="1">
      <alignment horizontal="left" vertical="center"/>
    </xf>
    <xf numFmtId="0" fontId="10" fillId="0" borderId="0" xfId="14" applyFont="1" applyAlignment="1">
      <alignment vertical="center" wrapText="1"/>
    </xf>
    <xf numFmtId="166" fontId="10" fillId="0" borderId="0" xfId="8" applyNumberFormat="1" applyFont="1" applyAlignment="1">
      <alignment vertical="center"/>
    </xf>
    <xf numFmtId="167" fontId="11" fillId="0" borderId="0" xfId="15" applyNumberFormat="1" applyFont="1" applyAlignment="1">
      <alignment horizontal="right" vertical="center"/>
    </xf>
    <xf numFmtId="167" fontId="11" fillId="0" borderId="0" xfId="14" applyNumberFormat="1" applyFont="1" applyAlignment="1">
      <alignment horizontal="right" vertical="center"/>
    </xf>
    <xf numFmtId="167" fontId="11" fillId="0" borderId="1" xfId="7" applyNumberFormat="1" applyFont="1" applyBorder="1" applyAlignment="1">
      <alignment horizontal="center" vertical="center"/>
    </xf>
    <xf numFmtId="166" fontId="10" fillId="0" borderId="0" xfId="0" quotePrefix="1" applyNumberFormat="1" applyFont="1" applyAlignment="1">
      <alignment horizontal="right" vertical="center"/>
    </xf>
    <xf numFmtId="166" fontId="10" fillId="0" borderId="0" xfId="0" quotePrefix="1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167" fontId="11" fillId="0" borderId="0" xfId="6" applyNumberFormat="1" applyFont="1" applyAlignment="1">
      <alignment horizontal="right" vertical="center"/>
    </xf>
    <xf numFmtId="166" fontId="11" fillId="0" borderId="0" xfId="6" applyNumberFormat="1" applyFont="1" applyAlignment="1">
      <alignment horizontal="left" vertical="center"/>
    </xf>
    <xf numFmtId="166" fontId="11" fillId="0" borderId="0" xfId="6" applyNumberFormat="1" applyFont="1" applyAlignment="1">
      <alignment horizontal="center" vertical="center"/>
    </xf>
    <xf numFmtId="167" fontId="10" fillId="0" borderId="0" xfId="6" applyNumberFormat="1" applyFont="1" applyAlignment="1">
      <alignment horizontal="right" vertical="center"/>
    </xf>
    <xf numFmtId="167" fontId="10" fillId="0" borderId="1" xfId="6" applyNumberFormat="1" applyFont="1" applyBorder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7" fontId="10" fillId="0" borderId="2" xfId="6" applyNumberFormat="1" applyFont="1" applyBorder="1" applyAlignment="1">
      <alignment horizontal="right" vertical="center"/>
    </xf>
    <xf numFmtId="169" fontId="11" fillId="0" borderId="0" xfId="6" applyNumberFormat="1" applyFont="1" applyAlignment="1">
      <alignment horizontal="right" vertical="center"/>
    </xf>
    <xf numFmtId="166" fontId="10" fillId="0" borderId="0" xfId="6" applyNumberFormat="1" applyFont="1" applyAlignment="1">
      <alignment horizontal="left" vertical="center"/>
    </xf>
    <xf numFmtId="166" fontId="10" fillId="0" borderId="0" xfId="6" applyNumberFormat="1" applyFont="1" applyAlignment="1">
      <alignment horizontal="center" vertical="center"/>
    </xf>
    <xf numFmtId="0" fontId="10" fillId="0" borderId="0" xfId="0" applyFont="1"/>
    <xf numFmtId="166" fontId="11" fillId="0" borderId="0" xfId="5" applyNumberFormat="1" applyFont="1" applyAlignment="1">
      <alignment horizontal="left" vertical="center"/>
    </xf>
    <xf numFmtId="166" fontId="5" fillId="0" borderId="0" xfId="5" applyNumberFormat="1" applyFont="1" applyAlignment="1">
      <alignment horizontal="left" vertical="center"/>
    </xf>
    <xf numFmtId="166" fontId="6" fillId="0" borderId="0" xfId="5" applyNumberFormat="1" applyFont="1" applyAlignment="1">
      <alignment horizontal="center" vertical="center"/>
    </xf>
    <xf numFmtId="166" fontId="6" fillId="0" borderId="0" xfId="5" applyNumberFormat="1" applyFont="1" applyAlignment="1">
      <alignment horizontal="right" vertical="center"/>
    </xf>
    <xf numFmtId="166" fontId="6" fillId="0" borderId="0" xfId="5" applyNumberFormat="1" applyFont="1" applyAlignment="1">
      <alignment horizontal="left" vertical="center"/>
    </xf>
    <xf numFmtId="166" fontId="5" fillId="0" borderId="0" xfId="4" applyNumberFormat="1" applyFont="1" applyAlignment="1">
      <alignment horizontal="right" vertical="center"/>
    </xf>
    <xf numFmtId="166" fontId="6" fillId="0" borderId="0" xfId="5" applyNumberFormat="1" applyFont="1" applyAlignment="1">
      <alignment vertical="center"/>
    </xf>
    <xf numFmtId="167" fontId="5" fillId="0" borderId="0" xfId="10" applyNumberFormat="1" applyFont="1" applyAlignment="1">
      <alignment horizontal="right" vertical="center"/>
    </xf>
    <xf numFmtId="166" fontId="11" fillId="0" borderId="1" xfId="12" applyNumberFormat="1" applyFont="1" applyBorder="1" applyAlignment="1">
      <alignment horizontal="left" vertical="center"/>
    </xf>
    <xf numFmtId="166" fontId="11" fillId="0" borderId="1" xfId="5" applyNumberFormat="1" applyFont="1" applyBorder="1" applyAlignment="1">
      <alignment horizontal="left" vertical="center"/>
    </xf>
    <xf numFmtId="166" fontId="5" fillId="0" borderId="1" xfId="5" applyNumberFormat="1" applyFont="1" applyBorder="1" applyAlignment="1">
      <alignment horizontal="left" vertical="center"/>
    </xf>
    <xf numFmtId="166" fontId="6" fillId="0" borderId="1" xfId="5" applyNumberFormat="1" applyFont="1" applyBorder="1" applyAlignment="1">
      <alignment horizontal="center" vertical="center"/>
    </xf>
    <xf numFmtId="166" fontId="6" fillId="0" borderId="1" xfId="5" applyNumberFormat="1" applyFont="1" applyBorder="1" applyAlignment="1">
      <alignment horizontal="right" vertical="center"/>
    </xf>
    <xf numFmtId="166" fontId="6" fillId="0" borderId="1" xfId="5" applyNumberFormat="1" applyFont="1" applyBorder="1" applyAlignment="1">
      <alignment horizontal="left" vertical="center"/>
    </xf>
    <xf numFmtId="167" fontId="6" fillId="0" borderId="0" xfId="5" applyNumberFormat="1" applyFont="1" applyAlignment="1">
      <alignment horizontal="center" vertical="center"/>
    </xf>
    <xf numFmtId="166" fontId="5" fillId="0" borderId="0" xfId="5" applyNumberFormat="1" applyFont="1" applyAlignment="1">
      <alignment horizontal="right" vertical="center"/>
    </xf>
    <xf numFmtId="167" fontId="6" fillId="0" borderId="0" xfId="5" applyNumberFormat="1" applyFont="1" applyAlignment="1">
      <alignment horizontal="right" vertical="center"/>
    </xf>
    <xf numFmtId="167" fontId="5" fillId="0" borderId="4" xfId="0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1" xfId="0" applyNumberFormat="1" applyFont="1" applyBorder="1" applyAlignment="1">
      <alignment vertical="center"/>
    </xf>
    <xf numFmtId="167" fontId="5" fillId="0" borderId="4" xfId="5" applyNumberFormat="1" applyFont="1" applyBorder="1" applyAlignment="1">
      <alignment horizontal="right" vertical="center"/>
    </xf>
    <xf numFmtId="166" fontId="5" fillId="0" borderId="0" xfId="5" applyNumberFormat="1" applyFont="1" applyAlignment="1">
      <alignment vertical="center"/>
    </xf>
    <xf numFmtId="166" fontId="5" fillId="0" borderId="1" xfId="5" applyNumberFormat="1" applyFont="1" applyBorder="1" applyAlignment="1">
      <alignment horizontal="center" vertical="center"/>
    </xf>
    <xf numFmtId="166" fontId="5" fillId="0" borderId="0" xfId="5" applyNumberFormat="1" applyFont="1" applyAlignment="1">
      <alignment horizontal="center" vertical="center"/>
    </xf>
    <xf numFmtId="167" fontId="5" fillId="0" borderId="0" xfId="5" applyNumberFormat="1" applyFont="1" applyAlignment="1">
      <alignment horizontal="right" vertical="center"/>
    </xf>
    <xf numFmtId="167" fontId="5" fillId="0" borderId="0" xfId="15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/>
    </xf>
    <xf numFmtId="167" fontId="5" fillId="0" borderId="1" xfId="7" applyNumberFormat="1" applyFont="1" applyBorder="1" applyAlignment="1">
      <alignment horizontal="center" vertical="center"/>
    </xf>
    <xf numFmtId="167" fontId="5" fillId="0" borderId="1" xfId="7" applyNumberFormat="1" applyFont="1" applyBorder="1" applyAlignment="1">
      <alignment horizontal="right" vertical="center"/>
    </xf>
    <xf numFmtId="166" fontId="5" fillId="0" borderId="0" xfId="5" quotePrefix="1" applyNumberFormat="1" applyFont="1" applyAlignment="1">
      <alignment horizontal="right" vertical="center"/>
    </xf>
    <xf numFmtId="167" fontId="5" fillId="0" borderId="0" xfId="7" applyNumberFormat="1" applyFont="1" applyAlignment="1">
      <alignment horizontal="right" vertical="center"/>
    </xf>
    <xf numFmtId="3" fontId="6" fillId="0" borderId="0" xfId="5" applyNumberFormat="1" applyFont="1" applyAlignment="1">
      <alignment horizontal="right" vertical="center"/>
    </xf>
    <xf numFmtId="166" fontId="5" fillId="0" borderId="0" xfId="5" quotePrefix="1" applyNumberFormat="1" applyFont="1" applyAlignment="1">
      <alignment horizontal="left" vertical="center"/>
    </xf>
    <xf numFmtId="167" fontId="9" fillId="0" borderId="0" xfId="5" applyNumberFormat="1" applyFont="1" applyAlignment="1">
      <alignment horizontal="right" vertical="center"/>
    </xf>
    <xf numFmtId="0" fontId="6" fillId="0" borderId="0" xfId="10" quotePrefix="1" applyFont="1" applyAlignment="1">
      <alignment vertical="center"/>
    </xf>
    <xf numFmtId="168" fontId="6" fillId="0" borderId="0" xfId="5" applyNumberFormat="1" applyFont="1" applyAlignment="1">
      <alignment horizontal="center" vertical="center"/>
    </xf>
    <xf numFmtId="167" fontId="6" fillId="0" borderId="1" xfId="5" applyNumberFormat="1" applyFont="1" applyBorder="1" applyAlignment="1">
      <alignment horizontal="right" vertical="center"/>
    </xf>
    <xf numFmtId="167" fontId="6" fillId="0" borderId="2" xfId="5" applyNumberFormat="1" applyFont="1" applyBorder="1" applyAlignment="1">
      <alignment horizontal="right" vertical="center"/>
    </xf>
    <xf numFmtId="166" fontId="10" fillId="0" borderId="1" xfId="5" applyNumberFormat="1" applyFont="1" applyBorder="1" applyAlignment="1">
      <alignment horizontal="left" vertical="center"/>
    </xf>
    <xf numFmtId="166" fontId="10" fillId="0" borderId="1" xfId="5" applyNumberFormat="1" applyFont="1" applyBorder="1" applyAlignment="1">
      <alignment horizontal="center" vertical="center"/>
    </xf>
    <xf numFmtId="166" fontId="10" fillId="0" borderId="1" xfId="5" applyNumberFormat="1" applyFont="1" applyBorder="1" applyAlignment="1">
      <alignment vertical="center"/>
    </xf>
    <xf numFmtId="166" fontId="10" fillId="0" borderId="0" xfId="5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Alignment="1">
      <alignment horizontal="right" vertical="center"/>
    </xf>
    <xf numFmtId="167" fontId="6" fillId="0" borderId="0" xfId="10" applyNumberFormat="1" applyFont="1" applyAlignment="1">
      <alignment horizontal="right" vertical="center"/>
    </xf>
    <xf numFmtId="0" fontId="6" fillId="0" borderId="0" xfId="10" applyFont="1" applyAlignment="1">
      <alignment vertical="center"/>
    </xf>
    <xf numFmtId="0" fontId="5" fillId="0" borderId="1" xfId="10" applyFont="1" applyBorder="1" applyAlignment="1">
      <alignment vertical="center"/>
    </xf>
    <xf numFmtId="0" fontId="6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horizontal="right" vertical="center"/>
    </xf>
    <xf numFmtId="167" fontId="6" fillId="0" borderId="1" xfId="10" applyNumberFormat="1" applyFont="1" applyBorder="1" applyAlignment="1">
      <alignment horizontal="right" vertical="center"/>
    </xf>
    <xf numFmtId="0" fontId="5" fillId="0" borderId="0" xfId="10" applyFont="1" applyAlignment="1">
      <alignment horizontal="right" vertical="center"/>
    </xf>
    <xf numFmtId="0" fontId="5" fillId="0" borderId="0" xfId="10" applyFont="1" applyAlignment="1">
      <alignment horizontal="center" vertical="center"/>
    </xf>
    <xf numFmtId="167" fontId="6" fillId="0" borderId="0" xfId="10" applyNumberFormat="1" applyFont="1" applyAlignment="1">
      <alignment vertical="center"/>
    </xf>
    <xf numFmtId="167" fontId="6" fillId="0" borderId="1" xfId="10" applyNumberFormat="1" applyFont="1" applyBorder="1" applyAlignment="1">
      <alignment vertical="center"/>
    </xf>
    <xf numFmtId="164" fontId="6" fillId="0" borderId="0" xfId="10" applyNumberFormat="1" applyFont="1" applyAlignment="1">
      <alignment horizontal="right" vertical="center"/>
    </xf>
    <xf numFmtId="167" fontId="6" fillId="0" borderId="2" xfId="10" applyNumberFormat="1" applyFont="1" applyBorder="1" applyAlignment="1">
      <alignment horizontal="right" vertical="center"/>
    </xf>
    <xf numFmtId="0" fontId="6" fillId="0" borderId="1" xfId="10" applyFont="1" applyBorder="1" applyAlignment="1">
      <alignment vertical="center"/>
    </xf>
    <xf numFmtId="166" fontId="11" fillId="0" borderId="0" xfId="8" applyNumberFormat="1" applyFont="1" applyAlignment="1">
      <alignment horizontal="left" vertical="center"/>
    </xf>
    <xf numFmtId="166" fontId="10" fillId="0" borderId="0" xfId="8" applyNumberFormat="1" applyFont="1" applyAlignment="1">
      <alignment horizontal="center" vertical="center"/>
    </xf>
    <xf numFmtId="167" fontId="10" fillId="0" borderId="0" xfId="8" applyNumberFormat="1" applyFont="1" applyAlignment="1">
      <alignment horizontal="right" vertical="center"/>
    </xf>
    <xf numFmtId="164" fontId="10" fillId="0" borderId="0" xfId="8" applyNumberFormat="1" applyFont="1" applyAlignment="1">
      <alignment horizontal="left" vertical="center"/>
    </xf>
    <xf numFmtId="164" fontId="10" fillId="0" borderId="0" xfId="8" applyNumberFormat="1" applyFont="1" applyAlignment="1">
      <alignment horizontal="center" vertical="center"/>
    </xf>
    <xf numFmtId="166" fontId="11" fillId="0" borderId="1" xfId="11" applyNumberFormat="1" applyFont="1" applyBorder="1" applyAlignment="1">
      <alignment horizontal="left" vertical="center"/>
    </xf>
    <xf numFmtId="166" fontId="11" fillId="0" borderId="1" xfId="8" applyNumberFormat="1" applyFont="1" applyBorder="1" applyAlignment="1">
      <alignment horizontal="left" vertical="center"/>
    </xf>
    <xf numFmtId="166" fontId="10" fillId="0" borderId="1" xfId="8" applyNumberFormat="1" applyFont="1" applyBorder="1" applyAlignment="1">
      <alignment horizontal="center" vertical="center"/>
    </xf>
    <xf numFmtId="166" fontId="10" fillId="0" borderId="1" xfId="8" applyNumberFormat="1" applyFont="1" applyBorder="1" applyAlignment="1">
      <alignment horizontal="left" vertical="center"/>
    </xf>
    <xf numFmtId="167" fontId="10" fillId="0" borderId="1" xfId="8" applyNumberFormat="1" applyFont="1" applyBorder="1" applyAlignment="1">
      <alignment horizontal="right" vertical="center"/>
    </xf>
    <xf numFmtId="164" fontId="10" fillId="0" borderId="1" xfId="8" applyNumberFormat="1" applyFont="1" applyBorder="1" applyAlignment="1">
      <alignment horizontal="left" vertical="center"/>
    </xf>
    <xf numFmtId="164" fontId="10" fillId="0" borderId="1" xfId="8" applyNumberFormat="1" applyFont="1" applyBorder="1" applyAlignment="1">
      <alignment horizontal="center" vertical="center"/>
    </xf>
    <xf numFmtId="166" fontId="11" fillId="0" borderId="0" xfId="11" applyNumberFormat="1" applyFont="1" applyAlignment="1">
      <alignment horizontal="left" vertical="center"/>
    </xf>
    <xf numFmtId="168" fontId="10" fillId="0" borderId="0" xfId="8" applyNumberFormat="1" applyFont="1" applyAlignment="1">
      <alignment horizontal="center" vertical="center"/>
    </xf>
    <xf numFmtId="0" fontId="10" fillId="0" borderId="0" xfId="0" quotePrefix="1" applyFont="1" applyAlignment="1">
      <alignment vertical="center"/>
    </xf>
    <xf numFmtId="166" fontId="11" fillId="0" borderId="0" xfId="8" applyNumberFormat="1" applyFont="1" applyAlignment="1">
      <alignment vertical="center"/>
    </xf>
    <xf numFmtId="167" fontId="10" fillId="0" borderId="2" xfId="8" applyNumberFormat="1" applyFont="1" applyBorder="1" applyAlignment="1">
      <alignment horizontal="right" vertical="center"/>
    </xf>
    <xf numFmtId="166" fontId="10" fillId="0" borderId="0" xfId="6" quotePrefix="1" applyNumberFormat="1" applyFont="1" applyAlignment="1">
      <alignment horizontal="left" vertical="center"/>
    </xf>
    <xf numFmtId="169" fontId="10" fillId="0" borderId="0" xfId="8" applyNumberFormat="1" applyFont="1" applyAlignment="1">
      <alignment horizontal="right" vertical="center"/>
    </xf>
    <xf numFmtId="0" fontId="10" fillId="0" borderId="0" xfId="10" applyFont="1" applyAlignment="1">
      <alignment vertical="center"/>
    </xf>
    <xf numFmtId="167" fontId="10" fillId="0" borderId="2" xfId="10" applyNumberFormat="1" applyFont="1" applyBorder="1" applyAlignment="1">
      <alignment vertical="center"/>
    </xf>
    <xf numFmtId="169" fontId="10" fillId="0" borderId="0" xfId="6" applyNumberFormat="1" applyFont="1" applyAlignment="1">
      <alignment horizontal="left" vertical="center"/>
    </xf>
    <xf numFmtId="169" fontId="10" fillId="0" borderId="0" xfId="8" applyNumberFormat="1" applyFont="1" applyAlignment="1">
      <alignment vertical="center"/>
    </xf>
    <xf numFmtId="169" fontId="10" fillId="0" borderId="0" xfId="6" applyNumberFormat="1" applyFont="1" applyAlignment="1">
      <alignment horizontal="right" vertical="center"/>
    </xf>
    <xf numFmtId="167" fontId="10" fillId="0" borderId="0" xfId="0" quotePrefix="1" applyNumberFormat="1" applyFont="1" applyAlignment="1">
      <alignment horizontal="right" vertical="center"/>
    </xf>
    <xf numFmtId="167" fontId="6" fillId="0" borderId="0" xfId="1" applyNumberFormat="1" applyFont="1" applyFill="1" applyBorder="1" applyAlignment="1">
      <alignment vertical="center"/>
    </xf>
    <xf numFmtId="0" fontId="10" fillId="0" borderId="1" xfId="10" applyFont="1" applyBorder="1" applyAlignment="1">
      <alignment horizontal="justify" vertical="center"/>
    </xf>
    <xf numFmtId="167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167" fontId="5" fillId="0" borderId="1" xfId="10" applyNumberFormat="1" applyFont="1" applyBorder="1" applyAlignment="1">
      <alignment horizontal="right" vertical="center" wrapText="1"/>
    </xf>
    <xf numFmtId="167" fontId="5" fillId="0" borderId="3" xfId="10" applyNumberFormat="1" applyFont="1" applyBorder="1" applyAlignment="1">
      <alignment horizontal="center" vertical="center"/>
    </xf>
    <xf numFmtId="167" fontId="5" fillId="0" borderId="3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166" fontId="5" fillId="0" borderId="1" xfId="5" applyNumberFormat="1" applyFont="1" applyBorder="1" applyAlignment="1">
      <alignment horizontal="center" vertical="center"/>
    </xf>
    <xf numFmtId="166" fontId="5" fillId="0" borderId="3" xfId="5" applyNumberFormat="1" applyFont="1" applyBorder="1" applyAlignment="1">
      <alignment horizontal="center" vertical="center"/>
    </xf>
    <xf numFmtId="167" fontId="5" fillId="0" borderId="1" xfId="5" applyNumberFormat="1" applyFont="1" applyBorder="1" applyAlignment="1">
      <alignment horizontal="right" vertical="center"/>
    </xf>
    <xf numFmtId="0" fontId="10" fillId="0" borderId="1" xfId="10" applyFont="1" applyBorder="1" applyAlignment="1">
      <alignment horizontal="left" vertical="center" wrapText="1"/>
    </xf>
  </cellXfs>
  <cellStyles count="16">
    <cellStyle name="Comma" xfId="1" builtinId="3"/>
    <cellStyle name="Comma 12 2 2" xfId="2" xr:uid="{00000000-0005-0000-0000-000001000000}"/>
    <cellStyle name="Comma 2 2" xfId="3" xr:uid="{00000000-0005-0000-0000-000002000000}"/>
    <cellStyle name="Normal" xfId="0" builtinId="0"/>
    <cellStyle name="Normal 10 4" xfId="4" xr:uid="{00000000-0005-0000-0000-000004000000}"/>
    <cellStyle name="Normal 2 10 4" xfId="14" xr:uid="{957CC917-BF46-4C49-AAF0-A62B19B32401}"/>
    <cellStyle name="Normal 2 13" xfId="5" xr:uid="{00000000-0005-0000-0000-000005000000}"/>
    <cellStyle name="Normal 3" xfId="6" xr:uid="{00000000-0005-0000-0000-000006000000}"/>
    <cellStyle name="Normal 3 2" xfId="7" xr:uid="{00000000-0005-0000-0000-000007000000}"/>
    <cellStyle name="Normal_CE-Thai" xfId="15" xr:uid="{76BBD73A-CA68-4E54-8831-FCAE5C6C8BF7}"/>
    <cellStyle name="Normal_EGCO_June10 TE" xfId="8" xr:uid="{00000000-0005-0000-0000-000008000000}"/>
    <cellStyle name="Normal_Interlink Communication_EQ2_10_Interlink Communication_EQ2_12" xfId="9" xr:uid="{00000000-0005-0000-0000-000009000000}"/>
    <cellStyle name="Normal_KEGCO_2002" xfId="10" xr:uid="{00000000-0005-0000-0000-00000A000000}"/>
    <cellStyle name="Normal_Sheet5" xfId="11" xr:uid="{00000000-0005-0000-0000-00000B000000}"/>
    <cellStyle name="Normal_Sheet7 2" xfId="12" xr:uid="{00000000-0005-0000-0000-00000C000000}"/>
    <cellStyle name="ปกติ_USCT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PwC Burgundy">
      <a:dk1>
        <a:srgbClr val="000000"/>
      </a:dk1>
      <a:lt1>
        <a:srgbClr val="FFFFFF"/>
      </a:lt1>
      <a:dk2>
        <a:srgbClr val="A32020"/>
      </a:dk2>
      <a:lt2>
        <a:srgbClr val="FFFFFF"/>
      </a:lt2>
      <a:accent1>
        <a:srgbClr val="A32020"/>
      </a:accent1>
      <a:accent2>
        <a:srgbClr val="E0301E"/>
      </a:accent2>
      <a:accent3>
        <a:srgbClr val="602320"/>
      </a:accent3>
      <a:accent4>
        <a:srgbClr val="DB536A"/>
      </a:accent4>
      <a:accent5>
        <a:srgbClr val="DC6900"/>
      </a:accent5>
      <a:accent6>
        <a:srgbClr val="FFB600"/>
      </a:accent6>
      <a:hlink>
        <a:srgbClr val="A32020"/>
      </a:hlink>
      <a:folHlink>
        <a:srgbClr val="A3202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14999847407452621"/>
  </sheetPr>
  <dimension ref="A1:L172"/>
  <sheetViews>
    <sheetView topLeftCell="A76" zoomScale="110" zoomScaleNormal="110" zoomScaleSheetLayoutView="115" workbookViewId="0">
      <selection activeCell="A87" sqref="A87"/>
    </sheetView>
  </sheetViews>
  <sheetFormatPr defaultColWidth="9.28515625" defaultRowHeight="16.5" customHeight="1" x14ac:dyDescent="0.25"/>
  <cols>
    <col min="1" max="2" width="1.7109375" style="19" customWidth="1"/>
    <col min="3" max="3" width="35.140625" style="19" customWidth="1"/>
    <col min="4" max="4" width="5" style="18" customWidth="1"/>
    <col min="5" max="5" width="0.5703125" style="19" customWidth="1"/>
    <col min="6" max="6" width="13.42578125" style="20" customWidth="1"/>
    <col min="7" max="7" width="0.5703125" style="19" customWidth="1"/>
    <col min="8" max="8" width="13.42578125" style="20" customWidth="1"/>
    <col min="9" max="9" width="0.5703125" style="18" customWidth="1"/>
    <col min="10" max="10" width="13.42578125" style="20" customWidth="1"/>
    <col min="11" max="11" width="0.5703125" style="19" customWidth="1"/>
    <col min="12" max="12" width="13.42578125" style="20" customWidth="1"/>
    <col min="13" max="16384" width="9.28515625" style="21"/>
  </cols>
  <sheetData>
    <row r="1" spans="1:12" ht="16.5" customHeight="1" x14ac:dyDescent="0.25">
      <c r="A1" s="17" t="s">
        <v>0</v>
      </c>
      <c r="B1" s="17"/>
      <c r="C1" s="17"/>
    </row>
    <row r="2" spans="1:12" ht="16.5" customHeight="1" x14ac:dyDescent="0.25">
      <c r="A2" s="17" t="s">
        <v>1</v>
      </c>
      <c r="B2" s="17"/>
      <c r="C2" s="17"/>
    </row>
    <row r="3" spans="1:12" ht="16.5" customHeight="1" x14ac:dyDescent="0.25">
      <c r="A3" s="22" t="s">
        <v>2</v>
      </c>
      <c r="B3" s="22"/>
      <c r="C3" s="22"/>
      <c r="D3" s="23"/>
      <c r="E3" s="24"/>
      <c r="F3" s="25"/>
      <c r="G3" s="24"/>
      <c r="H3" s="25"/>
      <c r="I3" s="23"/>
      <c r="J3" s="25"/>
      <c r="K3" s="24"/>
      <c r="L3" s="25"/>
    </row>
    <row r="4" spans="1:12" ht="12" customHeight="1" x14ac:dyDescent="0.25">
      <c r="A4" s="17"/>
      <c r="B4" s="17"/>
      <c r="C4" s="17"/>
    </row>
    <row r="5" spans="1:12" ht="12" customHeight="1" x14ac:dyDescent="0.25"/>
    <row r="6" spans="1:12" ht="24" customHeight="1" x14ac:dyDescent="0.25">
      <c r="A6" s="21"/>
      <c r="D6" s="26"/>
      <c r="E6" s="17"/>
      <c r="F6" s="155" t="s">
        <v>3</v>
      </c>
      <c r="G6" s="155"/>
      <c r="H6" s="155"/>
      <c r="I6" s="27"/>
      <c r="J6" s="155" t="s">
        <v>4</v>
      </c>
      <c r="K6" s="155"/>
      <c r="L6" s="155"/>
    </row>
    <row r="7" spans="1:12" ht="15.6" customHeight="1" x14ac:dyDescent="0.25">
      <c r="E7" s="17"/>
      <c r="F7" s="29">
        <v>2024</v>
      </c>
      <c r="G7" s="30"/>
      <c r="H7" s="29">
        <v>2023</v>
      </c>
      <c r="I7" s="30"/>
      <c r="J7" s="29">
        <v>2024</v>
      </c>
      <c r="K7" s="30"/>
      <c r="L7" s="29">
        <v>2023</v>
      </c>
    </row>
    <row r="8" spans="1:12" ht="15.6" customHeight="1" x14ac:dyDescent="0.25">
      <c r="D8" s="31" t="s">
        <v>5</v>
      </c>
      <c r="E8" s="17"/>
      <c r="F8" s="32" t="s">
        <v>6</v>
      </c>
      <c r="G8" s="17"/>
      <c r="H8" s="32" t="s">
        <v>6</v>
      </c>
      <c r="I8" s="17"/>
      <c r="J8" s="32" t="s">
        <v>6</v>
      </c>
      <c r="K8" s="17"/>
      <c r="L8" s="32" t="s">
        <v>6</v>
      </c>
    </row>
    <row r="9" spans="1:12" ht="15.6" customHeight="1" x14ac:dyDescent="0.25">
      <c r="A9" s="17" t="s">
        <v>7</v>
      </c>
      <c r="I9" s="19"/>
      <c r="K9" s="18"/>
    </row>
    <row r="10" spans="1:12" ht="6" customHeight="1" x14ac:dyDescent="0.25">
      <c r="A10" s="17"/>
      <c r="I10" s="19"/>
      <c r="K10" s="18"/>
    </row>
    <row r="11" spans="1:12" ht="15.6" customHeight="1" x14ac:dyDescent="0.25">
      <c r="A11" s="33" t="s">
        <v>8</v>
      </c>
      <c r="G11" s="34"/>
      <c r="I11" s="34"/>
      <c r="K11" s="35"/>
    </row>
    <row r="12" spans="1:12" ht="6" customHeight="1" x14ac:dyDescent="0.25">
      <c r="A12" s="17"/>
      <c r="G12" s="34"/>
      <c r="I12" s="34"/>
      <c r="K12" s="35"/>
    </row>
    <row r="13" spans="1:12" ht="15.6" customHeight="1" x14ac:dyDescent="0.25">
      <c r="A13" s="19" t="s">
        <v>9</v>
      </c>
      <c r="D13" s="18">
        <v>10</v>
      </c>
      <c r="F13" s="20">
        <v>382745852</v>
      </c>
      <c r="G13" s="36"/>
      <c r="H13" s="20">
        <v>2463729095</v>
      </c>
      <c r="I13" s="36"/>
      <c r="J13" s="20">
        <v>153115758</v>
      </c>
      <c r="K13" s="20"/>
      <c r="L13" s="20">
        <v>708019184</v>
      </c>
    </row>
    <row r="14" spans="1:12" ht="15.6" customHeight="1" x14ac:dyDescent="0.25">
      <c r="A14" s="19" t="s">
        <v>10</v>
      </c>
      <c r="B14" s="21"/>
      <c r="D14" s="18">
        <v>11</v>
      </c>
      <c r="F14" s="20">
        <v>0</v>
      </c>
      <c r="G14" s="36"/>
      <c r="H14" s="20">
        <v>10161944</v>
      </c>
      <c r="I14" s="36"/>
      <c r="J14" s="20">
        <v>0</v>
      </c>
      <c r="K14" s="20"/>
      <c r="L14" s="20">
        <v>0</v>
      </c>
    </row>
    <row r="15" spans="1:12" ht="15.6" customHeight="1" x14ac:dyDescent="0.25">
      <c r="A15" s="19" t="s">
        <v>269</v>
      </c>
      <c r="D15" s="18">
        <v>12</v>
      </c>
      <c r="F15" s="20">
        <v>7947072058</v>
      </c>
      <c r="G15" s="34"/>
      <c r="H15" s="20">
        <v>8800177232</v>
      </c>
      <c r="I15" s="34"/>
      <c r="J15" s="20">
        <v>615688733</v>
      </c>
      <c r="K15" s="20"/>
      <c r="L15" s="20">
        <v>1207217000</v>
      </c>
    </row>
    <row r="16" spans="1:12" ht="15.6" customHeight="1" x14ac:dyDescent="0.25">
      <c r="A16" s="19" t="s">
        <v>11</v>
      </c>
      <c r="G16" s="34"/>
      <c r="I16" s="34"/>
      <c r="K16" s="20"/>
    </row>
    <row r="17" spans="1:12" ht="15.6" customHeight="1" x14ac:dyDescent="0.25">
      <c r="A17" s="21"/>
      <c r="B17" s="19" t="s">
        <v>12</v>
      </c>
      <c r="D17" s="37">
        <v>42.3</v>
      </c>
      <c r="F17" s="20">
        <v>14829755</v>
      </c>
      <c r="G17" s="34"/>
      <c r="H17" s="20">
        <v>72951346</v>
      </c>
      <c r="I17" s="34"/>
      <c r="J17" s="20" t="s">
        <v>272</v>
      </c>
      <c r="K17" s="20"/>
      <c r="L17" s="20">
        <v>0</v>
      </c>
    </row>
    <row r="18" spans="1:12" ht="15.6" customHeight="1" x14ac:dyDescent="0.25">
      <c r="A18" s="19" t="s">
        <v>13</v>
      </c>
      <c r="D18" s="18">
        <v>13</v>
      </c>
      <c r="F18" s="20">
        <v>2933232858</v>
      </c>
      <c r="G18" s="34"/>
      <c r="H18" s="20">
        <v>1911925922</v>
      </c>
      <c r="I18" s="34"/>
      <c r="J18" s="20">
        <v>1330509</v>
      </c>
      <c r="K18" s="20"/>
      <c r="L18" s="20">
        <v>2183475</v>
      </c>
    </row>
    <row r="19" spans="1:12" ht="15.6" customHeight="1" x14ac:dyDescent="0.25">
      <c r="A19" s="19" t="s">
        <v>270</v>
      </c>
      <c r="D19" s="18">
        <v>14</v>
      </c>
      <c r="E19" s="21"/>
      <c r="F19" s="20">
        <v>2649354410</v>
      </c>
      <c r="G19" s="34"/>
      <c r="H19" s="20">
        <v>3210590597</v>
      </c>
      <c r="I19" s="34"/>
      <c r="J19" s="20">
        <v>2296569047</v>
      </c>
      <c r="K19" s="20"/>
      <c r="L19" s="20">
        <v>1628921289</v>
      </c>
    </row>
    <row r="20" spans="1:12" ht="15.6" customHeight="1" x14ac:dyDescent="0.25">
      <c r="A20" s="19" t="s">
        <v>14</v>
      </c>
      <c r="B20" s="21"/>
      <c r="D20" s="37">
        <v>42.5</v>
      </c>
      <c r="E20" s="21"/>
      <c r="F20" s="20">
        <v>11200000</v>
      </c>
      <c r="G20" s="34"/>
      <c r="H20" s="20">
        <v>11200000</v>
      </c>
      <c r="I20" s="34"/>
      <c r="J20" s="20">
        <v>11954601205</v>
      </c>
      <c r="K20" s="20"/>
      <c r="L20" s="20">
        <v>13143708000</v>
      </c>
    </row>
    <row r="21" spans="1:12" ht="15.6" customHeight="1" x14ac:dyDescent="0.25">
      <c r="A21" s="19" t="s">
        <v>15</v>
      </c>
      <c r="B21" s="21"/>
      <c r="D21" s="37"/>
      <c r="E21" s="21"/>
      <c r="G21" s="34"/>
      <c r="I21" s="34"/>
      <c r="K21" s="20"/>
    </row>
    <row r="22" spans="1:12" ht="15.6" customHeight="1" x14ac:dyDescent="0.25">
      <c r="B22" s="21" t="s">
        <v>16</v>
      </c>
      <c r="D22" s="37">
        <v>42.5</v>
      </c>
      <c r="E22" s="21"/>
      <c r="F22" s="20">
        <v>0</v>
      </c>
      <c r="G22" s="34"/>
      <c r="H22" s="20">
        <v>0</v>
      </c>
      <c r="I22" s="34"/>
      <c r="J22" s="20">
        <v>549729674</v>
      </c>
      <c r="K22" s="20"/>
      <c r="L22" s="20">
        <v>97640494</v>
      </c>
    </row>
    <row r="23" spans="1:12" ht="15.6" customHeight="1" x14ac:dyDescent="0.25">
      <c r="A23" s="19" t="s">
        <v>17</v>
      </c>
      <c r="D23" s="18">
        <v>15</v>
      </c>
      <c r="F23" s="20">
        <v>4268387320</v>
      </c>
      <c r="G23" s="34"/>
      <c r="H23" s="20">
        <v>7412183839</v>
      </c>
      <c r="I23" s="34"/>
      <c r="J23" s="20">
        <v>227520674</v>
      </c>
      <c r="K23" s="20"/>
      <c r="L23" s="20">
        <v>234110283</v>
      </c>
    </row>
    <row r="24" spans="1:12" ht="15.6" customHeight="1" x14ac:dyDescent="0.25">
      <c r="A24" s="19" t="s">
        <v>18</v>
      </c>
      <c r="D24" s="18">
        <v>16</v>
      </c>
      <c r="F24" s="25">
        <v>363586503</v>
      </c>
      <c r="G24" s="34"/>
      <c r="H24" s="25">
        <v>548399033</v>
      </c>
      <c r="I24" s="34"/>
      <c r="J24" s="25">
        <v>0</v>
      </c>
      <c r="K24" s="20"/>
      <c r="L24" s="25">
        <v>0</v>
      </c>
    </row>
    <row r="25" spans="1:12" ht="6" customHeight="1" x14ac:dyDescent="0.25">
      <c r="G25" s="34"/>
      <c r="I25" s="34"/>
      <c r="K25" s="35"/>
    </row>
    <row r="26" spans="1:12" ht="15.6" customHeight="1" x14ac:dyDescent="0.25">
      <c r="A26" s="38" t="s">
        <v>19</v>
      </c>
      <c r="F26" s="25">
        <f>SUM(F13:F24)</f>
        <v>18570408756</v>
      </c>
      <c r="G26" s="34"/>
      <c r="H26" s="25">
        <f>SUM(H13:H24)</f>
        <v>24441319008</v>
      </c>
      <c r="I26" s="34"/>
      <c r="J26" s="25">
        <f>SUM(J13:J24)</f>
        <v>15798555600</v>
      </c>
      <c r="K26" s="35"/>
      <c r="L26" s="25">
        <f>SUM(L13:L24)</f>
        <v>17021799725</v>
      </c>
    </row>
    <row r="27" spans="1:12" ht="8.1" customHeight="1" x14ac:dyDescent="0.25">
      <c r="G27" s="34"/>
      <c r="I27" s="34"/>
      <c r="K27" s="35"/>
    </row>
    <row r="28" spans="1:12" ht="15.6" customHeight="1" x14ac:dyDescent="0.25">
      <c r="A28" s="17" t="s">
        <v>20</v>
      </c>
      <c r="G28" s="34"/>
      <c r="I28" s="34"/>
      <c r="K28" s="35"/>
    </row>
    <row r="29" spans="1:12" ht="8.1" customHeight="1" x14ac:dyDescent="0.25">
      <c r="G29" s="34"/>
      <c r="I29" s="34"/>
      <c r="K29" s="35"/>
    </row>
    <row r="30" spans="1:12" ht="15.6" customHeight="1" x14ac:dyDescent="0.25">
      <c r="A30" s="19" t="s">
        <v>10</v>
      </c>
      <c r="D30" s="18">
        <v>11</v>
      </c>
      <c r="F30" s="20">
        <v>514844650</v>
      </c>
      <c r="G30" s="34"/>
      <c r="H30" s="20">
        <v>130329608</v>
      </c>
      <c r="I30" s="34"/>
      <c r="J30" s="20">
        <v>253742396</v>
      </c>
      <c r="K30" s="20"/>
      <c r="L30" s="20">
        <v>15000</v>
      </c>
    </row>
    <row r="31" spans="1:12" ht="15.6" customHeight="1" x14ac:dyDescent="0.25">
      <c r="A31" s="19" t="s">
        <v>21</v>
      </c>
      <c r="D31" s="37">
        <v>42.3</v>
      </c>
      <c r="F31" s="20">
        <v>77696714</v>
      </c>
      <c r="G31" s="34"/>
      <c r="H31" s="20">
        <v>364199964</v>
      </c>
      <c r="I31" s="34"/>
      <c r="J31" s="20">
        <v>0</v>
      </c>
      <c r="K31" s="35"/>
      <c r="L31" s="20">
        <v>0</v>
      </c>
    </row>
    <row r="32" spans="1:12" ht="15.6" customHeight="1" x14ac:dyDescent="0.25">
      <c r="A32" s="19" t="s">
        <v>22</v>
      </c>
      <c r="D32" s="18">
        <v>13</v>
      </c>
      <c r="F32" s="20">
        <v>6422591959</v>
      </c>
      <c r="G32" s="34"/>
      <c r="H32" s="20">
        <v>7526437543</v>
      </c>
      <c r="I32" s="34"/>
      <c r="J32" s="20">
        <v>16211805</v>
      </c>
      <c r="K32" s="35"/>
      <c r="L32" s="20">
        <v>17542315</v>
      </c>
    </row>
    <row r="33" spans="1:12" ht="15.6" customHeight="1" x14ac:dyDescent="0.25">
      <c r="A33" s="19" t="s">
        <v>25</v>
      </c>
      <c r="D33" s="18">
        <v>17</v>
      </c>
      <c r="F33" s="20">
        <v>3500000000</v>
      </c>
      <c r="G33" s="34"/>
      <c r="H33" s="20">
        <v>3500000000</v>
      </c>
      <c r="I33" s="34"/>
      <c r="J33" s="20">
        <v>3500000000</v>
      </c>
      <c r="K33" s="20"/>
      <c r="L33" s="20">
        <v>3500000000</v>
      </c>
    </row>
    <row r="34" spans="1:12" ht="15.6" customHeight="1" x14ac:dyDescent="0.25">
      <c r="A34" s="19" t="s">
        <v>23</v>
      </c>
      <c r="G34" s="34"/>
      <c r="I34" s="34"/>
      <c r="K34" s="20"/>
    </row>
    <row r="35" spans="1:12" ht="15.6" customHeight="1" x14ac:dyDescent="0.25">
      <c r="B35" s="19" t="s">
        <v>24</v>
      </c>
      <c r="D35" s="18">
        <v>18</v>
      </c>
      <c r="F35" s="20">
        <v>4845922503</v>
      </c>
      <c r="G35" s="34"/>
      <c r="H35" s="20">
        <v>9369718255</v>
      </c>
      <c r="I35" s="34"/>
      <c r="J35" s="20">
        <v>3937731845</v>
      </c>
      <c r="K35" s="20"/>
      <c r="L35" s="20">
        <v>4840682170</v>
      </c>
    </row>
    <row r="36" spans="1:12" ht="15.6" customHeight="1" x14ac:dyDescent="0.25">
      <c r="A36" s="19" t="s">
        <v>289</v>
      </c>
      <c r="D36" s="18">
        <v>19</v>
      </c>
      <c r="F36" s="20" t="s">
        <v>272</v>
      </c>
      <c r="G36" s="34"/>
      <c r="H36" s="20">
        <v>0</v>
      </c>
      <c r="I36" s="21"/>
      <c r="J36" s="20">
        <v>27386267442</v>
      </c>
      <c r="K36" s="21"/>
      <c r="L36" s="20">
        <v>37184727901</v>
      </c>
    </row>
    <row r="37" spans="1:12" ht="15.6" customHeight="1" x14ac:dyDescent="0.25">
      <c r="A37" s="19" t="s">
        <v>26</v>
      </c>
      <c r="D37" s="18">
        <v>19</v>
      </c>
      <c r="F37" s="20">
        <v>1375310659</v>
      </c>
      <c r="G37" s="34"/>
      <c r="H37" s="20">
        <v>1868702980</v>
      </c>
      <c r="I37" s="34"/>
      <c r="J37" s="20">
        <v>0</v>
      </c>
      <c r="K37" s="20"/>
      <c r="L37" s="20">
        <v>0</v>
      </c>
    </row>
    <row r="38" spans="1:12" ht="15.6" customHeight="1" x14ac:dyDescent="0.25">
      <c r="A38" s="19" t="s">
        <v>27</v>
      </c>
      <c r="D38" s="18">
        <v>19</v>
      </c>
      <c r="F38" s="20">
        <v>497932892</v>
      </c>
      <c r="G38" s="21"/>
      <c r="H38" s="20">
        <v>431007705</v>
      </c>
      <c r="I38" s="21"/>
      <c r="J38" s="20">
        <v>173468840</v>
      </c>
      <c r="K38" s="21"/>
      <c r="L38" s="20">
        <v>70471090</v>
      </c>
    </row>
    <row r="39" spans="1:12" ht="15.6" customHeight="1" x14ac:dyDescent="0.25">
      <c r="A39" s="19" t="s">
        <v>28</v>
      </c>
      <c r="G39" s="21"/>
      <c r="I39" s="21"/>
      <c r="K39" s="21"/>
    </row>
    <row r="40" spans="1:12" ht="15.6" customHeight="1" x14ac:dyDescent="0.25">
      <c r="A40" s="21"/>
      <c r="B40" s="19" t="s">
        <v>29</v>
      </c>
      <c r="C40" s="21"/>
      <c r="D40" s="37">
        <v>42.5</v>
      </c>
      <c r="F40" s="20">
        <v>65160213</v>
      </c>
      <c r="G40" s="34"/>
      <c r="H40" s="20">
        <v>65160213</v>
      </c>
      <c r="I40" s="34"/>
      <c r="J40" s="20">
        <v>15280972387</v>
      </c>
      <c r="K40" s="20"/>
      <c r="L40" s="20">
        <v>17307688130</v>
      </c>
    </row>
    <row r="41" spans="1:12" ht="15.6" customHeight="1" x14ac:dyDescent="0.25">
      <c r="A41" s="19" t="s">
        <v>30</v>
      </c>
      <c r="D41" s="18">
        <v>20</v>
      </c>
      <c r="F41" s="20">
        <v>59627169</v>
      </c>
      <c r="G41" s="34"/>
      <c r="H41" s="20">
        <v>61811538</v>
      </c>
      <c r="I41" s="34"/>
      <c r="J41" s="20">
        <v>705278964</v>
      </c>
      <c r="K41" s="20"/>
      <c r="L41" s="20">
        <v>707463333</v>
      </c>
    </row>
    <row r="42" spans="1:12" ht="15.6" customHeight="1" x14ac:dyDescent="0.25">
      <c r="A42" s="19" t="s">
        <v>31</v>
      </c>
      <c r="D42" s="18">
        <v>21</v>
      </c>
      <c r="F42" s="20">
        <v>55219566509</v>
      </c>
      <c r="G42" s="34"/>
      <c r="H42" s="20">
        <v>58675132739</v>
      </c>
      <c r="I42" s="34"/>
      <c r="J42" s="20">
        <v>10560634880</v>
      </c>
      <c r="K42" s="20"/>
      <c r="L42" s="20">
        <v>11260001397</v>
      </c>
    </row>
    <row r="43" spans="1:12" ht="15.6" customHeight="1" x14ac:dyDescent="0.25">
      <c r="A43" s="19" t="s">
        <v>32</v>
      </c>
      <c r="D43" s="18">
        <v>22</v>
      </c>
      <c r="F43" s="20">
        <v>840236814</v>
      </c>
      <c r="G43" s="34"/>
      <c r="H43" s="20">
        <v>1505279015</v>
      </c>
      <c r="I43" s="34"/>
      <c r="J43" s="20">
        <v>247708849</v>
      </c>
      <c r="K43" s="20"/>
      <c r="L43" s="20">
        <v>255777623</v>
      </c>
    </row>
    <row r="44" spans="1:12" ht="15.6" customHeight="1" x14ac:dyDescent="0.25">
      <c r="A44" s="19" t="s">
        <v>288</v>
      </c>
      <c r="D44" s="18">
        <v>23</v>
      </c>
      <c r="F44" s="20">
        <v>44259782</v>
      </c>
      <c r="G44" s="34"/>
      <c r="H44" s="20">
        <v>1193088105</v>
      </c>
      <c r="I44" s="34"/>
      <c r="J44" s="20">
        <v>0</v>
      </c>
      <c r="K44" s="20"/>
      <c r="L44" s="20">
        <v>0</v>
      </c>
    </row>
    <row r="45" spans="1:12" ht="15.6" customHeight="1" x14ac:dyDescent="0.25">
      <c r="A45" s="19" t="s">
        <v>33</v>
      </c>
      <c r="D45" s="18">
        <v>24</v>
      </c>
      <c r="F45" s="20">
        <v>1818384350</v>
      </c>
      <c r="G45" s="34"/>
      <c r="H45" s="20">
        <v>2482955086</v>
      </c>
      <c r="I45" s="34"/>
      <c r="J45" s="20">
        <v>238983461</v>
      </c>
      <c r="K45" s="20"/>
      <c r="L45" s="20">
        <v>250595686</v>
      </c>
    </row>
    <row r="46" spans="1:12" ht="15.6" customHeight="1" x14ac:dyDescent="0.25">
      <c r="A46" s="19" t="s">
        <v>34</v>
      </c>
      <c r="D46" s="18">
        <v>25</v>
      </c>
      <c r="F46" s="20">
        <v>501539891</v>
      </c>
      <c r="G46" s="34"/>
      <c r="H46" s="20">
        <v>343880265</v>
      </c>
      <c r="I46" s="34"/>
      <c r="J46" s="20">
        <v>275298567</v>
      </c>
      <c r="K46" s="20"/>
      <c r="L46" s="20">
        <v>235176858</v>
      </c>
    </row>
    <row r="47" spans="1:12" ht="15.6" customHeight="1" x14ac:dyDescent="0.25">
      <c r="A47" s="19" t="s">
        <v>35</v>
      </c>
      <c r="D47" s="18">
        <v>26</v>
      </c>
      <c r="F47" s="25">
        <v>1851358702</v>
      </c>
      <c r="G47" s="34"/>
      <c r="H47" s="25">
        <v>2270313430</v>
      </c>
      <c r="I47" s="34"/>
      <c r="J47" s="25">
        <v>1112050598</v>
      </c>
      <c r="K47" s="35"/>
      <c r="L47" s="25">
        <v>1129373824</v>
      </c>
    </row>
    <row r="48" spans="1:12" ht="6" customHeight="1" x14ac:dyDescent="0.25">
      <c r="G48" s="34"/>
      <c r="I48" s="34"/>
      <c r="K48" s="35"/>
    </row>
    <row r="49" spans="1:12" ht="15.6" customHeight="1" x14ac:dyDescent="0.25">
      <c r="A49" s="17" t="s">
        <v>36</v>
      </c>
      <c r="B49" s="21"/>
      <c r="F49" s="25">
        <f>SUM(F30:F47)</f>
        <v>77634432807</v>
      </c>
      <c r="G49" s="34"/>
      <c r="H49" s="25">
        <f>SUM(H30:H47)</f>
        <v>89788016446</v>
      </c>
      <c r="I49" s="34"/>
      <c r="J49" s="25">
        <f>SUM(J30:J47)</f>
        <v>63688350034</v>
      </c>
      <c r="K49" s="35"/>
      <c r="L49" s="25">
        <f>SUM(L30:L47)</f>
        <v>76759515327</v>
      </c>
    </row>
    <row r="50" spans="1:12" ht="6" customHeight="1" x14ac:dyDescent="0.25">
      <c r="G50" s="34"/>
      <c r="I50" s="34"/>
      <c r="K50" s="35"/>
    </row>
    <row r="51" spans="1:12" ht="15.6" customHeight="1" thickBot="1" x14ac:dyDescent="0.3">
      <c r="A51" s="17" t="s">
        <v>37</v>
      </c>
      <c r="F51" s="39">
        <f>F26+F49</f>
        <v>96204841563</v>
      </c>
      <c r="G51" s="34"/>
      <c r="H51" s="39">
        <f>H26+H49</f>
        <v>114229335454</v>
      </c>
      <c r="I51" s="34"/>
      <c r="J51" s="39">
        <f>J26+J49</f>
        <v>79486905634</v>
      </c>
      <c r="K51" s="35"/>
      <c r="L51" s="39">
        <f>L26+L49</f>
        <v>93781315052</v>
      </c>
    </row>
    <row r="52" spans="1:12" ht="15.6" customHeight="1" thickTop="1" x14ac:dyDescent="0.25">
      <c r="A52" s="17"/>
      <c r="G52" s="34"/>
      <c r="I52" s="34"/>
      <c r="K52" s="35"/>
    </row>
    <row r="53" spans="1:12" ht="15.6" customHeight="1" x14ac:dyDescent="0.25">
      <c r="A53" s="17"/>
      <c r="G53" s="34"/>
      <c r="I53" s="34"/>
      <c r="K53" s="35"/>
    </row>
    <row r="54" spans="1:12" ht="15.6" customHeight="1" x14ac:dyDescent="0.25">
      <c r="A54" s="17"/>
      <c r="G54" s="34"/>
      <c r="I54" s="34"/>
      <c r="K54" s="35"/>
    </row>
    <row r="55" spans="1:12" ht="15.6" customHeight="1" x14ac:dyDescent="0.25">
      <c r="A55" s="17"/>
      <c r="G55" s="34"/>
      <c r="I55" s="34"/>
      <c r="K55" s="35"/>
    </row>
    <row r="56" spans="1:12" ht="10.5" customHeight="1" x14ac:dyDescent="0.25">
      <c r="A56" s="17"/>
      <c r="G56" s="34"/>
      <c r="I56" s="34"/>
      <c r="K56" s="35"/>
    </row>
    <row r="57" spans="1:12" ht="16.350000000000001" customHeight="1" x14ac:dyDescent="0.25">
      <c r="A57" s="19" t="s">
        <v>38</v>
      </c>
      <c r="G57" s="34"/>
      <c r="I57" s="35"/>
      <c r="K57" s="34"/>
    </row>
    <row r="58" spans="1:12" ht="16.350000000000001" customHeight="1" x14ac:dyDescent="0.25">
      <c r="G58" s="34"/>
      <c r="I58" s="35"/>
      <c r="K58" s="34"/>
    </row>
    <row r="59" spans="1:12" ht="16.350000000000001" customHeight="1" x14ac:dyDescent="0.25">
      <c r="G59" s="34"/>
      <c r="I59" s="35"/>
      <c r="K59" s="34"/>
    </row>
    <row r="60" spans="1:12" ht="6" customHeight="1" x14ac:dyDescent="0.25">
      <c r="G60" s="34"/>
      <c r="I60" s="35"/>
      <c r="K60" s="34"/>
    </row>
    <row r="61" spans="1:12" ht="22.15" customHeight="1" x14ac:dyDescent="0.25">
      <c r="A61" s="154" t="s">
        <v>39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2" ht="16.5" customHeight="1" x14ac:dyDescent="0.25">
      <c r="A62" s="17" t="str">
        <f>+A1</f>
        <v>Energy Absolute Public Company Limited</v>
      </c>
      <c r="B62" s="17"/>
      <c r="C62" s="17"/>
      <c r="G62" s="34"/>
      <c r="I62" s="35"/>
      <c r="K62" s="34"/>
    </row>
    <row r="63" spans="1:12" ht="16.5" customHeight="1" x14ac:dyDescent="0.25">
      <c r="A63" s="17" t="str">
        <f>+A2</f>
        <v xml:space="preserve">Statement of Financial Position </v>
      </c>
      <c r="B63" s="17"/>
      <c r="C63" s="17"/>
      <c r="G63" s="34"/>
      <c r="I63" s="35"/>
      <c r="K63" s="34"/>
    </row>
    <row r="64" spans="1:12" ht="16.5" customHeight="1" x14ac:dyDescent="0.25">
      <c r="A64" s="22" t="str">
        <f>+A3</f>
        <v>As at 31 December 2024</v>
      </c>
      <c r="B64" s="22"/>
      <c r="C64" s="22"/>
      <c r="D64" s="23"/>
      <c r="E64" s="24"/>
      <c r="F64" s="25"/>
      <c r="G64" s="40"/>
      <c r="H64" s="25"/>
      <c r="I64" s="41"/>
      <c r="J64" s="25"/>
      <c r="K64" s="40"/>
      <c r="L64" s="25"/>
    </row>
    <row r="65" spans="1:12" ht="12" customHeight="1" x14ac:dyDescent="0.25">
      <c r="G65" s="34"/>
      <c r="I65" s="35"/>
      <c r="K65" s="34"/>
    </row>
    <row r="66" spans="1:12" ht="12" customHeight="1" x14ac:dyDescent="0.25">
      <c r="G66" s="34"/>
      <c r="I66" s="35"/>
      <c r="K66" s="34"/>
    </row>
    <row r="67" spans="1:12" ht="24" customHeight="1" x14ac:dyDescent="0.25">
      <c r="A67" s="21"/>
      <c r="D67" s="26"/>
      <c r="E67" s="17"/>
      <c r="F67" s="155" t="s">
        <v>3</v>
      </c>
      <c r="G67" s="155"/>
      <c r="H67" s="155"/>
      <c r="I67" s="27"/>
      <c r="J67" s="155" t="s">
        <v>4</v>
      </c>
      <c r="K67" s="155"/>
      <c r="L67" s="155"/>
    </row>
    <row r="68" spans="1:12" ht="16.5" customHeight="1" x14ac:dyDescent="0.25">
      <c r="E68" s="17"/>
      <c r="F68" s="29">
        <v>2024</v>
      </c>
      <c r="G68" s="30"/>
      <c r="H68" s="29">
        <v>2023</v>
      </c>
      <c r="I68" s="30"/>
      <c r="J68" s="29">
        <v>2024</v>
      </c>
      <c r="K68" s="30"/>
      <c r="L68" s="29">
        <v>2023</v>
      </c>
    </row>
    <row r="69" spans="1:12" ht="16.5" customHeight="1" x14ac:dyDescent="0.25">
      <c r="D69" s="31" t="s">
        <v>5</v>
      </c>
      <c r="E69" s="17"/>
      <c r="F69" s="32" t="s">
        <v>6</v>
      </c>
      <c r="G69" s="17"/>
      <c r="H69" s="32" t="s">
        <v>6</v>
      </c>
      <c r="I69" s="17"/>
      <c r="J69" s="32" t="s">
        <v>6</v>
      </c>
      <c r="K69" s="17"/>
      <c r="L69" s="32" t="s">
        <v>6</v>
      </c>
    </row>
    <row r="70" spans="1:12" ht="9.4" customHeight="1" x14ac:dyDescent="0.25">
      <c r="D70" s="42"/>
      <c r="E70" s="17"/>
      <c r="F70" s="28"/>
      <c r="G70" s="43"/>
      <c r="H70" s="28"/>
      <c r="I70" s="43"/>
      <c r="J70" s="28"/>
      <c r="K70" s="44"/>
      <c r="L70" s="28"/>
    </row>
    <row r="71" spans="1:12" ht="16.5" customHeight="1" x14ac:dyDescent="0.25">
      <c r="A71" s="17" t="s">
        <v>40</v>
      </c>
      <c r="G71" s="34"/>
      <c r="I71" s="34"/>
      <c r="K71" s="35"/>
    </row>
    <row r="72" spans="1:12" ht="9.4" customHeight="1" x14ac:dyDescent="0.25">
      <c r="A72" s="17"/>
      <c r="G72" s="34"/>
      <c r="I72" s="34"/>
      <c r="K72" s="35"/>
    </row>
    <row r="73" spans="1:12" ht="16.5" customHeight="1" x14ac:dyDescent="0.25">
      <c r="A73" s="17" t="s">
        <v>41</v>
      </c>
      <c r="G73" s="34"/>
      <c r="I73" s="34"/>
      <c r="K73" s="35"/>
    </row>
    <row r="74" spans="1:12" ht="9.4" customHeight="1" x14ac:dyDescent="0.25">
      <c r="A74" s="17"/>
      <c r="G74" s="34"/>
      <c r="I74" s="34"/>
      <c r="K74" s="35"/>
    </row>
    <row r="75" spans="1:12" ht="16.5" customHeight="1" x14ac:dyDescent="0.25">
      <c r="A75" s="19" t="s">
        <v>42</v>
      </c>
      <c r="D75" s="18">
        <v>27</v>
      </c>
      <c r="F75" s="20">
        <v>236701941</v>
      </c>
      <c r="G75" s="36"/>
      <c r="H75" s="20">
        <v>8292418336</v>
      </c>
      <c r="I75" s="36"/>
      <c r="J75" s="20">
        <v>0</v>
      </c>
      <c r="K75" s="45"/>
      <c r="L75" s="20">
        <v>3139631181</v>
      </c>
    </row>
    <row r="76" spans="1:12" ht="16.5" customHeight="1" x14ac:dyDescent="0.25">
      <c r="A76" s="19" t="s">
        <v>290</v>
      </c>
      <c r="D76" s="37"/>
      <c r="F76" s="20">
        <v>373672121</v>
      </c>
      <c r="G76" s="36"/>
      <c r="H76" s="20">
        <v>708390150</v>
      </c>
      <c r="I76" s="36"/>
      <c r="J76" s="20">
        <v>238911376</v>
      </c>
      <c r="K76" s="45"/>
      <c r="L76" s="20">
        <v>174420559</v>
      </c>
    </row>
    <row r="77" spans="1:12" ht="16.5" customHeight="1" x14ac:dyDescent="0.25">
      <c r="A77" s="19" t="s">
        <v>271</v>
      </c>
      <c r="D77" s="18">
        <v>28</v>
      </c>
      <c r="F77" s="20">
        <v>2007844879</v>
      </c>
      <c r="G77" s="36"/>
      <c r="H77" s="20">
        <v>1498840010</v>
      </c>
      <c r="I77" s="36"/>
      <c r="J77" s="20">
        <v>10902052115</v>
      </c>
      <c r="K77" s="45"/>
      <c r="L77" s="20">
        <v>10729276922</v>
      </c>
    </row>
    <row r="78" spans="1:12" ht="16.5" customHeight="1" x14ac:dyDescent="0.25">
      <c r="A78" s="19" t="s">
        <v>43</v>
      </c>
      <c r="G78" s="36"/>
      <c r="I78" s="36"/>
      <c r="K78" s="45"/>
    </row>
    <row r="79" spans="1:12" ht="16.5" customHeight="1" x14ac:dyDescent="0.25">
      <c r="B79" s="19" t="s">
        <v>44</v>
      </c>
      <c r="F79" s="20">
        <v>733341893</v>
      </c>
      <c r="G79" s="36"/>
      <c r="H79" s="20">
        <v>726326157</v>
      </c>
      <c r="I79" s="36"/>
      <c r="J79" s="20" t="s">
        <v>272</v>
      </c>
      <c r="K79" s="45"/>
      <c r="L79" s="20">
        <v>0</v>
      </c>
    </row>
    <row r="80" spans="1:12" ht="16.5" customHeight="1" x14ac:dyDescent="0.25">
      <c r="A80" s="19" t="s">
        <v>45</v>
      </c>
      <c r="G80" s="36"/>
      <c r="I80" s="36"/>
      <c r="K80" s="45"/>
    </row>
    <row r="81" spans="1:12" ht="16.5" customHeight="1" x14ac:dyDescent="0.25">
      <c r="B81" s="19" t="s">
        <v>46</v>
      </c>
      <c r="D81" s="37">
        <v>42.6</v>
      </c>
      <c r="F81" s="20">
        <v>900000000</v>
      </c>
      <c r="G81" s="36"/>
      <c r="H81" s="20">
        <v>435000000</v>
      </c>
      <c r="I81" s="36"/>
      <c r="J81" s="20">
        <v>4643360306</v>
      </c>
      <c r="K81" s="45"/>
      <c r="L81" s="20">
        <v>705710000</v>
      </c>
    </row>
    <row r="82" spans="1:12" ht="16.5" customHeight="1" x14ac:dyDescent="0.25">
      <c r="A82" s="19" t="s">
        <v>47</v>
      </c>
      <c r="G82" s="36"/>
      <c r="I82" s="36"/>
      <c r="K82" s="45"/>
    </row>
    <row r="83" spans="1:12" ht="16.5" customHeight="1" x14ac:dyDescent="0.25">
      <c r="B83" s="19" t="s">
        <v>48</v>
      </c>
      <c r="D83" s="18">
        <v>29</v>
      </c>
      <c r="F83" s="20">
        <v>7769954535</v>
      </c>
      <c r="G83" s="36"/>
      <c r="H83" s="20">
        <v>6934412131</v>
      </c>
      <c r="I83" s="36"/>
      <c r="J83" s="20">
        <v>2965046885</v>
      </c>
      <c r="K83" s="45"/>
      <c r="L83" s="20">
        <v>4575647427</v>
      </c>
    </row>
    <row r="84" spans="1:12" ht="16.5" customHeight="1" x14ac:dyDescent="0.25">
      <c r="A84" s="19" t="s">
        <v>49</v>
      </c>
      <c r="F84" s="20">
        <v>29432007</v>
      </c>
      <c r="G84" s="36"/>
      <c r="H84" s="20">
        <v>83393138</v>
      </c>
      <c r="I84" s="36"/>
      <c r="J84" s="20">
        <v>2681161</v>
      </c>
      <c r="K84" s="45"/>
      <c r="L84" s="20">
        <v>47321119</v>
      </c>
    </row>
    <row r="85" spans="1:12" ht="16.5" customHeight="1" x14ac:dyDescent="0.25">
      <c r="A85" s="19" t="s">
        <v>50</v>
      </c>
      <c r="D85" s="18">
        <v>30</v>
      </c>
      <c r="F85" s="20">
        <v>7445737880</v>
      </c>
      <c r="G85" s="36"/>
      <c r="H85" s="20">
        <v>5492077533</v>
      </c>
      <c r="I85" s="36"/>
      <c r="J85" s="20">
        <v>7445737880</v>
      </c>
      <c r="K85" s="45"/>
      <c r="L85" s="20">
        <v>5492077533</v>
      </c>
    </row>
    <row r="86" spans="1:12" ht="16.5" customHeight="1" x14ac:dyDescent="0.25">
      <c r="A86" s="19" t="s">
        <v>337</v>
      </c>
      <c r="F86" s="20">
        <v>166743008</v>
      </c>
      <c r="G86" s="36"/>
      <c r="H86" s="20">
        <v>145232256</v>
      </c>
      <c r="I86" s="36"/>
      <c r="J86" s="20">
        <v>0</v>
      </c>
      <c r="K86" s="45"/>
      <c r="L86" s="20">
        <v>0</v>
      </c>
    </row>
    <row r="87" spans="1:12" ht="16.5" customHeight="1" x14ac:dyDescent="0.25">
      <c r="A87" s="19" t="s">
        <v>51</v>
      </c>
      <c r="G87" s="36"/>
      <c r="I87" s="36"/>
      <c r="K87" s="45"/>
    </row>
    <row r="88" spans="1:12" ht="16.5" customHeight="1" x14ac:dyDescent="0.25">
      <c r="B88" s="19" t="s">
        <v>52</v>
      </c>
      <c r="D88" s="18">
        <v>16</v>
      </c>
      <c r="F88" s="20">
        <v>51844464</v>
      </c>
      <c r="G88" s="36"/>
      <c r="H88" s="20">
        <v>24941881</v>
      </c>
      <c r="I88" s="36"/>
      <c r="J88" s="20">
        <v>0</v>
      </c>
      <c r="K88" s="45"/>
      <c r="L88" s="20">
        <v>0</v>
      </c>
    </row>
    <row r="89" spans="1:12" ht="16.5" customHeight="1" x14ac:dyDescent="0.25">
      <c r="A89" s="19" t="s">
        <v>53</v>
      </c>
      <c r="F89" s="25">
        <v>50929650</v>
      </c>
      <c r="G89" s="34"/>
      <c r="H89" s="25">
        <v>45536962</v>
      </c>
      <c r="I89" s="34"/>
      <c r="J89" s="25">
        <v>0</v>
      </c>
      <c r="K89" s="35"/>
      <c r="L89" s="25">
        <v>0</v>
      </c>
    </row>
    <row r="90" spans="1:12" ht="9.4" customHeight="1" x14ac:dyDescent="0.25">
      <c r="D90" s="37"/>
      <c r="G90" s="36"/>
      <c r="I90" s="36"/>
      <c r="K90" s="45"/>
    </row>
    <row r="91" spans="1:12" ht="16.5" customHeight="1" x14ac:dyDescent="0.25">
      <c r="A91" s="17" t="s">
        <v>54</v>
      </c>
      <c r="B91" s="21"/>
      <c r="F91" s="25">
        <f>SUM(F75:F89)</f>
        <v>19766202378</v>
      </c>
      <c r="G91" s="34"/>
      <c r="H91" s="25">
        <f>SUM(H75:H89)</f>
        <v>24386568554</v>
      </c>
      <c r="I91" s="34"/>
      <c r="J91" s="25">
        <f>SUM(J75:J89)</f>
        <v>26197789723</v>
      </c>
      <c r="K91" s="35"/>
      <c r="L91" s="25">
        <f>SUM(L75:L89)</f>
        <v>24864084741</v>
      </c>
    </row>
    <row r="92" spans="1:12" ht="16.5" customHeight="1" x14ac:dyDescent="0.25">
      <c r="G92" s="34"/>
      <c r="I92" s="34"/>
      <c r="K92" s="35"/>
    </row>
    <row r="93" spans="1:12" ht="16.5" customHeight="1" x14ac:dyDescent="0.25">
      <c r="A93" s="17" t="s">
        <v>55</v>
      </c>
      <c r="G93" s="34"/>
      <c r="I93" s="34"/>
      <c r="K93" s="35"/>
    </row>
    <row r="94" spans="1:12" ht="9.4" customHeight="1" x14ac:dyDescent="0.25">
      <c r="A94" s="17"/>
      <c r="G94" s="34"/>
      <c r="I94" s="34"/>
      <c r="K94" s="35"/>
    </row>
    <row r="95" spans="1:12" ht="16.5" customHeight="1" x14ac:dyDescent="0.25">
      <c r="A95" s="19" t="s">
        <v>56</v>
      </c>
      <c r="D95" s="18">
        <v>29</v>
      </c>
      <c r="F95" s="20">
        <v>17910077626</v>
      </c>
      <c r="G95" s="34"/>
      <c r="H95" s="20">
        <v>15939748502</v>
      </c>
      <c r="I95" s="34"/>
      <c r="J95" s="20">
        <v>8722037983</v>
      </c>
      <c r="K95" s="45"/>
      <c r="L95" s="20">
        <v>8807543089</v>
      </c>
    </row>
    <row r="96" spans="1:12" ht="16.5" customHeight="1" x14ac:dyDescent="0.25">
      <c r="A96" s="19" t="s">
        <v>57</v>
      </c>
      <c r="F96" s="20">
        <v>399685276</v>
      </c>
      <c r="G96" s="34"/>
      <c r="H96" s="20">
        <v>60386626</v>
      </c>
      <c r="I96" s="34"/>
      <c r="J96" s="20">
        <v>325404199</v>
      </c>
      <c r="K96" s="45"/>
      <c r="L96" s="20">
        <v>60386626</v>
      </c>
    </row>
    <row r="97" spans="1:12" ht="16.5" customHeight="1" x14ac:dyDescent="0.25">
      <c r="A97" s="19" t="s">
        <v>58</v>
      </c>
      <c r="D97" s="18">
        <v>30</v>
      </c>
      <c r="F97" s="20">
        <v>23706386012</v>
      </c>
      <c r="G97" s="34"/>
      <c r="H97" s="20">
        <v>25652123897</v>
      </c>
      <c r="I97" s="34"/>
      <c r="J97" s="20">
        <v>23706386012</v>
      </c>
      <c r="K97" s="45"/>
      <c r="L97" s="20">
        <v>25652123897</v>
      </c>
    </row>
    <row r="98" spans="1:12" ht="16.5" customHeight="1" x14ac:dyDescent="0.25">
      <c r="A98" s="19" t="s">
        <v>53</v>
      </c>
      <c r="D98" s="46"/>
      <c r="F98" s="20">
        <v>61200028</v>
      </c>
      <c r="G98" s="34"/>
      <c r="H98" s="20">
        <v>99927261</v>
      </c>
      <c r="I98" s="34"/>
      <c r="J98" s="45">
        <v>34230</v>
      </c>
      <c r="K98" s="45"/>
      <c r="L98" s="45">
        <v>34230</v>
      </c>
    </row>
    <row r="99" spans="1:12" ht="16.5" customHeight="1" x14ac:dyDescent="0.25">
      <c r="A99" s="19" t="s">
        <v>59</v>
      </c>
      <c r="D99" s="46"/>
      <c r="F99" s="21">
        <v>1531609072</v>
      </c>
      <c r="G99" s="21"/>
      <c r="H99" s="21">
        <v>1546209201</v>
      </c>
      <c r="I99" s="21"/>
      <c r="J99" s="45">
        <v>260955703</v>
      </c>
      <c r="K99" s="45"/>
      <c r="L99" s="45">
        <v>237627471</v>
      </c>
    </row>
    <row r="100" spans="1:12" ht="16.5" customHeight="1" x14ac:dyDescent="0.25">
      <c r="A100" s="19" t="s">
        <v>60</v>
      </c>
      <c r="D100" s="18">
        <v>25</v>
      </c>
      <c r="F100" s="21">
        <v>180864532</v>
      </c>
      <c r="G100" s="21"/>
      <c r="H100" s="21">
        <v>234731691</v>
      </c>
      <c r="I100" s="21"/>
      <c r="J100" s="45">
        <v>0</v>
      </c>
      <c r="K100" s="45"/>
      <c r="L100" s="45">
        <v>0</v>
      </c>
    </row>
    <row r="101" spans="1:12" ht="16.5" customHeight="1" x14ac:dyDescent="0.25">
      <c r="A101" s="19" t="s">
        <v>291</v>
      </c>
      <c r="D101" s="46"/>
      <c r="F101" s="20">
        <v>71483132</v>
      </c>
      <c r="G101" s="34"/>
      <c r="H101" s="20">
        <v>116507093</v>
      </c>
      <c r="I101" s="34"/>
      <c r="J101" s="20">
        <v>34507755</v>
      </c>
      <c r="K101" s="45"/>
      <c r="L101" s="20">
        <v>81947052</v>
      </c>
    </row>
    <row r="102" spans="1:12" ht="16.5" customHeight="1" x14ac:dyDescent="0.25">
      <c r="A102" s="19" t="s">
        <v>61</v>
      </c>
      <c r="D102" s="37">
        <v>42.7</v>
      </c>
      <c r="F102" s="20">
        <v>0</v>
      </c>
      <c r="G102" s="34"/>
      <c r="H102" s="20">
        <v>0</v>
      </c>
      <c r="I102" s="34"/>
      <c r="J102" s="20">
        <v>583079111</v>
      </c>
      <c r="K102" s="45"/>
      <c r="L102" s="20">
        <v>627505093</v>
      </c>
    </row>
    <row r="103" spans="1:12" ht="16.5" customHeight="1" x14ac:dyDescent="0.25">
      <c r="A103" s="19" t="s">
        <v>62</v>
      </c>
      <c r="D103" s="18">
        <v>31</v>
      </c>
      <c r="F103" s="20">
        <v>2414482582</v>
      </c>
      <c r="G103" s="34"/>
      <c r="H103" s="20">
        <v>2162365437</v>
      </c>
      <c r="I103" s="34"/>
      <c r="J103" s="20">
        <v>318341451</v>
      </c>
      <c r="K103" s="35"/>
      <c r="L103" s="20">
        <v>287557747</v>
      </c>
    </row>
    <row r="104" spans="1:12" ht="16.5" customHeight="1" x14ac:dyDescent="0.25">
      <c r="A104" s="19" t="s">
        <v>63</v>
      </c>
      <c r="F104" s="25">
        <v>27223963</v>
      </c>
      <c r="G104" s="34"/>
      <c r="H104" s="25">
        <v>21152429</v>
      </c>
      <c r="I104" s="34"/>
      <c r="J104" s="25">
        <v>1539947</v>
      </c>
      <c r="K104" s="35"/>
      <c r="L104" s="25">
        <v>1539947</v>
      </c>
    </row>
    <row r="105" spans="1:12" ht="9.4" customHeight="1" x14ac:dyDescent="0.25">
      <c r="G105" s="34"/>
      <c r="I105" s="34"/>
      <c r="K105" s="36"/>
    </row>
    <row r="106" spans="1:12" ht="16.5" customHeight="1" x14ac:dyDescent="0.25">
      <c r="A106" s="17" t="s">
        <v>64</v>
      </c>
      <c r="B106" s="21"/>
      <c r="F106" s="25">
        <f>SUM(F95:F104)</f>
        <v>46303012223</v>
      </c>
      <c r="G106" s="34"/>
      <c r="H106" s="25">
        <f>SUM(H95:H104)</f>
        <v>45833152137</v>
      </c>
      <c r="I106" s="34"/>
      <c r="J106" s="25">
        <f>SUM(J95:J104)</f>
        <v>33952286391</v>
      </c>
      <c r="K106" s="35"/>
      <c r="L106" s="25">
        <f>SUM(L95:L104)</f>
        <v>35756265152</v>
      </c>
    </row>
    <row r="107" spans="1:12" ht="9.4" customHeight="1" x14ac:dyDescent="0.25">
      <c r="A107" s="17"/>
      <c r="G107" s="34"/>
      <c r="I107" s="34"/>
      <c r="K107" s="35"/>
    </row>
    <row r="108" spans="1:12" ht="16.5" customHeight="1" x14ac:dyDescent="0.25">
      <c r="A108" s="17" t="s">
        <v>65</v>
      </c>
      <c r="B108" s="17"/>
      <c r="F108" s="25">
        <f>F91+F106</f>
        <v>66069214601</v>
      </c>
      <c r="G108" s="34"/>
      <c r="H108" s="25">
        <f>H91+H106</f>
        <v>70219720691</v>
      </c>
      <c r="I108" s="34"/>
      <c r="J108" s="25">
        <f>J91+J106</f>
        <v>60150076114</v>
      </c>
      <c r="K108" s="35"/>
      <c r="L108" s="25">
        <f>L91+L106</f>
        <v>60620349893</v>
      </c>
    </row>
    <row r="109" spans="1:12" ht="16.5" customHeight="1" x14ac:dyDescent="0.25">
      <c r="A109" s="17"/>
      <c r="B109" s="17"/>
      <c r="G109" s="34"/>
      <c r="I109" s="34"/>
      <c r="K109" s="35"/>
    </row>
    <row r="110" spans="1:12" ht="16.5" customHeight="1" x14ac:dyDescent="0.25">
      <c r="A110" s="17"/>
      <c r="B110" s="17"/>
      <c r="G110" s="34"/>
      <c r="I110" s="34"/>
      <c r="K110" s="35"/>
    </row>
    <row r="111" spans="1:12" ht="16.5" customHeight="1" x14ac:dyDescent="0.25">
      <c r="A111" s="17"/>
      <c r="B111" s="17"/>
      <c r="G111" s="34"/>
      <c r="I111" s="34"/>
      <c r="K111" s="35"/>
    </row>
    <row r="112" spans="1:12" ht="16.5" customHeight="1" x14ac:dyDescent="0.25">
      <c r="A112" s="17"/>
      <c r="B112" s="17"/>
      <c r="G112" s="34"/>
      <c r="I112" s="34"/>
      <c r="K112" s="35"/>
    </row>
    <row r="113" spans="1:12" ht="16.5" customHeight="1" x14ac:dyDescent="0.25">
      <c r="A113" s="17"/>
      <c r="B113" s="17"/>
      <c r="G113" s="34"/>
      <c r="I113" s="34"/>
      <c r="K113" s="35"/>
    </row>
    <row r="114" spans="1:12" ht="16.5" customHeight="1" x14ac:dyDescent="0.25">
      <c r="A114" s="17"/>
      <c r="B114" s="17"/>
      <c r="G114" s="34"/>
      <c r="I114" s="34"/>
      <c r="K114" s="35"/>
    </row>
    <row r="115" spans="1:12" ht="16.5" customHeight="1" x14ac:dyDescent="0.25">
      <c r="A115" s="17"/>
      <c r="B115" s="17"/>
      <c r="G115" s="34"/>
      <c r="I115" s="34"/>
      <c r="K115" s="35"/>
    </row>
    <row r="116" spans="1:12" ht="16.5" customHeight="1" x14ac:dyDescent="0.25">
      <c r="A116" s="17"/>
      <c r="B116" s="17"/>
      <c r="G116" s="34"/>
      <c r="I116" s="34"/>
      <c r="K116" s="35"/>
    </row>
    <row r="117" spans="1:12" ht="4.5" customHeight="1" x14ac:dyDescent="0.25">
      <c r="A117" s="17"/>
      <c r="B117" s="17"/>
      <c r="G117" s="34"/>
      <c r="I117" s="34"/>
      <c r="K117" s="35"/>
    </row>
    <row r="118" spans="1:12" ht="22.15" customHeight="1" x14ac:dyDescent="0.25">
      <c r="A118" s="154" t="str">
        <f>A61</f>
        <v>The notes to the financial statements are an integral part to these financial statements.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</row>
    <row r="119" spans="1:12" ht="16.5" customHeight="1" x14ac:dyDescent="0.25">
      <c r="A119" s="17" t="str">
        <f>+A1</f>
        <v>Energy Absolute Public Company Limited</v>
      </c>
      <c r="B119" s="17"/>
      <c r="C119" s="17"/>
      <c r="G119" s="34"/>
      <c r="I119" s="35"/>
      <c r="K119" s="34"/>
    </row>
    <row r="120" spans="1:12" ht="16.5" customHeight="1" x14ac:dyDescent="0.25">
      <c r="A120" s="17" t="str">
        <f>+A2</f>
        <v xml:space="preserve">Statement of Financial Position </v>
      </c>
      <c r="B120" s="17"/>
      <c r="C120" s="17"/>
      <c r="G120" s="34"/>
      <c r="I120" s="35"/>
      <c r="K120" s="34"/>
    </row>
    <row r="121" spans="1:12" ht="16.5" customHeight="1" x14ac:dyDescent="0.25">
      <c r="A121" s="22" t="str">
        <f>+A3</f>
        <v>As at 31 December 2024</v>
      </c>
      <c r="B121" s="22"/>
      <c r="C121" s="22"/>
      <c r="D121" s="23"/>
      <c r="E121" s="24"/>
      <c r="F121" s="25"/>
      <c r="G121" s="40"/>
      <c r="H121" s="25"/>
      <c r="I121" s="41"/>
      <c r="J121" s="25"/>
      <c r="K121" s="40"/>
      <c r="L121" s="25"/>
    </row>
    <row r="122" spans="1:12" ht="16.5" customHeight="1" x14ac:dyDescent="0.25">
      <c r="G122" s="34"/>
      <c r="I122" s="35"/>
      <c r="K122" s="34"/>
    </row>
    <row r="123" spans="1:12" ht="24" customHeight="1" x14ac:dyDescent="0.25">
      <c r="A123" s="21"/>
      <c r="D123" s="26"/>
      <c r="E123" s="17"/>
      <c r="F123" s="155" t="s">
        <v>3</v>
      </c>
      <c r="G123" s="155"/>
      <c r="H123" s="155"/>
      <c r="I123" s="27"/>
      <c r="J123" s="155" t="s">
        <v>4</v>
      </c>
      <c r="K123" s="155"/>
      <c r="L123" s="155"/>
    </row>
    <row r="124" spans="1:12" ht="16.5" customHeight="1" x14ac:dyDescent="0.25">
      <c r="E124" s="17"/>
      <c r="F124" s="29">
        <v>2024</v>
      </c>
      <c r="G124" s="30"/>
      <c r="H124" s="29">
        <v>2023</v>
      </c>
      <c r="I124" s="30"/>
      <c r="J124" s="29">
        <v>2024</v>
      </c>
      <c r="K124" s="30"/>
      <c r="L124" s="29">
        <v>2023</v>
      </c>
    </row>
    <row r="125" spans="1:12" ht="16.5" customHeight="1" x14ac:dyDescent="0.25">
      <c r="D125" s="31" t="s">
        <v>5</v>
      </c>
      <c r="E125" s="17"/>
      <c r="F125" s="32" t="s">
        <v>6</v>
      </c>
      <c r="G125" s="17"/>
      <c r="H125" s="32" t="s">
        <v>6</v>
      </c>
      <c r="I125" s="17"/>
      <c r="J125" s="32" t="s">
        <v>6</v>
      </c>
      <c r="K125" s="17"/>
      <c r="L125" s="32" t="s">
        <v>6</v>
      </c>
    </row>
    <row r="126" spans="1:12" ht="16.5" customHeight="1" x14ac:dyDescent="0.25">
      <c r="D126" s="42"/>
      <c r="E126" s="17"/>
      <c r="F126" s="28"/>
      <c r="G126" s="43"/>
      <c r="H126" s="28"/>
      <c r="I126" s="43"/>
      <c r="J126" s="28"/>
      <c r="K126" s="44"/>
      <c r="L126" s="28"/>
    </row>
    <row r="127" spans="1:12" ht="16.5" customHeight="1" x14ac:dyDescent="0.25">
      <c r="A127" s="17" t="s">
        <v>66</v>
      </c>
      <c r="G127" s="34"/>
      <c r="I127" s="34"/>
      <c r="K127" s="35"/>
    </row>
    <row r="128" spans="1:12" ht="16.5" customHeight="1" x14ac:dyDescent="0.25">
      <c r="A128" s="17"/>
      <c r="G128" s="34"/>
      <c r="I128" s="34"/>
      <c r="K128" s="35"/>
    </row>
    <row r="129" spans="1:12" ht="16.5" customHeight="1" x14ac:dyDescent="0.25">
      <c r="A129" s="17" t="s">
        <v>67</v>
      </c>
      <c r="G129" s="34"/>
      <c r="I129" s="34"/>
      <c r="K129" s="35"/>
    </row>
    <row r="130" spans="1:12" ht="16.5" customHeight="1" x14ac:dyDescent="0.25">
      <c r="A130" s="17"/>
      <c r="G130" s="34"/>
      <c r="I130" s="34"/>
      <c r="K130" s="35"/>
    </row>
    <row r="131" spans="1:12" ht="16.5" customHeight="1" x14ac:dyDescent="0.25">
      <c r="A131" s="19" t="s">
        <v>68</v>
      </c>
      <c r="D131" s="18">
        <v>32</v>
      </c>
      <c r="G131" s="34"/>
      <c r="I131" s="34"/>
      <c r="K131" s="35"/>
    </row>
    <row r="132" spans="1:12" ht="16.5" customHeight="1" x14ac:dyDescent="0.25">
      <c r="B132" s="19" t="s">
        <v>69</v>
      </c>
      <c r="F132" s="21"/>
      <c r="G132" s="21"/>
      <c r="H132" s="21"/>
      <c r="I132" s="21"/>
      <c r="J132" s="21"/>
      <c r="K132" s="21"/>
      <c r="L132" s="21"/>
    </row>
    <row r="133" spans="1:12" ht="16.5" customHeight="1" x14ac:dyDescent="0.25">
      <c r="C133" s="47" t="s">
        <v>275</v>
      </c>
      <c r="F133" s="21"/>
      <c r="G133" s="21"/>
      <c r="H133" s="21"/>
      <c r="I133" s="21"/>
      <c r="J133" s="21"/>
      <c r="K133" s="21"/>
      <c r="L133" s="21"/>
    </row>
    <row r="134" spans="1:12" ht="16.5" customHeight="1" x14ac:dyDescent="0.25">
      <c r="C134" s="19" t="s">
        <v>70</v>
      </c>
      <c r="F134" s="21"/>
      <c r="G134" s="21"/>
      <c r="H134" s="21"/>
      <c r="I134" s="21"/>
      <c r="J134" s="21"/>
      <c r="K134" s="21"/>
      <c r="L134" s="21"/>
    </row>
    <row r="135" spans="1:12" ht="16.5" customHeight="1" x14ac:dyDescent="0.25">
      <c r="C135" s="47" t="s">
        <v>276</v>
      </c>
      <c r="F135" s="21"/>
      <c r="G135" s="21"/>
      <c r="H135" s="21"/>
      <c r="I135" s="21"/>
      <c r="J135" s="21"/>
      <c r="K135" s="21"/>
      <c r="L135" s="21"/>
    </row>
    <row r="136" spans="1:12" ht="16.5" customHeight="1" thickBot="1" x14ac:dyDescent="0.3">
      <c r="C136" s="47" t="s">
        <v>277</v>
      </c>
      <c r="F136" s="39">
        <v>400334140</v>
      </c>
      <c r="G136" s="34"/>
      <c r="H136" s="39">
        <v>402000000</v>
      </c>
      <c r="I136" s="34"/>
      <c r="J136" s="39">
        <v>400334140</v>
      </c>
      <c r="K136" s="35"/>
      <c r="L136" s="39">
        <v>402000000</v>
      </c>
    </row>
    <row r="137" spans="1:12" ht="6.75" customHeight="1" thickTop="1" x14ac:dyDescent="0.25">
      <c r="A137" s="17"/>
      <c r="G137" s="34"/>
      <c r="I137" s="34"/>
      <c r="K137" s="35"/>
    </row>
    <row r="138" spans="1:12" ht="16.5" customHeight="1" x14ac:dyDescent="0.25">
      <c r="B138" s="19" t="s">
        <v>71</v>
      </c>
      <c r="F138" s="21"/>
      <c r="G138" s="21"/>
      <c r="H138" s="21"/>
      <c r="I138" s="21"/>
      <c r="J138" s="21"/>
      <c r="K138" s="21"/>
      <c r="L138" s="21"/>
    </row>
    <row r="139" spans="1:12" ht="16.5" customHeight="1" x14ac:dyDescent="0.25">
      <c r="C139" s="47" t="s">
        <v>278</v>
      </c>
      <c r="F139" s="21"/>
      <c r="G139" s="21"/>
      <c r="H139" s="21"/>
      <c r="I139" s="21"/>
      <c r="J139" s="21"/>
      <c r="K139" s="21"/>
      <c r="L139" s="21"/>
    </row>
    <row r="140" spans="1:12" ht="16.5" customHeight="1" x14ac:dyDescent="0.25">
      <c r="C140" s="19" t="s">
        <v>72</v>
      </c>
      <c r="F140" s="21"/>
      <c r="G140" s="21"/>
      <c r="H140" s="21"/>
      <c r="I140" s="21"/>
      <c r="J140" s="21"/>
      <c r="K140" s="21"/>
      <c r="L140" s="21"/>
    </row>
    <row r="141" spans="1:12" ht="16.5" customHeight="1" x14ac:dyDescent="0.25">
      <c r="B141" s="47"/>
      <c r="C141" s="47" t="s">
        <v>279</v>
      </c>
      <c r="F141" s="45"/>
      <c r="G141" s="34"/>
      <c r="H141" s="45"/>
      <c r="I141" s="34"/>
      <c r="J141" s="45"/>
      <c r="K141" s="45"/>
      <c r="L141" s="45"/>
    </row>
    <row r="142" spans="1:12" ht="16.5" customHeight="1" x14ac:dyDescent="0.25">
      <c r="B142" s="47"/>
      <c r="C142" s="19" t="s">
        <v>280</v>
      </c>
      <c r="F142" s="45">
        <v>371334140</v>
      </c>
      <c r="G142" s="34"/>
      <c r="H142" s="45">
        <v>373000000</v>
      </c>
      <c r="I142" s="34"/>
      <c r="J142" s="45">
        <v>371334140</v>
      </c>
      <c r="K142" s="45"/>
      <c r="L142" s="45">
        <v>373000000</v>
      </c>
    </row>
    <row r="143" spans="1:12" ht="16.5" customHeight="1" x14ac:dyDescent="0.25">
      <c r="A143" s="19" t="s">
        <v>73</v>
      </c>
      <c r="F143" s="45">
        <v>2948305835</v>
      </c>
      <c r="G143" s="34"/>
      <c r="H143" s="45">
        <v>3680616000</v>
      </c>
      <c r="I143" s="34"/>
      <c r="J143" s="45">
        <v>2948305835</v>
      </c>
      <c r="K143" s="45"/>
      <c r="L143" s="45">
        <v>3680616000</v>
      </c>
    </row>
    <row r="144" spans="1:12" ht="16.5" customHeight="1" x14ac:dyDescent="0.25">
      <c r="A144" s="19" t="s">
        <v>74</v>
      </c>
      <c r="D144" s="18">
        <v>32</v>
      </c>
      <c r="F144" s="20">
        <v>0</v>
      </c>
      <c r="G144" s="34"/>
      <c r="H144" s="20">
        <v>-655001175</v>
      </c>
      <c r="I144" s="34"/>
      <c r="J144" s="20">
        <v>0</v>
      </c>
      <c r="K144" s="35"/>
      <c r="L144" s="20">
        <v>-655001175</v>
      </c>
    </row>
    <row r="145" spans="1:12" ht="16.5" customHeight="1" x14ac:dyDescent="0.25">
      <c r="A145" s="19" t="s">
        <v>75</v>
      </c>
      <c r="F145" s="45"/>
      <c r="G145" s="34"/>
      <c r="H145" s="45"/>
      <c r="I145" s="34"/>
      <c r="J145" s="45"/>
      <c r="K145" s="45"/>
      <c r="L145" s="45"/>
    </row>
    <row r="146" spans="1:12" ht="16.5" customHeight="1" x14ac:dyDescent="0.25">
      <c r="B146" s="19" t="s">
        <v>76</v>
      </c>
      <c r="G146" s="34"/>
      <c r="I146" s="34"/>
      <c r="K146" s="21"/>
    </row>
    <row r="147" spans="1:12" ht="16.5" customHeight="1" x14ac:dyDescent="0.25">
      <c r="B147" s="47"/>
      <c r="C147" s="47" t="s">
        <v>77</v>
      </c>
      <c r="D147" s="18">
        <v>33</v>
      </c>
      <c r="F147" s="45">
        <v>40200000</v>
      </c>
      <c r="G147" s="34"/>
      <c r="H147" s="45">
        <v>40200000</v>
      </c>
      <c r="I147" s="34"/>
      <c r="J147" s="45">
        <v>40200000</v>
      </c>
      <c r="K147" s="45"/>
      <c r="L147" s="45">
        <v>40200000</v>
      </c>
    </row>
    <row r="148" spans="1:12" ht="16.5" customHeight="1" x14ac:dyDescent="0.25">
      <c r="B148" s="19" t="s">
        <v>78</v>
      </c>
      <c r="F148" s="45">
        <v>36355703308</v>
      </c>
      <c r="G148" s="34"/>
      <c r="H148" s="45">
        <v>42099717454</v>
      </c>
      <c r="I148" s="34"/>
      <c r="J148" s="20">
        <v>16882810333</v>
      </c>
      <c r="K148" s="45"/>
      <c r="L148" s="20">
        <v>29949922663</v>
      </c>
    </row>
    <row r="149" spans="1:12" ht="16.5" customHeight="1" x14ac:dyDescent="0.25">
      <c r="A149" s="19" t="s">
        <v>79</v>
      </c>
      <c r="G149" s="34"/>
      <c r="I149" s="34"/>
      <c r="K149" s="45"/>
    </row>
    <row r="150" spans="1:12" ht="16.5" customHeight="1" x14ac:dyDescent="0.25">
      <c r="B150" s="19" t="s">
        <v>80</v>
      </c>
      <c r="F150" s="20">
        <v>0</v>
      </c>
      <c r="G150" s="34"/>
      <c r="H150" s="20">
        <v>0</v>
      </c>
      <c r="I150" s="34"/>
      <c r="J150" s="20">
        <v>23135735</v>
      </c>
      <c r="K150" s="45"/>
      <c r="L150" s="20">
        <v>23135735</v>
      </c>
    </row>
    <row r="151" spans="1:12" ht="16.5" customHeight="1" x14ac:dyDescent="0.25">
      <c r="A151" s="19" t="s">
        <v>81</v>
      </c>
      <c r="B151" s="21"/>
      <c r="F151" s="25">
        <v>-8337503163</v>
      </c>
      <c r="G151" s="34"/>
      <c r="H151" s="25">
        <v>-3839164108</v>
      </c>
      <c r="I151" s="34"/>
      <c r="J151" s="25">
        <v>-928956523</v>
      </c>
      <c r="K151" s="45"/>
      <c r="L151" s="25">
        <v>-250908064</v>
      </c>
    </row>
    <row r="152" spans="1:12" ht="16.5" customHeight="1" x14ac:dyDescent="0.25">
      <c r="A152" s="17"/>
      <c r="G152" s="34"/>
      <c r="I152" s="34"/>
      <c r="K152" s="35"/>
    </row>
    <row r="153" spans="1:12" ht="16.5" customHeight="1" x14ac:dyDescent="0.25">
      <c r="A153" s="17" t="s">
        <v>82</v>
      </c>
      <c r="B153" s="17"/>
      <c r="C153" s="17"/>
      <c r="F153" s="20">
        <f>SUM(F142:F151)</f>
        <v>31378040120</v>
      </c>
      <c r="G153" s="20"/>
      <c r="H153" s="20">
        <f>SUM(H142:H151)</f>
        <v>41699368171</v>
      </c>
      <c r="I153" s="20"/>
      <c r="J153" s="20">
        <f>SUM(J142:J151)</f>
        <v>19336829520</v>
      </c>
      <c r="K153" s="20"/>
      <c r="L153" s="20">
        <f>SUM(L142:L151)</f>
        <v>33160965159</v>
      </c>
    </row>
    <row r="154" spans="1:12" ht="16.5" customHeight="1" x14ac:dyDescent="0.25">
      <c r="A154" s="19" t="s">
        <v>85</v>
      </c>
      <c r="F154" s="25">
        <v>-1242413158</v>
      </c>
      <c r="G154" s="36"/>
      <c r="H154" s="25">
        <v>2310246592</v>
      </c>
      <c r="I154" s="36"/>
      <c r="J154" s="25">
        <v>0</v>
      </c>
      <c r="K154" s="20"/>
      <c r="L154" s="25">
        <v>0</v>
      </c>
    </row>
    <row r="155" spans="1:12" ht="16.5" customHeight="1" x14ac:dyDescent="0.25">
      <c r="A155" s="17"/>
      <c r="G155" s="34"/>
      <c r="I155" s="34"/>
      <c r="K155" s="35"/>
    </row>
    <row r="156" spans="1:12" ht="16.5" customHeight="1" x14ac:dyDescent="0.25">
      <c r="A156" s="17" t="s">
        <v>86</v>
      </c>
      <c r="B156" s="17"/>
      <c r="F156" s="25">
        <f>SUM(F153:F154)</f>
        <v>30135626962</v>
      </c>
      <c r="G156" s="36"/>
      <c r="H156" s="25">
        <f>SUM(H153:H154)</f>
        <v>44009614763</v>
      </c>
      <c r="I156" s="36"/>
      <c r="J156" s="25">
        <f>SUM(J153:J154)</f>
        <v>19336829520</v>
      </c>
      <c r="K156" s="36"/>
      <c r="L156" s="25">
        <f>SUM(L153:L154)</f>
        <v>33160965159</v>
      </c>
    </row>
    <row r="157" spans="1:12" ht="16.5" customHeight="1" x14ac:dyDescent="0.25">
      <c r="A157" s="17"/>
      <c r="G157" s="34"/>
      <c r="I157" s="34"/>
      <c r="K157" s="35"/>
    </row>
    <row r="158" spans="1:12" ht="16.5" customHeight="1" thickBot="1" x14ac:dyDescent="0.3">
      <c r="A158" s="17" t="s">
        <v>87</v>
      </c>
      <c r="F158" s="39">
        <f>F108+F156</f>
        <v>96204841563</v>
      </c>
      <c r="G158" s="34"/>
      <c r="H158" s="39">
        <f>H108+H156</f>
        <v>114229335454</v>
      </c>
      <c r="I158" s="34"/>
      <c r="J158" s="39">
        <f>J108+J156</f>
        <v>79486905634</v>
      </c>
      <c r="K158" s="34"/>
      <c r="L158" s="39">
        <f>L108+L156</f>
        <v>93781315052</v>
      </c>
    </row>
    <row r="159" spans="1:12" ht="16.5" customHeight="1" thickTop="1" x14ac:dyDescent="0.25">
      <c r="A159" s="17"/>
      <c r="F159" s="8"/>
      <c r="G159" s="8"/>
      <c r="H159" s="8"/>
      <c r="I159" s="34"/>
      <c r="J159" s="8"/>
      <c r="K159" s="34"/>
      <c r="L159" s="8"/>
    </row>
    <row r="160" spans="1:12" ht="16.5" customHeight="1" x14ac:dyDescent="0.25">
      <c r="A160" s="17"/>
      <c r="G160" s="20"/>
      <c r="I160" s="20"/>
      <c r="K160" s="20"/>
    </row>
    <row r="161" spans="1:12" ht="16.5" customHeight="1" x14ac:dyDescent="0.25">
      <c r="A161" s="17"/>
      <c r="G161" s="20"/>
      <c r="I161" s="20"/>
      <c r="K161" s="20"/>
    </row>
    <row r="162" spans="1:12" ht="16.5" customHeight="1" x14ac:dyDescent="0.25">
      <c r="A162" s="17"/>
      <c r="G162" s="34"/>
      <c r="I162" s="34"/>
      <c r="K162" s="34"/>
    </row>
    <row r="163" spans="1:12" ht="16.5" customHeight="1" x14ac:dyDescent="0.25">
      <c r="G163" s="20"/>
      <c r="I163" s="20"/>
      <c r="K163" s="20"/>
    </row>
    <row r="164" spans="1:12" ht="16.5" customHeight="1" x14ac:dyDescent="0.25">
      <c r="C164" s="52"/>
      <c r="G164" s="20"/>
      <c r="I164" s="20"/>
      <c r="K164" s="20"/>
    </row>
    <row r="165" spans="1:12" ht="16.5" customHeight="1" x14ac:dyDescent="0.25">
      <c r="C165" s="52"/>
      <c r="G165" s="20"/>
      <c r="I165" s="20"/>
      <c r="K165" s="20"/>
    </row>
    <row r="166" spans="1:12" ht="16.5" customHeight="1" x14ac:dyDescent="0.25">
      <c r="C166" s="53"/>
      <c r="G166" s="20"/>
      <c r="I166" s="20"/>
      <c r="K166" s="20"/>
    </row>
    <row r="167" spans="1:12" ht="16.5" customHeight="1" x14ac:dyDescent="0.25">
      <c r="C167" s="52"/>
      <c r="G167" s="20"/>
      <c r="I167" s="20"/>
      <c r="K167" s="20"/>
    </row>
    <row r="168" spans="1:12" ht="16.5" customHeight="1" x14ac:dyDescent="0.25">
      <c r="C168" s="9"/>
      <c r="G168" s="20"/>
      <c r="I168" s="20"/>
      <c r="K168" s="20"/>
    </row>
    <row r="169" spans="1:12" ht="16.5" customHeight="1" x14ac:dyDescent="0.25">
      <c r="C169" s="9"/>
      <c r="G169" s="20"/>
      <c r="I169" s="20"/>
      <c r="K169" s="20"/>
    </row>
    <row r="170" spans="1:12" ht="16.5" customHeight="1" x14ac:dyDescent="0.25">
      <c r="G170" s="20"/>
      <c r="I170" s="20"/>
      <c r="K170" s="20"/>
    </row>
    <row r="171" spans="1:12" ht="4.5" customHeight="1" x14ac:dyDescent="0.25">
      <c r="G171" s="20"/>
      <c r="I171" s="20"/>
      <c r="K171" s="20"/>
    </row>
    <row r="172" spans="1:12" ht="22.15" customHeight="1" x14ac:dyDescent="0.25">
      <c r="A172" s="154" t="str">
        <f>+A118</f>
        <v>The notes to the financial statements are an integral part to these financial statements.</v>
      </c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</row>
  </sheetData>
  <mergeCells count="9">
    <mergeCell ref="A61:L61"/>
    <mergeCell ref="A172:L172"/>
    <mergeCell ref="A118:L118"/>
    <mergeCell ref="F6:H6"/>
    <mergeCell ref="J6:L6"/>
    <mergeCell ref="F67:H67"/>
    <mergeCell ref="J67:L67"/>
    <mergeCell ref="F123:H123"/>
    <mergeCell ref="J123:L123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&amp;R&amp;"Arial,Regular"&amp;9&amp;P</oddFooter>
  </headerFooter>
  <rowBreaks count="2" manualBreakCount="2">
    <brk id="61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14999847407452621"/>
  </sheetPr>
  <dimension ref="A1:L116"/>
  <sheetViews>
    <sheetView tabSelected="1" topLeftCell="A24" zoomScale="110" zoomScaleNormal="110" zoomScaleSheetLayoutView="100" workbookViewId="0">
      <selection activeCell="C44" sqref="C44"/>
    </sheetView>
  </sheetViews>
  <sheetFormatPr defaultColWidth="6.7109375" defaultRowHeight="16.5" customHeight="1" x14ac:dyDescent="0.25"/>
  <cols>
    <col min="1" max="2" width="1.28515625" style="49" customWidth="1"/>
    <col min="3" max="3" width="39.5703125" style="49" customWidth="1"/>
    <col min="4" max="4" width="8.7109375" style="129" bestFit="1" customWidth="1"/>
    <col min="5" max="5" width="0.5703125" style="49" customWidth="1"/>
    <col min="6" max="6" width="13.7109375" style="130" customWidth="1"/>
    <col min="7" max="7" width="0.5703125" style="49" customWidth="1"/>
    <col min="8" max="8" width="13.7109375" style="130" customWidth="1"/>
    <col min="9" max="9" width="0.5703125" style="129" customWidth="1"/>
    <col min="10" max="10" width="13.7109375" style="130" customWidth="1"/>
    <col min="11" max="11" width="0.5703125" style="49" customWidth="1"/>
    <col min="12" max="12" width="13.7109375" style="130" customWidth="1"/>
    <col min="13" max="16384" width="6.7109375" style="51"/>
  </cols>
  <sheetData>
    <row r="1" spans="1:12" ht="16.5" customHeight="1" x14ac:dyDescent="0.25">
      <c r="A1" s="128" t="str">
        <f>'7-9'!A1</f>
        <v>Energy Absolute Public Company Limited</v>
      </c>
      <c r="B1" s="128"/>
      <c r="C1" s="128"/>
      <c r="G1" s="131"/>
      <c r="I1" s="132"/>
      <c r="K1" s="131"/>
    </row>
    <row r="2" spans="1:12" ht="16.5" customHeight="1" x14ac:dyDescent="0.25">
      <c r="A2" s="128" t="s">
        <v>88</v>
      </c>
      <c r="B2" s="128"/>
      <c r="C2" s="128"/>
      <c r="G2" s="131"/>
      <c r="I2" s="132"/>
      <c r="K2" s="131"/>
    </row>
    <row r="3" spans="1:12" ht="16.5" customHeight="1" x14ac:dyDescent="0.25">
      <c r="A3" s="133" t="s">
        <v>89</v>
      </c>
      <c r="B3" s="134"/>
      <c r="C3" s="134"/>
      <c r="D3" s="135"/>
      <c r="E3" s="136"/>
      <c r="F3" s="137"/>
      <c r="G3" s="138"/>
      <c r="H3" s="137"/>
      <c r="I3" s="139"/>
      <c r="J3" s="137"/>
      <c r="K3" s="138"/>
      <c r="L3" s="137"/>
    </row>
    <row r="4" spans="1:12" ht="16.5" customHeight="1" x14ac:dyDescent="0.25">
      <c r="A4" s="140"/>
      <c r="B4" s="128"/>
      <c r="C4" s="128"/>
      <c r="G4" s="131"/>
      <c r="I4" s="132"/>
      <c r="K4" s="131"/>
    </row>
    <row r="5" spans="1:12" ht="16.5" customHeight="1" x14ac:dyDescent="0.25">
      <c r="A5" s="140"/>
      <c r="B5" s="128"/>
      <c r="C5" s="128"/>
      <c r="G5" s="131"/>
      <c r="I5" s="132"/>
      <c r="K5" s="131"/>
    </row>
    <row r="6" spans="1:12" s="21" customFormat="1" ht="26.1" customHeight="1" x14ac:dyDescent="0.25">
      <c r="B6" s="19"/>
      <c r="C6" s="19"/>
      <c r="D6" s="26"/>
      <c r="E6" s="17"/>
      <c r="F6" s="155" t="s">
        <v>3</v>
      </c>
      <c r="G6" s="155"/>
      <c r="H6" s="155"/>
      <c r="I6" s="27"/>
      <c r="J6" s="155" t="s">
        <v>4</v>
      </c>
      <c r="K6" s="155"/>
      <c r="L6" s="155"/>
    </row>
    <row r="7" spans="1:12" s="21" customFormat="1" ht="16.5" customHeight="1" x14ac:dyDescent="0.25">
      <c r="A7" s="19"/>
      <c r="B7" s="19"/>
      <c r="C7" s="19"/>
      <c r="D7" s="18"/>
      <c r="E7" s="17"/>
      <c r="F7" s="29">
        <v>2024</v>
      </c>
      <c r="G7" s="30"/>
      <c r="H7" s="29">
        <v>2023</v>
      </c>
      <c r="I7" s="30"/>
      <c r="J7" s="29">
        <v>2024</v>
      </c>
      <c r="K7" s="30"/>
      <c r="L7" s="29">
        <v>2023</v>
      </c>
    </row>
    <row r="8" spans="1:12" s="21" customFormat="1" ht="16.5" customHeight="1" x14ac:dyDescent="0.25">
      <c r="A8" s="19"/>
      <c r="B8" s="19"/>
      <c r="C8" s="19"/>
      <c r="D8" s="31" t="s">
        <v>5</v>
      </c>
      <c r="E8" s="17"/>
      <c r="F8" s="32" t="s">
        <v>6</v>
      </c>
      <c r="G8" s="17"/>
      <c r="H8" s="32" t="s">
        <v>6</v>
      </c>
      <c r="I8" s="17"/>
      <c r="J8" s="32" t="s">
        <v>6</v>
      </c>
      <c r="K8" s="17"/>
      <c r="L8" s="32" t="s">
        <v>6</v>
      </c>
    </row>
    <row r="9" spans="1:12" ht="16.5" customHeight="1" x14ac:dyDescent="0.25">
      <c r="E9" s="17"/>
      <c r="G9" s="17"/>
      <c r="I9" s="17"/>
      <c r="K9" s="17"/>
    </row>
    <row r="10" spans="1:12" ht="16.5" customHeight="1" x14ac:dyDescent="0.25">
      <c r="A10" s="49" t="s">
        <v>90</v>
      </c>
      <c r="E10" s="17"/>
      <c r="F10" s="130">
        <v>12528598689</v>
      </c>
      <c r="G10" s="17"/>
      <c r="H10" s="130">
        <v>23098084473</v>
      </c>
      <c r="I10" s="17"/>
      <c r="J10" s="130">
        <v>4509895887</v>
      </c>
      <c r="K10" s="17"/>
      <c r="L10" s="130">
        <v>5927808666</v>
      </c>
    </row>
    <row r="11" spans="1:12" ht="16.5" customHeight="1" x14ac:dyDescent="0.25">
      <c r="A11" s="49" t="s">
        <v>91</v>
      </c>
      <c r="D11" s="129">
        <v>34</v>
      </c>
      <c r="E11" s="17"/>
      <c r="F11" s="130">
        <v>5599133989</v>
      </c>
      <c r="G11" s="17"/>
      <c r="H11" s="130">
        <v>6976352756</v>
      </c>
      <c r="I11" s="17"/>
      <c r="J11" s="130">
        <v>1411147676</v>
      </c>
      <c r="K11" s="17"/>
      <c r="L11" s="130">
        <v>2731941277</v>
      </c>
    </row>
    <row r="12" spans="1:12" ht="16.5" customHeight="1" x14ac:dyDescent="0.25">
      <c r="A12" s="49" t="s">
        <v>92</v>
      </c>
      <c r="D12" s="141" t="s">
        <v>333</v>
      </c>
      <c r="E12" s="17"/>
      <c r="F12" s="130">
        <v>0</v>
      </c>
      <c r="G12" s="17"/>
      <c r="H12" s="130">
        <v>0</v>
      </c>
      <c r="I12" s="17"/>
      <c r="J12" s="130">
        <v>1956262527</v>
      </c>
      <c r="K12" s="17"/>
      <c r="L12" s="130">
        <v>11932546180</v>
      </c>
    </row>
    <row r="13" spans="1:12" ht="16.5" customHeight="1" x14ac:dyDescent="0.25">
      <c r="A13" s="49" t="s">
        <v>93</v>
      </c>
      <c r="D13" s="129">
        <v>35</v>
      </c>
      <c r="E13" s="17"/>
      <c r="F13" s="137">
        <v>394673930</v>
      </c>
      <c r="G13" s="17"/>
      <c r="H13" s="137">
        <v>1523318422</v>
      </c>
      <c r="I13" s="17"/>
      <c r="J13" s="137">
        <v>1647036940</v>
      </c>
      <c r="K13" s="17"/>
      <c r="L13" s="137">
        <v>1137081406</v>
      </c>
    </row>
    <row r="14" spans="1:12" ht="16.5" customHeight="1" x14ac:dyDescent="0.25">
      <c r="E14" s="17"/>
      <c r="G14" s="17"/>
      <c r="I14" s="17"/>
      <c r="K14" s="17"/>
    </row>
    <row r="15" spans="1:12" ht="16.5" customHeight="1" x14ac:dyDescent="0.25">
      <c r="A15" s="128" t="s">
        <v>94</v>
      </c>
      <c r="E15" s="17"/>
      <c r="F15" s="137">
        <f>SUM(F10:F13)</f>
        <v>18522406608</v>
      </c>
      <c r="G15" s="17"/>
      <c r="H15" s="137">
        <f>SUM(H10:H13)</f>
        <v>31597755651</v>
      </c>
      <c r="I15" s="17"/>
      <c r="J15" s="137">
        <f>SUM(J10:J13)</f>
        <v>9524343030</v>
      </c>
      <c r="K15" s="17"/>
      <c r="L15" s="137">
        <f>SUM(L10:L13)</f>
        <v>21729377529</v>
      </c>
    </row>
    <row r="16" spans="1:12" ht="16.5" customHeight="1" x14ac:dyDescent="0.25">
      <c r="E16" s="17"/>
      <c r="G16" s="17"/>
      <c r="I16" s="17"/>
      <c r="K16" s="17"/>
    </row>
    <row r="17" spans="1:12" ht="16.5" customHeight="1" x14ac:dyDescent="0.25">
      <c r="A17" s="49" t="s">
        <v>95</v>
      </c>
      <c r="D17" s="141"/>
      <c r="E17" s="17"/>
      <c r="F17" s="130">
        <v>-15310523323</v>
      </c>
      <c r="G17" s="17"/>
      <c r="H17" s="130">
        <v>-19694797371</v>
      </c>
      <c r="I17" s="17"/>
      <c r="J17" s="130">
        <v>-3666403125</v>
      </c>
      <c r="K17" s="17"/>
      <c r="L17" s="130">
        <v>-4970776092</v>
      </c>
    </row>
    <row r="18" spans="1:12" ht="16.5" customHeight="1" x14ac:dyDescent="0.25">
      <c r="A18" s="49" t="s">
        <v>267</v>
      </c>
      <c r="E18" s="17"/>
      <c r="F18" s="130">
        <v>-55527704</v>
      </c>
      <c r="G18" s="17"/>
      <c r="H18" s="130">
        <v>-70376045</v>
      </c>
      <c r="I18" s="17"/>
      <c r="J18" s="130">
        <v>-27278955</v>
      </c>
      <c r="K18" s="17"/>
      <c r="L18" s="130">
        <v>-32170011</v>
      </c>
    </row>
    <row r="19" spans="1:12" ht="16.5" customHeight="1" x14ac:dyDescent="0.25">
      <c r="A19" s="49" t="s">
        <v>96</v>
      </c>
      <c r="E19" s="17"/>
      <c r="F19" s="130">
        <v>-1848333332</v>
      </c>
      <c r="G19" s="17"/>
      <c r="H19" s="130">
        <v>-1266166319</v>
      </c>
      <c r="I19" s="17"/>
      <c r="J19" s="130">
        <v>-722470708</v>
      </c>
      <c r="K19" s="17"/>
      <c r="L19" s="130">
        <v>-616248200</v>
      </c>
    </row>
    <row r="20" spans="1:12" ht="16.5" customHeight="1" x14ac:dyDescent="0.25">
      <c r="A20" s="49" t="s">
        <v>334</v>
      </c>
      <c r="E20" s="17"/>
      <c r="F20" s="130">
        <v>-2208766846</v>
      </c>
      <c r="G20" s="17"/>
      <c r="H20" s="130">
        <v>671978</v>
      </c>
      <c r="I20" s="17"/>
      <c r="J20" s="130">
        <v>-5045062270</v>
      </c>
      <c r="K20" s="17"/>
      <c r="L20" s="130" t="s">
        <v>272</v>
      </c>
    </row>
    <row r="21" spans="1:12" ht="16.5" customHeight="1" x14ac:dyDescent="0.25">
      <c r="A21" s="49" t="s">
        <v>319</v>
      </c>
      <c r="E21" s="17"/>
      <c r="F21" s="130">
        <v>-3353031187</v>
      </c>
      <c r="G21" s="17"/>
      <c r="H21" s="130">
        <v>-51195714</v>
      </c>
      <c r="I21" s="17"/>
      <c r="J21" s="130">
        <v>-9922460459</v>
      </c>
      <c r="K21" s="17"/>
      <c r="L21" s="130" t="s">
        <v>272</v>
      </c>
    </row>
    <row r="22" spans="1:12" ht="16.5" customHeight="1" x14ac:dyDescent="0.25">
      <c r="A22" s="49" t="s">
        <v>97</v>
      </c>
      <c r="E22" s="17"/>
      <c r="G22" s="17"/>
      <c r="I22" s="17"/>
      <c r="K22" s="17"/>
    </row>
    <row r="23" spans="1:12" ht="16.5" customHeight="1" x14ac:dyDescent="0.25">
      <c r="B23" s="49" t="s">
        <v>98</v>
      </c>
      <c r="D23" s="141">
        <v>19.100000000000001</v>
      </c>
      <c r="E23" s="17"/>
      <c r="F23" s="130">
        <v>-14984896</v>
      </c>
      <c r="G23" s="17"/>
      <c r="H23" s="130">
        <v>-671076822</v>
      </c>
      <c r="I23" s="17"/>
      <c r="J23" s="130">
        <v>0</v>
      </c>
      <c r="K23" s="17"/>
      <c r="L23" s="130">
        <v>0</v>
      </c>
    </row>
    <row r="24" spans="1:12" ht="16.5" customHeight="1" x14ac:dyDescent="0.25">
      <c r="A24" s="49" t="s">
        <v>320</v>
      </c>
      <c r="E24" s="17"/>
      <c r="F24" s="130">
        <v>-339298650</v>
      </c>
      <c r="G24" s="17"/>
      <c r="H24" s="130">
        <v>-60386626</v>
      </c>
      <c r="I24" s="17"/>
      <c r="J24" s="130">
        <v>-265017573</v>
      </c>
      <c r="K24" s="17"/>
      <c r="L24" s="130">
        <v>-60386626</v>
      </c>
    </row>
    <row r="25" spans="1:12" ht="16.5" customHeight="1" x14ac:dyDescent="0.25">
      <c r="A25" s="49" t="s">
        <v>321</v>
      </c>
      <c r="E25" s="17"/>
      <c r="F25" s="130">
        <v>219086084</v>
      </c>
      <c r="G25" s="17"/>
      <c r="H25" s="130">
        <v>-21594965</v>
      </c>
      <c r="I25" s="17"/>
      <c r="J25" s="130">
        <v>232939800</v>
      </c>
      <c r="K25" s="17"/>
      <c r="L25" s="130">
        <v>-25359485</v>
      </c>
    </row>
    <row r="26" spans="1:12" ht="16.5" customHeight="1" x14ac:dyDescent="0.25">
      <c r="A26" s="49" t="s">
        <v>99</v>
      </c>
      <c r="D26" s="129">
        <v>36</v>
      </c>
      <c r="E26" s="17"/>
      <c r="F26" s="137">
        <v>-2699158865</v>
      </c>
      <c r="G26" s="17"/>
      <c r="H26" s="137">
        <v>-2287471750</v>
      </c>
      <c r="I26" s="17"/>
      <c r="J26" s="137">
        <v>-1932311664</v>
      </c>
      <c r="K26" s="17"/>
      <c r="L26" s="137">
        <v>-1393667662</v>
      </c>
    </row>
    <row r="27" spans="1:12" ht="16.5" customHeight="1" x14ac:dyDescent="0.25">
      <c r="E27" s="17"/>
      <c r="G27" s="17"/>
      <c r="I27" s="17"/>
      <c r="K27" s="17"/>
    </row>
    <row r="28" spans="1:12" ht="16.5" customHeight="1" x14ac:dyDescent="0.25">
      <c r="A28" s="128" t="s">
        <v>100</v>
      </c>
      <c r="E28" s="17"/>
      <c r="F28" s="137">
        <f>SUM(F17:F26)</f>
        <v>-25610538719</v>
      </c>
      <c r="G28" s="17"/>
      <c r="H28" s="137">
        <f>SUM(H17:H26)</f>
        <v>-24122393634</v>
      </c>
      <c r="I28" s="17"/>
      <c r="J28" s="137">
        <f>SUM(J17:J26)</f>
        <v>-21348064954</v>
      </c>
      <c r="K28" s="17"/>
      <c r="L28" s="137">
        <f>SUM(L17:L26)</f>
        <v>-7098608076</v>
      </c>
    </row>
    <row r="29" spans="1:12" ht="16.5" customHeight="1" x14ac:dyDescent="0.25">
      <c r="A29" s="128"/>
      <c r="E29" s="17"/>
      <c r="G29" s="17"/>
      <c r="I29" s="17"/>
      <c r="K29" s="17"/>
    </row>
    <row r="30" spans="1:12" ht="16.5" customHeight="1" x14ac:dyDescent="0.25">
      <c r="A30" s="49" t="s">
        <v>281</v>
      </c>
      <c r="E30" s="17"/>
      <c r="G30" s="17"/>
      <c r="I30" s="17"/>
      <c r="K30" s="17"/>
    </row>
    <row r="31" spans="1:12" ht="16.5" customHeight="1" x14ac:dyDescent="0.25">
      <c r="B31" s="49" t="s">
        <v>101</v>
      </c>
      <c r="D31" s="141">
        <v>19.100000000000001</v>
      </c>
      <c r="E31" s="17"/>
      <c r="F31" s="137">
        <v>-909433769</v>
      </c>
      <c r="G31" s="17"/>
      <c r="H31" s="137">
        <v>260298129</v>
      </c>
      <c r="I31" s="17"/>
      <c r="J31" s="137" t="s">
        <v>272</v>
      </c>
      <c r="K31" s="17"/>
      <c r="L31" s="137">
        <v>0</v>
      </c>
    </row>
    <row r="32" spans="1:12" ht="16.5" customHeight="1" x14ac:dyDescent="0.25">
      <c r="A32" s="128"/>
      <c r="E32" s="17"/>
      <c r="G32" s="17"/>
      <c r="I32" s="17"/>
      <c r="K32" s="17"/>
    </row>
    <row r="33" spans="1:12" ht="16.5" customHeight="1" x14ac:dyDescent="0.25">
      <c r="A33" s="128" t="s">
        <v>282</v>
      </c>
      <c r="E33" s="17"/>
      <c r="F33" s="130">
        <f>SUM(F31,F28,F15)</f>
        <v>-7997565880</v>
      </c>
      <c r="G33" s="17"/>
      <c r="H33" s="130">
        <f>SUM(H31,H28,H15)</f>
        <v>7735660146</v>
      </c>
      <c r="I33" s="17"/>
      <c r="J33" s="130">
        <f>SUM(J31,J28,J15)</f>
        <v>-11823721924</v>
      </c>
      <c r="K33" s="17"/>
      <c r="L33" s="130">
        <f>SUM(L31,L28,L15)</f>
        <v>14630769453</v>
      </c>
    </row>
    <row r="34" spans="1:12" ht="16.5" customHeight="1" x14ac:dyDescent="0.25">
      <c r="A34" s="49" t="s">
        <v>102</v>
      </c>
      <c r="D34" s="129">
        <v>38</v>
      </c>
      <c r="E34" s="17"/>
      <c r="F34" s="137">
        <v>-252622070</v>
      </c>
      <c r="G34" s="17"/>
      <c r="H34" s="137">
        <v>-235520756</v>
      </c>
      <c r="I34" s="17"/>
      <c r="J34" s="137">
        <v>-129390406</v>
      </c>
      <c r="K34" s="17"/>
      <c r="L34" s="137">
        <v>-126193417</v>
      </c>
    </row>
    <row r="35" spans="1:12" ht="16.5" customHeight="1" x14ac:dyDescent="0.25">
      <c r="E35" s="17"/>
      <c r="G35" s="17"/>
      <c r="I35" s="17"/>
      <c r="K35" s="17"/>
    </row>
    <row r="36" spans="1:12" ht="16.5" customHeight="1" x14ac:dyDescent="0.25">
      <c r="A36" s="128" t="s">
        <v>283</v>
      </c>
      <c r="E36" s="17"/>
      <c r="F36" s="137">
        <f>SUM(F33:F34)</f>
        <v>-8250187950</v>
      </c>
      <c r="G36" s="17"/>
      <c r="H36" s="137">
        <f>SUM(H33:H34)</f>
        <v>7500139390</v>
      </c>
      <c r="I36" s="17"/>
      <c r="J36" s="137">
        <f>SUM(J33:J34)</f>
        <v>-11953112330</v>
      </c>
      <c r="K36" s="17"/>
      <c r="L36" s="137">
        <f>SUM(L33:L34)</f>
        <v>14504576036</v>
      </c>
    </row>
    <row r="37" spans="1:12" ht="16.5" customHeight="1" x14ac:dyDescent="0.25">
      <c r="E37" s="17"/>
      <c r="G37" s="17"/>
      <c r="I37" s="17"/>
      <c r="K37" s="17"/>
    </row>
    <row r="38" spans="1:12" ht="16.5" customHeight="1" x14ac:dyDescent="0.25">
      <c r="A38" s="128" t="s">
        <v>103</v>
      </c>
      <c r="E38" s="17"/>
      <c r="G38" s="17"/>
      <c r="I38" s="17"/>
      <c r="K38" s="17"/>
    </row>
    <row r="39" spans="1:12" ht="16.5" customHeight="1" x14ac:dyDescent="0.25">
      <c r="A39" s="64" t="s">
        <v>104</v>
      </c>
      <c r="B39" s="10"/>
      <c r="C39" s="10"/>
      <c r="D39" s="11"/>
      <c r="E39" s="17"/>
      <c r="G39" s="17"/>
      <c r="I39" s="17"/>
      <c r="K39" s="17"/>
    </row>
    <row r="40" spans="1:12" ht="16.5" customHeight="1" x14ac:dyDescent="0.25">
      <c r="A40" s="64"/>
      <c r="B40" s="64" t="s">
        <v>105</v>
      </c>
      <c r="C40" s="10"/>
      <c r="D40" s="11"/>
      <c r="E40" s="17"/>
      <c r="G40" s="17"/>
      <c r="I40" s="17"/>
      <c r="K40" s="17"/>
    </row>
    <row r="41" spans="1:12" ht="16.5" customHeight="1" x14ac:dyDescent="0.25">
      <c r="A41" s="64"/>
      <c r="B41" s="64"/>
      <c r="C41" s="12" t="s">
        <v>315</v>
      </c>
      <c r="D41" s="11"/>
      <c r="E41" s="17"/>
      <c r="F41" s="130">
        <v>60261329</v>
      </c>
      <c r="G41" s="17"/>
      <c r="H41" s="130">
        <v>0</v>
      </c>
      <c r="I41" s="17"/>
      <c r="J41" s="130">
        <v>55389752</v>
      </c>
      <c r="K41" s="17"/>
      <c r="L41" s="130">
        <v>0</v>
      </c>
    </row>
    <row r="42" spans="1:12" ht="16.5" customHeight="1" x14ac:dyDescent="0.25">
      <c r="C42" s="12" t="s">
        <v>292</v>
      </c>
      <c r="D42" s="11"/>
      <c r="E42" s="17"/>
      <c r="G42" s="17"/>
      <c r="I42" s="17"/>
      <c r="K42" s="17"/>
    </row>
    <row r="43" spans="1:12" ht="16.5" customHeight="1" x14ac:dyDescent="0.25">
      <c r="C43" s="12" t="s">
        <v>322</v>
      </c>
      <c r="D43" s="11"/>
      <c r="E43" s="17"/>
      <c r="G43" s="17"/>
      <c r="I43" s="17"/>
      <c r="K43" s="17"/>
    </row>
    <row r="44" spans="1:12" ht="16.5" customHeight="1" x14ac:dyDescent="0.25">
      <c r="A44" s="33"/>
      <c r="C44" s="13" t="s">
        <v>323</v>
      </c>
      <c r="D44" s="129">
        <v>18</v>
      </c>
      <c r="E44" s="17"/>
      <c r="F44" s="130">
        <v>-4643851183</v>
      </c>
      <c r="G44" s="17"/>
      <c r="H44" s="130">
        <v>-3072486844</v>
      </c>
      <c r="I44" s="17"/>
      <c r="J44" s="130">
        <v>-902950325</v>
      </c>
      <c r="K44" s="17"/>
      <c r="L44" s="130">
        <v>-278727327</v>
      </c>
    </row>
    <row r="45" spans="1:12" ht="16.5" customHeight="1" x14ac:dyDescent="0.25">
      <c r="C45" s="12" t="s">
        <v>106</v>
      </c>
      <c r="D45" s="11"/>
      <c r="E45" s="17"/>
      <c r="F45" s="51"/>
      <c r="G45" s="17"/>
      <c r="H45" s="51"/>
      <c r="I45" s="17"/>
      <c r="J45" s="51"/>
      <c r="K45" s="17"/>
      <c r="L45" s="51"/>
    </row>
    <row r="46" spans="1:12" ht="16.5" customHeight="1" x14ac:dyDescent="0.25">
      <c r="A46" s="33"/>
      <c r="C46" s="13" t="s">
        <v>107</v>
      </c>
      <c r="D46" s="11"/>
      <c r="E46" s="17"/>
      <c r="F46" s="137">
        <v>167640193</v>
      </c>
      <c r="G46" s="17"/>
      <c r="H46" s="137">
        <v>53704569</v>
      </c>
      <c r="I46" s="17"/>
      <c r="J46" s="137">
        <v>169512114</v>
      </c>
      <c r="K46" s="17"/>
      <c r="L46" s="137">
        <v>55745465</v>
      </c>
    </row>
    <row r="47" spans="1:12" ht="16.5" customHeight="1" x14ac:dyDescent="0.25">
      <c r="A47" s="33"/>
      <c r="B47" s="14"/>
      <c r="C47" s="10"/>
      <c r="D47" s="11"/>
      <c r="E47" s="17"/>
      <c r="G47" s="17"/>
      <c r="I47" s="17"/>
      <c r="K47" s="17"/>
    </row>
    <row r="48" spans="1:12" ht="16.5" customHeight="1" x14ac:dyDescent="0.25">
      <c r="B48" s="14"/>
      <c r="C48" s="33" t="s">
        <v>328</v>
      </c>
      <c r="D48" s="11"/>
      <c r="E48" s="17"/>
      <c r="F48" s="51"/>
      <c r="G48" s="17"/>
      <c r="H48" s="51"/>
      <c r="I48" s="17"/>
      <c r="J48" s="51"/>
      <c r="K48" s="17"/>
      <c r="L48" s="51"/>
    </row>
    <row r="49" spans="1:12" ht="16.5" customHeight="1" x14ac:dyDescent="0.25">
      <c r="A49" s="33"/>
      <c r="C49" s="14" t="s">
        <v>107</v>
      </c>
      <c r="D49" s="11"/>
      <c r="E49" s="17"/>
      <c r="F49" s="137">
        <f>SUM(F41:F46)</f>
        <v>-4415949661</v>
      </c>
      <c r="G49" s="17"/>
      <c r="H49" s="137">
        <f>SUM(H41:H46)</f>
        <v>-3018782275</v>
      </c>
      <c r="I49" s="17"/>
      <c r="J49" s="137">
        <f>SUM(J41:J46)</f>
        <v>-678048459</v>
      </c>
      <c r="K49" s="17"/>
      <c r="L49" s="137">
        <f>SUM(L41:L46)</f>
        <v>-222981862</v>
      </c>
    </row>
    <row r="50" spans="1:12" ht="16.5" customHeight="1" x14ac:dyDescent="0.25">
      <c r="A50" s="33"/>
      <c r="C50" s="13"/>
      <c r="D50" s="11"/>
      <c r="E50" s="17"/>
      <c r="G50" s="17"/>
      <c r="I50" s="17"/>
      <c r="K50" s="17"/>
    </row>
    <row r="51" spans="1:12" ht="16.5" customHeight="1" x14ac:dyDescent="0.25">
      <c r="A51" s="33"/>
      <c r="C51" s="13"/>
      <c r="D51" s="11"/>
      <c r="E51" s="17"/>
      <c r="G51" s="17"/>
      <c r="I51" s="17"/>
      <c r="K51" s="17"/>
    </row>
    <row r="52" spans="1:12" ht="16.5" customHeight="1" x14ac:dyDescent="0.25">
      <c r="A52" s="33"/>
      <c r="C52" s="13"/>
      <c r="D52" s="11"/>
      <c r="E52" s="17"/>
      <c r="G52" s="17"/>
      <c r="I52" s="17"/>
      <c r="K52" s="17"/>
    </row>
    <row r="53" spans="1:12" ht="16.5" customHeight="1" x14ac:dyDescent="0.25">
      <c r="A53" s="33"/>
      <c r="C53" s="13"/>
      <c r="D53" s="11"/>
      <c r="E53" s="17"/>
      <c r="G53" s="17"/>
      <c r="I53" s="17"/>
      <c r="K53" s="17"/>
    </row>
    <row r="54" spans="1:12" ht="16.5" customHeight="1" x14ac:dyDescent="0.25">
      <c r="A54" s="33"/>
      <c r="C54" s="13"/>
      <c r="D54" s="11"/>
      <c r="E54" s="17"/>
      <c r="G54" s="17"/>
      <c r="I54" s="17"/>
      <c r="K54" s="17"/>
    </row>
    <row r="55" spans="1:12" ht="16.5" customHeight="1" x14ac:dyDescent="0.25">
      <c r="A55" s="33"/>
      <c r="C55" s="13"/>
      <c r="D55" s="11"/>
      <c r="E55" s="17"/>
      <c r="G55" s="17"/>
      <c r="I55" s="17"/>
      <c r="K55" s="17"/>
    </row>
    <row r="56" spans="1:12" ht="16.5" customHeight="1" x14ac:dyDescent="0.25">
      <c r="A56" s="33"/>
      <c r="C56" s="13"/>
      <c r="D56" s="11"/>
      <c r="E56" s="17"/>
      <c r="G56" s="17"/>
      <c r="I56" s="17"/>
      <c r="K56" s="17"/>
    </row>
    <row r="57" spans="1:12" ht="3.6" customHeight="1" x14ac:dyDescent="0.25">
      <c r="A57" s="33"/>
      <c r="C57" s="13"/>
      <c r="D57" s="11"/>
      <c r="E57" s="17"/>
      <c r="G57" s="17"/>
      <c r="I57" s="17"/>
      <c r="K57" s="17"/>
    </row>
    <row r="58" spans="1:12" ht="22.15" customHeight="1" x14ac:dyDescent="0.25">
      <c r="A58" s="156" t="str">
        <f>+'7-9'!A61:L61</f>
        <v>The notes to the financial statements are an integral part to these financial statements.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ht="16.5" customHeight="1" x14ac:dyDescent="0.25">
      <c r="A59" s="128" t="str">
        <f>+A1</f>
        <v>Energy Absolute Public Company Limited</v>
      </c>
      <c r="B59" s="128"/>
      <c r="C59" s="128"/>
      <c r="G59" s="131"/>
      <c r="I59" s="132"/>
      <c r="K59" s="131"/>
    </row>
    <row r="60" spans="1:12" ht="16.5" customHeight="1" x14ac:dyDescent="0.25">
      <c r="A60" s="128" t="s">
        <v>88</v>
      </c>
      <c r="B60" s="128"/>
      <c r="C60" s="128"/>
      <c r="G60" s="131"/>
      <c r="I60" s="132"/>
      <c r="K60" s="131"/>
    </row>
    <row r="61" spans="1:12" ht="16.5" customHeight="1" x14ac:dyDescent="0.25">
      <c r="A61" s="133" t="str">
        <f>A3</f>
        <v>For the year ended 31 December 2024</v>
      </c>
      <c r="B61" s="134"/>
      <c r="C61" s="134"/>
      <c r="D61" s="135"/>
      <c r="E61" s="136"/>
      <c r="F61" s="137"/>
      <c r="G61" s="138"/>
      <c r="H61" s="137"/>
      <c r="I61" s="139"/>
      <c r="J61" s="137"/>
      <c r="K61" s="138"/>
      <c r="L61" s="137"/>
    </row>
    <row r="62" spans="1:12" ht="16.5" customHeight="1" x14ac:dyDescent="0.25">
      <c r="A62" s="140"/>
      <c r="B62" s="128"/>
      <c r="C62" s="128"/>
      <c r="G62" s="131"/>
      <c r="I62" s="132"/>
      <c r="K62" s="131"/>
    </row>
    <row r="63" spans="1:12" ht="16.5" customHeight="1" x14ac:dyDescent="0.25">
      <c r="A63" s="140"/>
      <c r="B63" s="128"/>
      <c r="C63" s="128"/>
      <c r="G63" s="131"/>
      <c r="I63" s="132"/>
      <c r="K63" s="131"/>
    </row>
    <row r="64" spans="1:12" s="21" customFormat="1" ht="27.6" customHeight="1" x14ac:dyDescent="0.25">
      <c r="B64" s="19"/>
      <c r="C64" s="19"/>
      <c r="D64" s="26"/>
      <c r="E64" s="17"/>
      <c r="F64" s="155" t="s">
        <v>3</v>
      </c>
      <c r="G64" s="155"/>
      <c r="H64" s="155"/>
      <c r="I64" s="27"/>
      <c r="J64" s="155" t="s">
        <v>4</v>
      </c>
      <c r="K64" s="155"/>
      <c r="L64" s="155"/>
    </row>
    <row r="65" spans="1:12" s="21" customFormat="1" ht="16.5" customHeight="1" x14ac:dyDescent="0.25">
      <c r="A65" s="19"/>
      <c r="B65" s="19"/>
      <c r="C65" s="19"/>
      <c r="D65" s="18"/>
      <c r="E65" s="17"/>
      <c r="F65" s="29">
        <v>2024</v>
      </c>
      <c r="G65" s="30"/>
      <c r="H65" s="29">
        <v>2023</v>
      </c>
      <c r="I65" s="30"/>
      <c r="J65" s="29">
        <v>2024</v>
      </c>
      <c r="K65" s="30"/>
      <c r="L65" s="29">
        <v>2023</v>
      </c>
    </row>
    <row r="66" spans="1:12" s="21" customFormat="1" ht="16.5" customHeight="1" x14ac:dyDescent="0.25">
      <c r="A66" s="19"/>
      <c r="B66" s="19"/>
      <c r="C66" s="19"/>
      <c r="D66" s="31" t="s">
        <v>5</v>
      </c>
      <c r="E66" s="17"/>
      <c r="F66" s="32" t="s">
        <v>6</v>
      </c>
      <c r="G66" s="17"/>
      <c r="H66" s="32" t="s">
        <v>6</v>
      </c>
      <c r="I66" s="17"/>
      <c r="J66" s="32" t="s">
        <v>6</v>
      </c>
      <c r="K66" s="17"/>
      <c r="L66" s="32" t="s">
        <v>6</v>
      </c>
    </row>
    <row r="67" spans="1:12" ht="16.5" customHeight="1" x14ac:dyDescent="0.25">
      <c r="E67" s="17"/>
      <c r="G67" s="17"/>
      <c r="I67" s="17"/>
      <c r="K67" s="17"/>
    </row>
    <row r="68" spans="1:12" ht="16.5" customHeight="1" x14ac:dyDescent="0.25">
      <c r="A68" s="64" t="s">
        <v>108</v>
      </c>
      <c r="B68" s="13"/>
      <c r="C68" s="11"/>
      <c r="D68" s="11"/>
      <c r="E68" s="17"/>
      <c r="G68" s="17"/>
      <c r="I68" s="17"/>
      <c r="K68" s="17"/>
    </row>
    <row r="69" spans="1:12" ht="16.5" customHeight="1" x14ac:dyDescent="0.25">
      <c r="B69" s="12" t="s">
        <v>109</v>
      </c>
      <c r="C69" s="10"/>
      <c r="D69" s="11"/>
      <c r="E69" s="17"/>
      <c r="G69" s="17"/>
      <c r="I69" s="17"/>
      <c r="K69" s="17"/>
    </row>
    <row r="70" spans="1:12" ht="16.5" customHeight="1" x14ac:dyDescent="0.25">
      <c r="B70" s="12"/>
      <c r="C70" s="51" t="s">
        <v>110</v>
      </c>
      <c r="D70" s="11"/>
      <c r="E70" s="17"/>
      <c r="G70" s="17"/>
      <c r="I70" s="17"/>
      <c r="K70" s="17"/>
    </row>
    <row r="71" spans="1:12" ht="16.5" customHeight="1" x14ac:dyDescent="0.25">
      <c r="A71" s="64"/>
      <c r="C71" s="51" t="s">
        <v>111</v>
      </c>
      <c r="D71" s="15">
        <v>19.100000000000001</v>
      </c>
      <c r="E71" s="17"/>
      <c r="F71" s="130">
        <v>-8067444</v>
      </c>
      <c r="G71" s="17"/>
      <c r="H71" s="130">
        <v>-26357500</v>
      </c>
      <c r="I71" s="17"/>
      <c r="J71" s="130">
        <v>0</v>
      </c>
      <c r="K71" s="17"/>
      <c r="L71" s="130">
        <v>0</v>
      </c>
    </row>
    <row r="72" spans="1:12" ht="16.5" customHeight="1" x14ac:dyDescent="0.25">
      <c r="A72" s="142"/>
      <c r="B72" s="142" t="s">
        <v>112</v>
      </c>
      <c r="C72" s="51"/>
      <c r="E72" s="17"/>
      <c r="F72" s="130">
        <v>-74860584</v>
      </c>
      <c r="G72" s="17"/>
      <c r="H72" s="130">
        <v>-16074489</v>
      </c>
      <c r="I72" s="17"/>
      <c r="J72" s="130">
        <v>0</v>
      </c>
      <c r="K72" s="17"/>
      <c r="L72" s="130">
        <v>0</v>
      </c>
    </row>
    <row r="73" spans="1:12" ht="16.5" customHeight="1" x14ac:dyDescent="0.25">
      <c r="B73" s="12" t="s">
        <v>113</v>
      </c>
      <c r="C73" s="51"/>
      <c r="E73" s="17"/>
      <c r="G73" s="17"/>
      <c r="I73" s="17"/>
      <c r="K73" s="17"/>
    </row>
    <row r="74" spans="1:12" ht="16.5" customHeight="1" x14ac:dyDescent="0.25">
      <c r="A74" s="11"/>
      <c r="C74" s="51" t="s">
        <v>114</v>
      </c>
      <c r="E74" s="17"/>
      <c r="F74" s="137">
        <v>0</v>
      </c>
      <c r="G74" s="17"/>
      <c r="H74" s="137">
        <v>0</v>
      </c>
      <c r="I74" s="17"/>
      <c r="J74" s="137">
        <v>0</v>
      </c>
      <c r="K74" s="17"/>
      <c r="L74" s="137">
        <v>0</v>
      </c>
    </row>
    <row r="75" spans="1:12" ht="16.5" customHeight="1" x14ac:dyDescent="0.25">
      <c r="A75" s="11"/>
      <c r="B75" s="142"/>
      <c r="C75" s="51"/>
      <c r="E75" s="17"/>
      <c r="G75" s="17"/>
      <c r="I75" s="17"/>
      <c r="K75" s="17"/>
    </row>
    <row r="76" spans="1:12" ht="16.5" customHeight="1" x14ac:dyDescent="0.25">
      <c r="B76" s="13" t="s">
        <v>115</v>
      </c>
      <c r="C76" s="51"/>
      <c r="E76" s="17"/>
      <c r="F76" s="51"/>
      <c r="G76" s="17"/>
      <c r="H76" s="51"/>
      <c r="I76" s="17"/>
      <c r="J76" s="51"/>
      <c r="K76" s="17"/>
      <c r="L76" s="51"/>
    </row>
    <row r="77" spans="1:12" ht="16.5" customHeight="1" x14ac:dyDescent="0.25">
      <c r="A77" s="13"/>
      <c r="C77" s="51" t="s">
        <v>105</v>
      </c>
      <c r="E77" s="17"/>
      <c r="F77" s="137">
        <f>SUM(F71:F74)</f>
        <v>-82928028</v>
      </c>
      <c r="G77" s="17"/>
      <c r="H77" s="137">
        <f>SUM(H71:H74)</f>
        <v>-42431989</v>
      </c>
      <c r="I77" s="17"/>
      <c r="J77" s="137">
        <f>SUM(J71:J74)</f>
        <v>0</v>
      </c>
      <c r="K77" s="17"/>
      <c r="L77" s="137">
        <f>SUM(L71:L74)</f>
        <v>0</v>
      </c>
    </row>
    <row r="78" spans="1:12" ht="16.5" customHeight="1" x14ac:dyDescent="0.25">
      <c r="A78" s="14"/>
      <c r="B78" s="142"/>
      <c r="C78" s="51"/>
      <c r="E78" s="17"/>
      <c r="G78" s="17"/>
      <c r="I78" s="17"/>
      <c r="K78" s="17"/>
    </row>
    <row r="79" spans="1:12" ht="16.5" customHeight="1" x14ac:dyDescent="0.25">
      <c r="A79" s="143" t="s">
        <v>284</v>
      </c>
      <c r="B79" s="142"/>
      <c r="C79" s="51"/>
      <c r="E79" s="17"/>
      <c r="G79" s="17"/>
      <c r="I79" s="17"/>
      <c r="K79" s="17"/>
    </row>
    <row r="80" spans="1:12" ht="16.5" customHeight="1" x14ac:dyDescent="0.25">
      <c r="B80" s="143" t="s">
        <v>116</v>
      </c>
      <c r="C80" s="143"/>
      <c r="D80" s="143"/>
      <c r="E80" s="17"/>
      <c r="F80" s="137">
        <f>SUM(F77,F49)</f>
        <v>-4498877689</v>
      </c>
      <c r="G80" s="17"/>
      <c r="H80" s="137">
        <f>SUM(H77,H49)</f>
        <v>-3061214264</v>
      </c>
      <c r="I80" s="17"/>
      <c r="J80" s="137">
        <f>SUM(J77,J49)</f>
        <v>-678048459</v>
      </c>
      <c r="K80" s="17"/>
      <c r="L80" s="137">
        <f>SUM(L77,L49)</f>
        <v>-222981862</v>
      </c>
    </row>
    <row r="81" spans="1:12" ht="16.5" customHeight="1" x14ac:dyDescent="0.25">
      <c r="A81" s="51"/>
      <c r="B81" s="51"/>
      <c r="C81" s="51"/>
      <c r="E81" s="17"/>
      <c r="G81" s="17"/>
      <c r="I81" s="17"/>
      <c r="K81" s="17"/>
    </row>
    <row r="82" spans="1:12" ht="16.5" customHeight="1" thickBot="1" x14ac:dyDescent="0.3">
      <c r="A82" s="143" t="s">
        <v>285</v>
      </c>
      <c r="E82" s="17"/>
      <c r="F82" s="144">
        <f>+F36+F80</f>
        <v>-12749065639</v>
      </c>
      <c r="G82" s="17"/>
      <c r="H82" s="144">
        <f>+H36+H80</f>
        <v>4438925126</v>
      </c>
      <c r="I82" s="17"/>
      <c r="J82" s="144">
        <f>+J36+J80</f>
        <v>-12631160789</v>
      </c>
      <c r="K82" s="17"/>
      <c r="L82" s="144">
        <f>+L36+L80</f>
        <v>14281594174</v>
      </c>
    </row>
    <row r="83" spans="1:12" ht="16.5" customHeight="1" thickTop="1" x14ac:dyDescent="0.25">
      <c r="E83" s="17"/>
      <c r="G83" s="17"/>
      <c r="I83" s="17"/>
      <c r="K83" s="17"/>
    </row>
    <row r="84" spans="1:12" ht="16.5" customHeight="1" x14ac:dyDescent="0.25">
      <c r="A84" s="128" t="s">
        <v>117</v>
      </c>
      <c r="E84" s="17"/>
      <c r="G84" s="17"/>
      <c r="I84" s="17"/>
      <c r="K84" s="17"/>
    </row>
    <row r="85" spans="1:12" ht="16.5" customHeight="1" x14ac:dyDescent="0.25">
      <c r="A85" s="51"/>
      <c r="B85" s="48" t="s">
        <v>118</v>
      </c>
      <c r="E85" s="17"/>
      <c r="F85" s="130">
        <v>-4630014146</v>
      </c>
      <c r="G85" s="17"/>
      <c r="H85" s="130">
        <v>7606172115</v>
      </c>
      <c r="I85" s="17"/>
      <c r="J85" s="130">
        <v>-11953112330</v>
      </c>
      <c r="K85" s="17"/>
      <c r="L85" s="130">
        <v>11635082456</v>
      </c>
    </row>
    <row r="86" spans="1:12" ht="16.5" customHeight="1" x14ac:dyDescent="0.25">
      <c r="A86" s="51"/>
      <c r="B86" s="48" t="s">
        <v>83</v>
      </c>
      <c r="E86" s="17"/>
      <c r="G86" s="17"/>
      <c r="I86" s="17"/>
      <c r="K86" s="17"/>
    </row>
    <row r="87" spans="1:12" ht="16.5" customHeight="1" x14ac:dyDescent="0.25">
      <c r="A87" s="51"/>
      <c r="B87" s="48"/>
      <c r="C87" s="49" t="s">
        <v>119</v>
      </c>
      <c r="E87" s="17"/>
      <c r="F87" s="130">
        <v>0</v>
      </c>
      <c r="G87" s="17"/>
      <c r="H87" s="130">
        <v>0</v>
      </c>
      <c r="I87" s="17"/>
      <c r="J87" s="130">
        <v>0</v>
      </c>
      <c r="K87" s="17"/>
      <c r="L87" s="130">
        <v>2869493580</v>
      </c>
    </row>
    <row r="88" spans="1:12" ht="16.5" customHeight="1" x14ac:dyDescent="0.25">
      <c r="A88" s="51"/>
      <c r="B88" s="145" t="s">
        <v>85</v>
      </c>
      <c r="F88" s="137">
        <v>-3620173804</v>
      </c>
      <c r="G88" s="17"/>
      <c r="H88" s="137">
        <v>-106032725</v>
      </c>
      <c r="I88" s="17"/>
      <c r="J88" s="137">
        <v>0</v>
      </c>
      <c r="K88" s="17"/>
      <c r="L88" s="137">
        <v>0</v>
      </c>
    </row>
    <row r="89" spans="1:12" ht="16.5" customHeight="1" x14ac:dyDescent="0.25">
      <c r="A89" s="67"/>
      <c r="F89" s="146"/>
      <c r="G89" s="146"/>
      <c r="H89" s="146"/>
      <c r="I89" s="146"/>
      <c r="J89" s="146"/>
      <c r="K89" s="146"/>
      <c r="L89" s="146"/>
    </row>
    <row r="90" spans="1:12" ht="16.5" customHeight="1" thickBot="1" x14ac:dyDescent="0.3">
      <c r="A90" s="67"/>
      <c r="C90" s="147"/>
      <c r="D90" s="147"/>
      <c r="E90" s="147"/>
      <c r="F90" s="148">
        <f>F36</f>
        <v>-8250187950</v>
      </c>
      <c r="G90" s="147"/>
      <c r="H90" s="148">
        <f>H36</f>
        <v>7500139390</v>
      </c>
      <c r="I90" s="147"/>
      <c r="J90" s="148">
        <f>J36</f>
        <v>-11953112330</v>
      </c>
      <c r="K90" s="147"/>
      <c r="L90" s="148">
        <f>L36</f>
        <v>14504576036</v>
      </c>
    </row>
    <row r="91" spans="1:12" ht="16.5" customHeight="1" thickTop="1" x14ac:dyDescent="0.25">
      <c r="A91" s="67"/>
      <c r="C91" s="147"/>
      <c r="D91" s="147"/>
      <c r="E91" s="147"/>
      <c r="F91" s="147"/>
      <c r="G91" s="147"/>
      <c r="H91" s="147"/>
      <c r="I91" s="147"/>
      <c r="J91" s="147"/>
      <c r="K91" s="147"/>
      <c r="L91" s="147"/>
    </row>
    <row r="92" spans="1:12" ht="16.5" customHeight="1" x14ac:dyDescent="0.25">
      <c r="A92" s="59" t="s">
        <v>120</v>
      </c>
      <c r="F92" s="146"/>
      <c r="G92" s="146"/>
      <c r="H92" s="146"/>
      <c r="I92" s="146"/>
      <c r="J92" s="146"/>
      <c r="K92" s="146"/>
      <c r="L92" s="146"/>
    </row>
    <row r="93" spans="1:12" ht="16.5" customHeight="1" x14ac:dyDescent="0.25">
      <c r="A93" s="51"/>
      <c r="B93" s="48" t="s">
        <v>118</v>
      </c>
      <c r="F93" s="130">
        <v>-9128353201</v>
      </c>
      <c r="G93" s="146"/>
      <c r="H93" s="130">
        <v>4544402057</v>
      </c>
      <c r="I93" s="146"/>
      <c r="J93" s="130">
        <v>-12631160789</v>
      </c>
      <c r="K93" s="146"/>
      <c r="L93" s="130">
        <v>11412100594</v>
      </c>
    </row>
    <row r="94" spans="1:12" ht="16.5" customHeight="1" x14ac:dyDescent="0.25">
      <c r="A94" s="51"/>
      <c r="B94" s="48" t="s">
        <v>83</v>
      </c>
      <c r="G94" s="146"/>
      <c r="I94" s="146"/>
      <c r="K94" s="146"/>
    </row>
    <row r="95" spans="1:12" ht="16.5" customHeight="1" x14ac:dyDescent="0.25">
      <c r="A95" s="51"/>
      <c r="B95" s="48"/>
      <c r="C95" s="49" t="s">
        <v>119</v>
      </c>
      <c r="F95" s="130">
        <v>0</v>
      </c>
      <c r="G95" s="146"/>
      <c r="H95" s="130">
        <v>0</v>
      </c>
      <c r="I95" s="146"/>
      <c r="J95" s="130">
        <v>0</v>
      </c>
      <c r="K95" s="146"/>
      <c r="L95" s="130">
        <v>2869493580</v>
      </c>
    </row>
    <row r="96" spans="1:12" ht="16.5" customHeight="1" x14ac:dyDescent="0.25">
      <c r="A96" s="51"/>
      <c r="B96" s="145" t="s">
        <v>85</v>
      </c>
      <c r="F96" s="137">
        <v>-3620712438</v>
      </c>
      <c r="G96" s="146"/>
      <c r="H96" s="137">
        <v>-105476931</v>
      </c>
      <c r="I96" s="146"/>
      <c r="J96" s="137">
        <v>0</v>
      </c>
      <c r="K96" s="146"/>
      <c r="L96" s="137">
        <v>0</v>
      </c>
    </row>
    <row r="97" spans="1:12" ht="16.5" customHeight="1" x14ac:dyDescent="0.25">
      <c r="A97" s="67"/>
      <c r="F97" s="146"/>
      <c r="G97" s="146"/>
      <c r="H97" s="146"/>
      <c r="I97" s="146"/>
      <c r="J97" s="146"/>
      <c r="K97" s="146"/>
      <c r="L97" s="146"/>
    </row>
    <row r="98" spans="1:12" ht="16.5" customHeight="1" thickBot="1" x14ac:dyDescent="0.3">
      <c r="A98" s="67"/>
      <c r="F98" s="144">
        <f>F82</f>
        <v>-12749065639</v>
      </c>
      <c r="G98" s="146"/>
      <c r="H98" s="144">
        <f>H82</f>
        <v>4438925126</v>
      </c>
      <c r="I98" s="146"/>
      <c r="J98" s="144">
        <f>J82</f>
        <v>-12631160789</v>
      </c>
      <c r="K98" s="146"/>
      <c r="L98" s="144">
        <f>L82</f>
        <v>14281594174</v>
      </c>
    </row>
    <row r="99" spans="1:12" ht="16.5" customHeight="1" thickTop="1" x14ac:dyDescent="0.25">
      <c r="A99" s="67"/>
      <c r="G99" s="149"/>
      <c r="I99" s="146"/>
      <c r="K99" s="150"/>
    </row>
    <row r="100" spans="1:12" ht="16.5" customHeight="1" x14ac:dyDescent="0.25">
      <c r="A100" s="59" t="s">
        <v>286</v>
      </c>
      <c r="B100" s="67"/>
      <c r="C100" s="67"/>
      <c r="D100" s="68"/>
      <c r="E100" s="61"/>
      <c r="F100" s="61"/>
      <c r="G100" s="149"/>
      <c r="H100" s="61"/>
      <c r="I100" s="61"/>
      <c r="J100" s="61"/>
      <c r="K100" s="150"/>
      <c r="L100" s="61"/>
    </row>
    <row r="101" spans="1:12" ht="16.5" customHeight="1" x14ac:dyDescent="0.25">
      <c r="A101" s="59"/>
      <c r="B101" s="67" t="s">
        <v>287</v>
      </c>
      <c r="C101" s="67"/>
      <c r="D101" s="68">
        <v>39</v>
      </c>
      <c r="E101" s="67"/>
      <c r="F101" s="151">
        <v>-1</v>
      </c>
      <c r="G101" s="149"/>
      <c r="H101" s="151">
        <v>1.63</v>
      </c>
      <c r="I101" s="149"/>
      <c r="J101" s="151">
        <v>-2.57</v>
      </c>
      <c r="K101" s="150"/>
      <c r="L101" s="151">
        <v>2.4900000000000002</v>
      </c>
    </row>
    <row r="102" spans="1:12" ht="16.5" customHeight="1" x14ac:dyDescent="0.25">
      <c r="A102" s="59"/>
      <c r="B102" s="67"/>
      <c r="C102" s="67"/>
      <c r="D102" s="68"/>
      <c r="E102" s="67"/>
      <c r="F102" s="151"/>
      <c r="G102" s="149"/>
      <c r="H102" s="151"/>
      <c r="I102" s="149"/>
      <c r="J102" s="151"/>
      <c r="K102" s="150"/>
      <c r="L102" s="151"/>
    </row>
    <row r="103" spans="1:12" ht="16.5" customHeight="1" x14ac:dyDescent="0.25">
      <c r="A103" s="59"/>
      <c r="B103" s="67"/>
      <c r="C103" s="48"/>
      <c r="D103" s="49"/>
      <c r="E103" s="67"/>
      <c r="F103" s="151"/>
      <c r="G103" s="149"/>
      <c r="H103" s="151"/>
      <c r="I103" s="149"/>
      <c r="J103" s="151"/>
      <c r="K103" s="150"/>
      <c r="L103" s="151"/>
    </row>
    <row r="104" spans="1:12" ht="16.5" customHeight="1" x14ac:dyDescent="0.25">
      <c r="A104" s="59"/>
      <c r="B104" s="67"/>
      <c r="C104" s="48"/>
      <c r="D104" s="49"/>
      <c r="E104" s="67"/>
      <c r="F104" s="151"/>
      <c r="G104" s="149"/>
      <c r="H104" s="151"/>
      <c r="I104" s="149"/>
      <c r="J104" s="151"/>
      <c r="K104" s="150"/>
      <c r="L104" s="151"/>
    </row>
    <row r="105" spans="1:12" ht="16.5" customHeight="1" x14ac:dyDescent="0.25">
      <c r="A105" s="59"/>
      <c r="B105" s="67"/>
      <c r="C105" s="48"/>
      <c r="D105" s="49"/>
      <c r="E105" s="67"/>
      <c r="F105" s="151"/>
      <c r="G105" s="149"/>
      <c r="H105" s="151"/>
      <c r="I105" s="149"/>
      <c r="J105" s="151"/>
      <c r="K105" s="150"/>
      <c r="L105" s="151"/>
    </row>
    <row r="106" spans="1:12" ht="16.5" customHeight="1" x14ac:dyDescent="0.25">
      <c r="A106" s="59"/>
      <c r="B106" s="67"/>
      <c r="C106" s="48"/>
      <c r="D106" s="49"/>
      <c r="E106" s="67"/>
      <c r="F106" s="151"/>
      <c r="G106" s="149"/>
      <c r="H106" s="151"/>
      <c r="I106" s="149"/>
      <c r="J106" s="151"/>
      <c r="K106" s="150"/>
      <c r="L106" s="151"/>
    </row>
    <row r="107" spans="1:12" ht="16.5" customHeight="1" x14ac:dyDescent="0.25">
      <c r="A107" s="59"/>
      <c r="B107" s="67"/>
      <c r="C107" s="48"/>
      <c r="D107" s="49"/>
      <c r="E107" s="67"/>
      <c r="F107" s="151"/>
      <c r="G107" s="149"/>
      <c r="H107" s="151"/>
      <c r="I107" s="149"/>
      <c r="J107" s="151"/>
      <c r="K107" s="150"/>
      <c r="L107" s="151"/>
    </row>
    <row r="108" spans="1:12" ht="16.5" customHeight="1" x14ac:dyDescent="0.25">
      <c r="A108" s="59"/>
      <c r="B108" s="67"/>
      <c r="C108" s="50"/>
      <c r="D108" s="51"/>
      <c r="E108" s="67"/>
      <c r="F108" s="151"/>
      <c r="G108" s="149"/>
      <c r="H108" s="151"/>
      <c r="I108" s="149"/>
      <c r="J108" s="151"/>
      <c r="K108" s="150"/>
      <c r="L108" s="151"/>
    </row>
    <row r="109" spans="1:12" ht="16.5" customHeight="1" x14ac:dyDescent="0.25">
      <c r="A109" s="59"/>
      <c r="B109" s="67"/>
      <c r="C109" s="67"/>
      <c r="D109" s="68"/>
      <c r="E109" s="67"/>
      <c r="F109" s="151"/>
      <c r="G109" s="149"/>
      <c r="H109" s="151"/>
      <c r="I109" s="149"/>
      <c r="J109" s="151"/>
      <c r="K109" s="150"/>
      <c r="L109" s="151"/>
    </row>
    <row r="110" spans="1:12" ht="16.5" customHeight="1" x14ac:dyDescent="0.25">
      <c r="A110" s="59"/>
      <c r="B110" s="67"/>
      <c r="C110" s="67"/>
      <c r="D110" s="68"/>
      <c r="E110" s="67"/>
      <c r="F110" s="151"/>
      <c r="G110" s="149"/>
      <c r="H110" s="151"/>
      <c r="I110" s="149"/>
      <c r="J110" s="151"/>
      <c r="K110" s="150"/>
      <c r="L110" s="151"/>
    </row>
    <row r="111" spans="1:12" ht="16.5" customHeight="1" x14ac:dyDescent="0.25">
      <c r="A111" s="59"/>
      <c r="B111" s="67"/>
      <c r="C111" s="67"/>
      <c r="D111" s="68"/>
      <c r="E111" s="67"/>
      <c r="F111" s="151"/>
      <c r="G111" s="149"/>
      <c r="H111" s="151"/>
      <c r="I111" s="149"/>
      <c r="J111" s="151"/>
      <c r="K111" s="150"/>
      <c r="L111" s="151"/>
    </row>
    <row r="112" spans="1:12" ht="16.5" customHeight="1" x14ac:dyDescent="0.25">
      <c r="A112" s="59"/>
      <c r="B112" s="67"/>
      <c r="C112" s="67"/>
      <c r="D112" s="68"/>
      <c r="E112" s="67"/>
      <c r="F112" s="151"/>
      <c r="G112" s="149"/>
      <c r="H112" s="151"/>
      <c r="I112" s="149"/>
      <c r="J112" s="151"/>
      <c r="K112" s="150"/>
      <c r="L112" s="151"/>
    </row>
    <row r="113" spans="1:12" ht="16.350000000000001" customHeight="1" x14ac:dyDescent="0.25">
      <c r="A113" s="59"/>
      <c r="B113" s="67"/>
      <c r="C113" s="67"/>
      <c r="D113" s="68"/>
      <c r="E113" s="67"/>
      <c r="F113" s="151"/>
      <c r="G113" s="149"/>
      <c r="H113" s="151"/>
      <c r="I113" s="149"/>
      <c r="J113" s="151"/>
      <c r="K113" s="150"/>
      <c r="L113" s="151"/>
    </row>
    <row r="114" spans="1:12" ht="16.5" customHeight="1" x14ac:dyDescent="0.25">
      <c r="A114" s="59"/>
      <c r="B114" s="67"/>
      <c r="C114" s="67"/>
      <c r="D114" s="68"/>
      <c r="E114" s="67"/>
      <c r="F114" s="151"/>
      <c r="G114" s="149"/>
      <c r="H114" s="151"/>
      <c r="I114" s="149"/>
      <c r="J114" s="151"/>
      <c r="K114" s="150"/>
      <c r="L114" s="151"/>
    </row>
    <row r="115" spans="1:12" ht="2.1" customHeight="1" x14ac:dyDescent="0.25">
      <c r="A115" s="59"/>
      <c r="B115" s="67"/>
      <c r="C115" s="67"/>
      <c r="D115" s="68"/>
      <c r="E115" s="67"/>
      <c r="F115" s="151"/>
      <c r="G115" s="149"/>
      <c r="H115" s="151"/>
      <c r="I115" s="149"/>
      <c r="J115" s="151"/>
      <c r="K115" s="150"/>
      <c r="L115" s="151"/>
    </row>
    <row r="116" spans="1:12" s="21" customFormat="1" ht="22.15" customHeight="1" x14ac:dyDescent="0.25">
      <c r="A116" s="154" t="str">
        <f>+'7-9'!A61:L61</f>
        <v>The notes to the financial statements are an integral part to these financial statements.</v>
      </c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</row>
  </sheetData>
  <mergeCells count="6">
    <mergeCell ref="A116:L116"/>
    <mergeCell ref="F6:H6"/>
    <mergeCell ref="J6:L6"/>
    <mergeCell ref="A58:L58"/>
    <mergeCell ref="F64:H64"/>
    <mergeCell ref="J64:L64"/>
  </mergeCells>
  <pageMargins left="0.8" right="0.5" top="0.5" bottom="0.6" header="0.49" footer="0.4"/>
  <pageSetup paperSize="9" scale="83" firstPageNumber="10" fitToHeight="0" orientation="portrait" useFirstPageNumber="1" horizontalDpi="1200" verticalDpi="1200" r:id="rId1"/>
  <headerFooter>
    <oddFooter>&amp;R&amp;"Arial,Regular"&amp;9&amp;P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14999847407452621"/>
  </sheetPr>
  <dimension ref="A1:AF50"/>
  <sheetViews>
    <sheetView topLeftCell="A22" zoomScale="90" zoomScaleNormal="90" zoomScaleSheetLayoutView="100" zoomScalePageLayoutView="80" workbookViewId="0"/>
  </sheetViews>
  <sheetFormatPr defaultColWidth="9.28515625" defaultRowHeight="16.5" customHeight="1" x14ac:dyDescent="0.25"/>
  <cols>
    <col min="1" max="2" width="1.28515625" style="116" customWidth="1"/>
    <col min="3" max="3" width="30.140625" style="116" customWidth="1"/>
    <col min="4" max="4" width="5" style="113" customWidth="1"/>
    <col min="5" max="5" width="0.5703125" style="114" customWidth="1"/>
    <col min="6" max="6" width="10.7109375" style="115" customWidth="1"/>
    <col min="7" max="7" width="0.5703125" style="114" customWidth="1"/>
    <col min="8" max="8" width="10.85546875" style="115" customWidth="1"/>
    <col min="9" max="9" width="0.5703125" style="114" customWidth="1"/>
    <col min="10" max="10" width="10.42578125" style="114" customWidth="1"/>
    <col min="11" max="11" width="0.5703125" style="114" customWidth="1"/>
    <col min="12" max="12" width="9.5703125" style="115" customWidth="1"/>
    <col min="13" max="13" width="0.5703125" style="114" customWidth="1"/>
    <col min="14" max="14" width="11.7109375" style="115" customWidth="1"/>
    <col min="15" max="15" width="0.5703125" style="114" customWidth="1"/>
    <col min="16" max="16" width="12.5703125" style="114" customWidth="1"/>
    <col min="17" max="17" width="0.5703125" style="114" customWidth="1"/>
    <col min="18" max="18" width="14.5703125" style="114" customWidth="1"/>
    <col min="19" max="19" width="0.5703125" style="114" customWidth="1"/>
    <col min="20" max="20" width="15" style="114" customWidth="1"/>
    <col min="21" max="21" width="0.5703125" style="114" customWidth="1"/>
    <col min="22" max="22" width="10.42578125" style="114" customWidth="1"/>
    <col min="23" max="23" width="0.5703125" style="114" customWidth="1"/>
    <col min="24" max="24" width="13.7109375" style="114" customWidth="1"/>
    <col min="25" max="25" width="0.5703125" style="114" customWidth="1"/>
    <col min="26" max="26" width="11.85546875" style="114" customWidth="1"/>
    <col min="27" max="27" width="0.5703125" style="114" customWidth="1"/>
    <col min="28" max="28" width="11.7109375" style="114" customWidth="1"/>
    <col min="29" max="29" width="0.5703125" style="114" customWidth="1"/>
    <col min="30" max="30" width="12" style="115" customWidth="1"/>
    <col min="31" max="31" width="0.5703125" style="114" customWidth="1"/>
    <col min="32" max="32" width="12.85546875" style="115" bestFit="1" customWidth="1"/>
    <col min="33" max="16384" width="9.28515625" style="116"/>
  </cols>
  <sheetData>
    <row r="1" spans="1:32" ht="16.5" customHeight="1" x14ac:dyDescent="0.25">
      <c r="A1" s="70" t="s">
        <v>0</v>
      </c>
      <c r="B1" s="70"/>
      <c r="C1" s="112"/>
      <c r="AF1" s="75"/>
    </row>
    <row r="2" spans="1:32" ht="16.5" customHeight="1" x14ac:dyDescent="0.25">
      <c r="A2" s="70" t="s">
        <v>121</v>
      </c>
      <c r="B2" s="70"/>
      <c r="C2" s="112"/>
      <c r="AF2" s="77"/>
    </row>
    <row r="3" spans="1:32" ht="16.5" customHeight="1" x14ac:dyDescent="0.25">
      <c r="A3" s="78" t="s">
        <v>89</v>
      </c>
      <c r="B3" s="78"/>
      <c r="C3" s="117"/>
      <c r="D3" s="118"/>
      <c r="E3" s="119"/>
      <c r="F3" s="120"/>
      <c r="G3" s="119"/>
      <c r="H3" s="120"/>
      <c r="I3" s="119"/>
      <c r="J3" s="119"/>
      <c r="K3" s="119"/>
      <c r="L3" s="120"/>
      <c r="M3" s="119"/>
      <c r="N3" s="120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20"/>
      <c r="AE3" s="119"/>
      <c r="AF3" s="120"/>
    </row>
    <row r="6" spans="1:32" ht="16.5" customHeight="1" x14ac:dyDescent="0.25">
      <c r="C6" s="121"/>
      <c r="D6" s="122"/>
      <c r="E6" s="121"/>
      <c r="F6" s="157" t="s">
        <v>122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16.5" customHeight="1" x14ac:dyDescent="0.25">
      <c r="C7" s="121"/>
      <c r="D7" s="122"/>
      <c r="E7" s="121"/>
      <c r="F7" s="158" t="s">
        <v>123</v>
      </c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21"/>
      <c r="AD7" s="77"/>
      <c r="AE7" s="121"/>
      <c r="AF7" s="77"/>
    </row>
    <row r="8" spans="1:32" ht="16.5" customHeight="1" x14ac:dyDescent="0.25">
      <c r="C8" s="121"/>
      <c r="D8" s="122"/>
      <c r="E8" s="121"/>
      <c r="F8" s="77"/>
      <c r="G8" s="121"/>
      <c r="H8" s="77"/>
      <c r="I8" s="121"/>
      <c r="J8" s="121"/>
      <c r="K8" s="121"/>
      <c r="O8" s="122"/>
      <c r="P8" s="159" t="s">
        <v>81</v>
      </c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21"/>
      <c r="AB8" s="121"/>
      <c r="AC8" s="121"/>
      <c r="AD8" s="77"/>
      <c r="AE8" s="121"/>
      <c r="AF8" s="77"/>
    </row>
    <row r="9" spans="1:32" ht="16.5" customHeight="1" x14ac:dyDescent="0.25">
      <c r="C9" s="121"/>
      <c r="D9" s="122"/>
      <c r="E9" s="121"/>
      <c r="F9" s="77"/>
      <c r="G9" s="121"/>
      <c r="H9" s="77"/>
      <c r="I9" s="121"/>
      <c r="J9" s="121"/>
      <c r="K9" s="121"/>
      <c r="L9" s="6"/>
      <c r="M9" s="6"/>
      <c r="N9" s="6"/>
      <c r="O9" s="122"/>
      <c r="P9" s="6"/>
      <c r="Q9" s="6"/>
      <c r="R9" s="159" t="s">
        <v>103</v>
      </c>
      <c r="S9" s="159"/>
      <c r="T9" s="159"/>
      <c r="U9" s="159"/>
      <c r="V9" s="159"/>
      <c r="W9" s="159"/>
      <c r="X9" s="159"/>
      <c r="Y9" s="6"/>
      <c r="Z9" s="6"/>
      <c r="AA9" s="121"/>
      <c r="AB9" s="121"/>
      <c r="AC9" s="121"/>
      <c r="AD9" s="77"/>
      <c r="AE9" s="121"/>
      <c r="AF9" s="77"/>
    </row>
    <row r="10" spans="1:32" ht="16.5" customHeight="1" x14ac:dyDescent="0.25">
      <c r="D10" s="122"/>
      <c r="E10" s="1"/>
      <c r="F10" s="116"/>
      <c r="G10" s="1"/>
      <c r="H10" s="94"/>
      <c r="I10" s="1"/>
      <c r="J10" s="1"/>
      <c r="K10" s="1"/>
      <c r="L10" s="94"/>
      <c r="M10" s="1"/>
      <c r="N10" s="2"/>
      <c r="O10" s="1"/>
      <c r="P10" s="95" t="s">
        <v>124</v>
      </c>
      <c r="Q10" s="1"/>
      <c r="R10" s="7"/>
      <c r="S10" s="7"/>
      <c r="T10" s="7"/>
      <c r="U10" s="7"/>
      <c r="V10" s="7"/>
      <c r="W10" s="7"/>
      <c r="X10" s="2" t="s">
        <v>125</v>
      </c>
      <c r="Y10" s="1"/>
      <c r="Z10" s="1"/>
      <c r="AA10" s="1"/>
      <c r="AB10" s="2"/>
      <c r="AC10" s="1"/>
      <c r="AD10" s="2"/>
      <c r="AE10" s="1"/>
      <c r="AF10" s="2"/>
    </row>
    <row r="11" spans="1:32" ht="16.5" customHeight="1" x14ac:dyDescent="0.25">
      <c r="D11" s="122"/>
      <c r="E11" s="1"/>
      <c r="F11" s="116"/>
      <c r="G11" s="1"/>
      <c r="H11" s="94"/>
      <c r="I11" s="1"/>
      <c r="J11" s="1"/>
      <c r="K11" s="1"/>
      <c r="L11" s="94"/>
      <c r="M11" s="1"/>
      <c r="N11" s="2"/>
      <c r="O11" s="1"/>
      <c r="P11" s="2" t="s">
        <v>126</v>
      </c>
      <c r="Q11" s="1"/>
      <c r="R11" s="1"/>
      <c r="S11" s="1"/>
      <c r="T11" s="1"/>
      <c r="U11" s="1"/>
      <c r="W11" s="1"/>
      <c r="X11" s="2" t="s">
        <v>127</v>
      </c>
      <c r="Y11" s="1"/>
      <c r="Z11" s="1"/>
      <c r="AA11" s="1"/>
      <c r="AB11" s="2"/>
      <c r="AC11" s="1"/>
      <c r="AD11" s="2"/>
      <c r="AE11" s="1"/>
      <c r="AF11" s="2"/>
    </row>
    <row r="12" spans="1:32" ht="16.5" customHeight="1" x14ac:dyDescent="0.25">
      <c r="D12" s="122"/>
      <c r="E12" s="1"/>
      <c r="F12" s="2" t="s">
        <v>128</v>
      </c>
      <c r="G12" s="1"/>
      <c r="H12" s="94"/>
      <c r="I12" s="1"/>
      <c r="J12" s="1"/>
      <c r="K12" s="1"/>
      <c r="L12" s="160" t="s">
        <v>129</v>
      </c>
      <c r="M12" s="160"/>
      <c r="N12" s="160"/>
      <c r="O12" s="1"/>
      <c r="P12" s="2" t="s">
        <v>130</v>
      </c>
      <c r="Q12" s="1"/>
      <c r="R12" s="2" t="s">
        <v>131</v>
      </c>
      <c r="S12" s="1"/>
      <c r="T12" s="2" t="s">
        <v>132</v>
      </c>
      <c r="U12" s="1"/>
      <c r="V12" s="2" t="s">
        <v>133</v>
      </c>
      <c r="W12" s="1"/>
      <c r="X12" s="2" t="s">
        <v>134</v>
      </c>
      <c r="Y12" s="1"/>
      <c r="Z12" s="2" t="s">
        <v>135</v>
      </c>
      <c r="AA12" s="1"/>
      <c r="AB12" s="116"/>
      <c r="AC12" s="116"/>
      <c r="AD12" s="116"/>
      <c r="AE12" s="1"/>
      <c r="AF12" s="2"/>
    </row>
    <row r="13" spans="1:32" ht="16.5" customHeight="1" x14ac:dyDescent="0.25">
      <c r="D13" s="122"/>
      <c r="E13" s="1"/>
      <c r="F13" s="2" t="s">
        <v>136</v>
      </c>
      <c r="G13" s="1"/>
      <c r="H13" s="2" t="s">
        <v>137</v>
      </c>
      <c r="I13" s="1"/>
      <c r="J13" s="2" t="s">
        <v>138</v>
      </c>
      <c r="K13" s="1"/>
      <c r="L13" s="2" t="s">
        <v>139</v>
      </c>
      <c r="M13" s="2"/>
      <c r="N13" s="2"/>
      <c r="O13" s="1"/>
      <c r="P13" s="2" t="s">
        <v>140</v>
      </c>
      <c r="Q13" s="1"/>
      <c r="R13" s="2" t="s">
        <v>141</v>
      </c>
      <c r="S13" s="1"/>
      <c r="T13" s="2" t="s">
        <v>142</v>
      </c>
      <c r="U13" s="1"/>
      <c r="V13" s="2" t="s">
        <v>143</v>
      </c>
      <c r="W13" s="1"/>
      <c r="X13" s="2" t="s">
        <v>144</v>
      </c>
      <c r="Y13" s="1"/>
      <c r="Z13" s="2" t="s">
        <v>145</v>
      </c>
      <c r="AA13" s="1"/>
      <c r="AB13" s="2" t="s">
        <v>146</v>
      </c>
      <c r="AC13" s="1"/>
      <c r="AD13" s="2" t="s">
        <v>147</v>
      </c>
      <c r="AE13" s="1"/>
      <c r="AF13" s="2"/>
    </row>
    <row r="14" spans="1:32" ht="16.5" customHeight="1" x14ac:dyDescent="0.25">
      <c r="D14" s="122"/>
      <c r="E14" s="1"/>
      <c r="F14" s="2" t="s">
        <v>148</v>
      </c>
      <c r="G14" s="1"/>
      <c r="H14" s="2" t="s">
        <v>149</v>
      </c>
      <c r="I14" s="1"/>
      <c r="J14" s="2" t="s">
        <v>150</v>
      </c>
      <c r="K14" s="1"/>
      <c r="L14" s="2" t="s">
        <v>151</v>
      </c>
      <c r="M14" s="2"/>
      <c r="N14" s="2" t="s">
        <v>78</v>
      </c>
      <c r="O14" s="1"/>
      <c r="P14" s="2" t="s">
        <v>152</v>
      </c>
      <c r="Q14" s="1"/>
      <c r="R14" s="2" t="s">
        <v>153</v>
      </c>
      <c r="S14" s="1"/>
      <c r="T14" s="2" t="s">
        <v>154</v>
      </c>
      <c r="U14" s="1"/>
      <c r="V14" s="2" t="s">
        <v>155</v>
      </c>
      <c r="W14" s="1"/>
      <c r="X14" s="2" t="s">
        <v>156</v>
      </c>
      <c r="Y14" s="1"/>
      <c r="Z14" s="2" t="s">
        <v>157</v>
      </c>
      <c r="AA14" s="1"/>
      <c r="AB14" s="2" t="s">
        <v>158</v>
      </c>
      <c r="AC14" s="1"/>
      <c r="AD14" s="2" t="s">
        <v>159</v>
      </c>
      <c r="AE14" s="1"/>
      <c r="AF14" s="2" t="s">
        <v>86</v>
      </c>
    </row>
    <row r="15" spans="1:32" ht="16.5" customHeight="1" x14ac:dyDescent="0.25">
      <c r="D15" s="92" t="s">
        <v>5</v>
      </c>
      <c r="E15" s="1"/>
      <c r="F15" s="98" t="s">
        <v>6</v>
      </c>
      <c r="G15" s="7"/>
      <c r="H15" s="98" t="s">
        <v>6</v>
      </c>
      <c r="I15" s="1"/>
      <c r="J15" s="98" t="s">
        <v>6</v>
      </c>
      <c r="K15" s="1"/>
      <c r="L15" s="98" t="s">
        <v>6</v>
      </c>
      <c r="M15" s="7"/>
      <c r="N15" s="98" t="s">
        <v>6</v>
      </c>
      <c r="O15" s="1"/>
      <c r="P15" s="98" t="s">
        <v>6</v>
      </c>
      <c r="Q15" s="100"/>
      <c r="R15" s="98" t="s">
        <v>6</v>
      </c>
      <c r="S15" s="100"/>
      <c r="T15" s="98" t="s">
        <v>6</v>
      </c>
      <c r="U15" s="100"/>
      <c r="V15" s="98" t="s">
        <v>6</v>
      </c>
      <c r="W15" s="100"/>
      <c r="X15" s="98" t="s">
        <v>6</v>
      </c>
      <c r="Y15" s="100"/>
      <c r="Z15" s="98" t="s">
        <v>6</v>
      </c>
      <c r="AA15" s="1"/>
      <c r="AB15" s="98" t="s">
        <v>6</v>
      </c>
      <c r="AC15" s="1"/>
      <c r="AD15" s="98" t="s">
        <v>6</v>
      </c>
      <c r="AE15" s="1"/>
      <c r="AF15" s="98" t="s">
        <v>6</v>
      </c>
    </row>
    <row r="16" spans="1:32" ht="16.5" customHeight="1" x14ac:dyDescent="0.25">
      <c r="A16" s="71"/>
      <c r="B16" s="71"/>
      <c r="C16" s="112"/>
      <c r="E16" s="115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16.5" customHeight="1" x14ac:dyDescent="0.25">
      <c r="A17" s="71" t="s">
        <v>160</v>
      </c>
      <c r="B17" s="102"/>
      <c r="C17" s="71"/>
      <c r="E17" s="115"/>
      <c r="F17" s="123">
        <v>373000000</v>
      </c>
      <c r="G17" s="123"/>
      <c r="H17" s="123">
        <v>3680616000</v>
      </c>
      <c r="I17" s="123"/>
      <c r="J17" s="123">
        <v>0</v>
      </c>
      <c r="K17" s="123"/>
      <c r="L17" s="123">
        <v>40200000</v>
      </c>
      <c r="M17" s="123"/>
      <c r="N17" s="123">
        <v>35612545339</v>
      </c>
      <c r="O17" s="123"/>
      <c r="P17" s="123">
        <v>-765012661</v>
      </c>
      <c r="Q17" s="123"/>
      <c r="R17" s="123">
        <v>-12756969</v>
      </c>
      <c r="S17" s="123"/>
      <c r="T17" s="123">
        <v>2474571</v>
      </c>
      <c r="U17" s="123"/>
      <c r="V17" s="123">
        <v>5674478</v>
      </c>
      <c r="W17" s="123"/>
      <c r="X17" s="123">
        <v>-7773469</v>
      </c>
      <c r="Y17" s="123"/>
      <c r="Z17" s="123">
        <v>-777394050</v>
      </c>
      <c r="AA17" s="123"/>
      <c r="AB17" s="123">
        <f>SUM(F17:N17,Z17)</f>
        <v>38928967289</v>
      </c>
      <c r="AC17" s="123"/>
      <c r="AD17" s="123">
        <v>2375389586</v>
      </c>
      <c r="AE17" s="123"/>
      <c r="AF17" s="123">
        <f>SUM(AB17:AD17)</f>
        <v>41304356875</v>
      </c>
    </row>
    <row r="18" spans="1:32" ht="16.5" customHeight="1" x14ac:dyDescent="0.25">
      <c r="A18" s="71" t="s">
        <v>161</v>
      </c>
      <c r="B18" s="71"/>
      <c r="E18" s="115"/>
      <c r="F18" s="3"/>
      <c r="G18" s="3"/>
      <c r="H18" s="3"/>
      <c r="I18" s="3"/>
      <c r="J18" s="3"/>
      <c r="K18" s="3"/>
      <c r="L18" s="3"/>
      <c r="M18" s="3"/>
      <c r="N18" s="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3"/>
      <c r="AE18" s="3"/>
      <c r="AF18" s="3"/>
    </row>
    <row r="19" spans="1:32" ht="16.5" customHeight="1" x14ac:dyDescent="0.25">
      <c r="A19" s="74" t="s">
        <v>329</v>
      </c>
      <c r="B19" s="71"/>
      <c r="E19" s="115"/>
      <c r="F19" s="3"/>
      <c r="G19" s="3"/>
      <c r="H19" s="3"/>
      <c r="I19" s="3"/>
      <c r="J19" s="3"/>
      <c r="K19" s="3"/>
      <c r="L19" s="3"/>
      <c r="M19" s="3"/>
      <c r="N19" s="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3"/>
      <c r="AE19" s="3"/>
      <c r="AF19" s="3"/>
    </row>
    <row r="20" spans="1:32" ht="16.5" customHeight="1" x14ac:dyDescent="0.25">
      <c r="B20" s="74" t="s">
        <v>330</v>
      </c>
      <c r="E20" s="115"/>
      <c r="F20" s="3">
        <v>0</v>
      </c>
      <c r="G20" s="3"/>
      <c r="H20" s="3">
        <v>0</v>
      </c>
      <c r="I20" s="3"/>
      <c r="J20" s="3">
        <v>0</v>
      </c>
      <c r="K20" s="3"/>
      <c r="L20" s="3">
        <v>0</v>
      </c>
      <c r="M20" s="3"/>
      <c r="N20" s="3">
        <v>0</v>
      </c>
      <c r="O20" s="123"/>
      <c r="P20" s="3">
        <v>0</v>
      </c>
      <c r="Q20" s="123"/>
      <c r="R20" s="3">
        <v>0</v>
      </c>
      <c r="S20" s="123"/>
      <c r="T20" s="3">
        <v>0</v>
      </c>
      <c r="U20" s="123"/>
      <c r="V20" s="3">
        <v>0</v>
      </c>
      <c r="W20" s="123"/>
      <c r="X20" s="3">
        <v>0</v>
      </c>
      <c r="Y20" s="123"/>
      <c r="Z20" s="123">
        <v>0</v>
      </c>
      <c r="AA20" s="123"/>
      <c r="AB20" s="123">
        <f>SUM(F20:N20,Z20)</f>
        <v>0</v>
      </c>
      <c r="AC20" s="123"/>
      <c r="AD20" s="3">
        <v>40500030</v>
      </c>
      <c r="AE20" s="3"/>
      <c r="AF20" s="123">
        <f t="shared" ref="AF20:AF21" si="0">SUM(AB20:AD20)</f>
        <v>40500030</v>
      </c>
    </row>
    <row r="21" spans="1:32" ht="16.5" customHeight="1" x14ac:dyDescent="0.25">
      <c r="A21" s="74" t="s">
        <v>74</v>
      </c>
      <c r="B21" s="71"/>
      <c r="D21" s="113">
        <v>32</v>
      </c>
      <c r="E21" s="115"/>
      <c r="F21" s="3">
        <v>0</v>
      </c>
      <c r="G21" s="3"/>
      <c r="H21" s="3">
        <v>0</v>
      </c>
      <c r="I21" s="3"/>
      <c r="J21" s="3">
        <v>-655001175</v>
      </c>
      <c r="K21" s="3"/>
      <c r="L21" s="3">
        <v>0</v>
      </c>
      <c r="M21" s="3"/>
      <c r="N21" s="3">
        <v>0</v>
      </c>
      <c r="O21" s="123"/>
      <c r="P21" s="3">
        <v>0</v>
      </c>
      <c r="Q21" s="123"/>
      <c r="R21" s="3">
        <v>0</v>
      </c>
      <c r="S21" s="123"/>
      <c r="T21" s="3">
        <v>0</v>
      </c>
      <c r="U21" s="123"/>
      <c r="V21" s="3">
        <v>0</v>
      </c>
      <c r="W21" s="123"/>
      <c r="X21" s="3">
        <v>0</v>
      </c>
      <c r="Y21" s="123"/>
      <c r="Z21" s="123">
        <v>0</v>
      </c>
      <c r="AA21" s="123"/>
      <c r="AB21" s="123">
        <f>SUM(F21:N21,Z21)</f>
        <v>-655001175</v>
      </c>
      <c r="AC21" s="123"/>
      <c r="AD21" s="3">
        <v>0</v>
      </c>
      <c r="AE21" s="3"/>
      <c r="AF21" s="123">
        <f t="shared" si="0"/>
        <v>-655001175</v>
      </c>
    </row>
    <row r="22" spans="1:32" ht="16.5" customHeight="1" x14ac:dyDescent="0.25">
      <c r="A22" s="74" t="s">
        <v>268</v>
      </c>
      <c r="B22" s="74"/>
      <c r="D22" s="113">
        <v>40</v>
      </c>
      <c r="E22" s="115"/>
      <c r="F22" s="3">
        <v>0</v>
      </c>
      <c r="G22" s="3"/>
      <c r="H22" s="3">
        <v>0</v>
      </c>
      <c r="I22" s="3"/>
      <c r="J22" s="3">
        <v>0</v>
      </c>
      <c r="K22" s="3"/>
      <c r="L22" s="3">
        <v>0</v>
      </c>
      <c r="M22" s="3"/>
      <c r="N22" s="3">
        <v>-1119000000</v>
      </c>
      <c r="O22" s="123"/>
      <c r="P22" s="3">
        <v>0</v>
      </c>
      <c r="Q22" s="123"/>
      <c r="R22" s="3">
        <v>0</v>
      </c>
      <c r="S22" s="123"/>
      <c r="T22" s="3">
        <v>0</v>
      </c>
      <c r="U22" s="123"/>
      <c r="V22" s="3">
        <v>0</v>
      </c>
      <c r="W22" s="123"/>
      <c r="X22" s="3">
        <v>0</v>
      </c>
      <c r="Y22" s="123"/>
      <c r="Z22" s="123">
        <v>0</v>
      </c>
      <c r="AA22" s="123"/>
      <c r="AB22" s="123">
        <f>SUM(F22:N22,Z22)</f>
        <v>-1119000000</v>
      </c>
      <c r="AC22" s="123"/>
      <c r="AD22" s="3">
        <v>0</v>
      </c>
      <c r="AE22" s="3"/>
      <c r="AF22" s="123">
        <f>SUM(AB22:AD22)</f>
        <v>-1119000000</v>
      </c>
    </row>
    <row r="23" spans="1:32" ht="16.5" customHeight="1" x14ac:dyDescent="0.25">
      <c r="A23" s="74" t="s">
        <v>162</v>
      </c>
      <c r="B23" s="74"/>
      <c r="E23" s="115"/>
      <c r="F23" s="3">
        <v>0</v>
      </c>
      <c r="G23" s="3"/>
      <c r="H23" s="3">
        <v>0</v>
      </c>
      <c r="I23" s="3"/>
      <c r="J23" s="3">
        <v>0</v>
      </c>
      <c r="K23" s="3"/>
      <c r="L23" s="3">
        <v>0</v>
      </c>
      <c r="M23" s="3"/>
      <c r="N23" s="3">
        <v>0</v>
      </c>
      <c r="O23" s="123"/>
      <c r="P23" s="3">
        <v>0</v>
      </c>
      <c r="Q23" s="123"/>
      <c r="R23" s="3">
        <v>0</v>
      </c>
      <c r="S23" s="123"/>
      <c r="T23" s="3">
        <v>0</v>
      </c>
      <c r="U23" s="123"/>
      <c r="V23" s="3">
        <v>0</v>
      </c>
      <c r="W23" s="123"/>
      <c r="X23" s="3">
        <v>0</v>
      </c>
      <c r="Y23" s="123"/>
      <c r="Z23" s="123">
        <v>0</v>
      </c>
      <c r="AA23" s="123"/>
      <c r="AB23" s="123">
        <v>0</v>
      </c>
      <c r="AC23" s="123"/>
      <c r="AD23" s="3">
        <v>-166093</v>
      </c>
      <c r="AE23" s="3"/>
      <c r="AF23" s="123">
        <f>SUM(AB23:AD23)</f>
        <v>-166093</v>
      </c>
    </row>
    <row r="24" spans="1:32" ht="16.5" customHeight="1" x14ac:dyDescent="0.25">
      <c r="A24" s="74" t="s">
        <v>163</v>
      </c>
      <c r="B24" s="74"/>
      <c r="E24" s="115"/>
      <c r="F24" s="3"/>
      <c r="G24" s="3"/>
      <c r="H24" s="3"/>
      <c r="I24" s="3"/>
      <c r="J24" s="3"/>
      <c r="K24" s="3"/>
      <c r="L24" s="3"/>
      <c r="M24" s="3"/>
      <c r="N24" s="3"/>
      <c r="O24" s="123"/>
      <c r="P24" s="3"/>
      <c r="Q24" s="123"/>
      <c r="R24" s="3"/>
      <c r="S24" s="123"/>
      <c r="T24" s="3"/>
      <c r="U24" s="123"/>
      <c r="V24" s="3"/>
      <c r="W24" s="123"/>
      <c r="X24" s="3"/>
      <c r="Y24" s="123"/>
      <c r="Z24" s="123"/>
      <c r="AA24" s="123"/>
      <c r="AB24" s="123"/>
      <c r="AC24" s="123"/>
      <c r="AD24" s="3"/>
      <c r="AE24" s="3"/>
      <c r="AF24" s="123"/>
    </row>
    <row r="25" spans="1:32" ht="16.5" customHeight="1" x14ac:dyDescent="0.25">
      <c r="B25" s="74" t="s">
        <v>164</v>
      </c>
      <c r="E25" s="115"/>
      <c r="F25" s="4">
        <v>0</v>
      </c>
      <c r="G25" s="3"/>
      <c r="H25" s="4">
        <v>0</v>
      </c>
      <c r="I25" s="3"/>
      <c r="J25" s="4">
        <v>0</v>
      </c>
      <c r="K25" s="3"/>
      <c r="L25" s="4">
        <v>0</v>
      </c>
      <c r="M25" s="3"/>
      <c r="N25" s="4">
        <v>7606172115</v>
      </c>
      <c r="O25" s="123"/>
      <c r="P25" s="4">
        <v>0</v>
      </c>
      <c r="Q25" s="123"/>
      <c r="R25" s="4">
        <v>0</v>
      </c>
      <c r="S25" s="123"/>
      <c r="T25" s="4">
        <v>-3021133388</v>
      </c>
      <c r="U25" s="123"/>
      <c r="V25" s="4">
        <v>-14279170</v>
      </c>
      <c r="W25" s="123"/>
      <c r="X25" s="4">
        <v>-26357500</v>
      </c>
      <c r="Y25" s="123"/>
      <c r="Z25" s="124">
        <f>SUM(P25:X25)</f>
        <v>-3061770058</v>
      </c>
      <c r="AA25" s="123"/>
      <c r="AB25" s="124">
        <f>SUM(F25:N25,Z25)</f>
        <v>4544402057</v>
      </c>
      <c r="AC25" s="123"/>
      <c r="AD25" s="124">
        <v>-105476931</v>
      </c>
      <c r="AE25" s="3"/>
      <c r="AF25" s="124">
        <f>SUM(AB25:AD25)</f>
        <v>4438925126</v>
      </c>
    </row>
    <row r="26" spans="1:32" ht="16.5" customHeight="1" x14ac:dyDescent="0.25">
      <c r="A26" s="74"/>
      <c r="B26" s="74"/>
      <c r="E26" s="115"/>
      <c r="G26" s="115"/>
      <c r="I26" s="115"/>
      <c r="J26" s="115"/>
      <c r="K26" s="115"/>
      <c r="M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E26" s="115"/>
    </row>
    <row r="27" spans="1:32" ht="16.5" customHeight="1" thickBot="1" x14ac:dyDescent="0.3">
      <c r="A27" s="71" t="s">
        <v>165</v>
      </c>
      <c r="B27" s="71"/>
      <c r="E27" s="125"/>
      <c r="F27" s="126">
        <f>SUM(F17:F25)</f>
        <v>373000000</v>
      </c>
      <c r="G27" s="115"/>
      <c r="H27" s="126">
        <f>SUM(H17:H25)</f>
        <v>3680616000</v>
      </c>
      <c r="I27" s="115"/>
      <c r="J27" s="126">
        <f>SUM(J17:J26)</f>
        <v>-655001175</v>
      </c>
      <c r="K27" s="115"/>
      <c r="L27" s="126">
        <f>SUM(L17:L25)</f>
        <v>40200000</v>
      </c>
      <c r="M27" s="115"/>
      <c r="N27" s="126">
        <f>SUM(N17:N25)</f>
        <v>42099717454</v>
      </c>
      <c r="O27" s="115"/>
      <c r="P27" s="126">
        <f>SUM(P17:P25)</f>
        <v>-765012661</v>
      </c>
      <c r="Q27" s="115"/>
      <c r="R27" s="126">
        <f>SUM(R17:R25)</f>
        <v>-12756969</v>
      </c>
      <c r="S27" s="115"/>
      <c r="T27" s="126">
        <f>SUM(T17:T25)</f>
        <v>-3018658817</v>
      </c>
      <c r="U27" s="115"/>
      <c r="V27" s="126">
        <f>SUM(V17:V25)</f>
        <v>-8604692</v>
      </c>
      <c r="W27" s="115"/>
      <c r="X27" s="126">
        <f>SUM(X17:X25)</f>
        <v>-34130969</v>
      </c>
      <c r="Y27" s="115"/>
      <c r="Z27" s="126">
        <f>SUM(Z17:Z25)</f>
        <v>-3839164108</v>
      </c>
      <c r="AA27" s="115"/>
      <c r="AB27" s="126">
        <f>SUM(AB17:AB25)</f>
        <v>41699368171</v>
      </c>
      <c r="AC27" s="115"/>
      <c r="AD27" s="126">
        <f>SUM(AD17:AD25)</f>
        <v>2310246592</v>
      </c>
      <c r="AE27" s="115"/>
      <c r="AF27" s="126">
        <f>SUM(AF17:AF25)</f>
        <v>44009614763</v>
      </c>
    </row>
    <row r="28" spans="1:32" ht="16.5" customHeight="1" thickTop="1" x14ac:dyDescent="0.25">
      <c r="A28" s="71"/>
      <c r="B28" s="71"/>
      <c r="E28" s="125"/>
      <c r="G28" s="115"/>
      <c r="I28" s="115"/>
      <c r="J28" s="115"/>
      <c r="K28" s="115"/>
      <c r="M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E28" s="115"/>
    </row>
    <row r="29" spans="1:32" ht="16.5" customHeight="1" x14ac:dyDescent="0.25">
      <c r="A29" s="71"/>
      <c r="B29" s="71"/>
      <c r="E29" s="125"/>
      <c r="G29" s="115"/>
      <c r="I29" s="115"/>
      <c r="J29" s="115"/>
      <c r="K29" s="115"/>
      <c r="M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E29" s="115"/>
    </row>
    <row r="30" spans="1:32" ht="16.5" customHeight="1" x14ac:dyDescent="0.25">
      <c r="A30" s="71" t="s">
        <v>166</v>
      </c>
      <c r="B30" s="102"/>
      <c r="C30" s="71"/>
      <c r="E30" s="115"/>
      <c r="F30" s="123">
        <v>373000000</v>
      </c>
      <c r="G30" s="123"/>
      <c r="H30" s="123">
        <v>3680616000</v>
      </c>
      <c r="I30" s="123"/>
      <c r="J30" s="123">
        <v>-655001175</v>
      </c>
      <c r="K30" s="123"/>
      <c r="L30" s="123">
        <v>40200000</v>
      </c>
      <c r="M30" s="123"/>
      <c r="N30" s="123">
        <v>42099717454</v>
      </c>
      <c r="O30" s="123"/>
      <c r="P30" s="123">
        <v>-765012661</v>
      </c>
      <c r="Q30" s="123"/>
      <c r="R30" s="123">
        <v>-12756969</v>
      </c>
      <c r="S30" s="123"/>
      <c r="T30" s="123">
        <v>-3018658817</v>
      </c>
      <c r="U30" s="123"/>
      <c r="V30" s="123">
        <v>-8604692</v>
      </c>
      <c r="W30" s="123"/>
      <c r="X30" s="123">
        <v>-34130969</v>
      </c>
      <c r="Y30" s="123"/>
      <c r="Z30" s="123">
        <f>SUM(P30:X30)</f>
        <v>-3839164108</v>
      </c>
      <c r="AA30" s="123"/>
      <c r="AB30" s="123">
        <f>SUM(F30:N30,Z30)</f>
        <v>41699368171</v>
      </c>
      <c r="AC30" s="123"/>
      <c r="AD30" s="123">
        <v>2310246592</v>
      </c>
      <c r="AE30" s="123"/>
      <c r="AF30" s="123">
        <f>SUM(AB30:AD30)</f>
        <v>44009614763</v>
      </c>
    </row>
    <row r="31" spans="1:32" ht="16.5" customHeight="1" x14ac:dyDescent="0.25">
      <c r="A31" s="71" t="s">
        <v>161</v>
      </c>
      <c r="B31" s="71"/>
      <c r="E31" s="115"/>
      <c r="F31" s="3"/>
      <c r="G31" s="3"/>
      <c r="H31" s="3"/>
      <c r="I31" s="3"/>
      <c r="J31" s="3"/>
      <c r="K31" s="3"/>
      <c r="L31" s="3"/>
      <c r="M31" s="3"/>
      <c r="N31" s="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3"/>
      <c r="AE31" s="3"/>
      <c r="AF31" s="3"/>
    </row>
    <row r="32" spans="1:32" ht="16.5" customHeight="1" x14ac:dyDescent="0.25">
      <c r="A32" s="74" t="s">
        <v>331</v>
      </c>
      <c r="B32" s="71"/>
      <c r="E32" s="115"/>
      <c r="F32" s="3"/>
      <c r="G32" s="3"/>
      <c r="H32" s="3"/>
      <c r="I32" s="3"/>
      <c r="J32" s="3"/>
      <c r="K32" s="3"/>
      <c r="L32" s="3"/>
      <c r="M32" s="3"/>
      <c r="N32" s="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3"/>
      <c r="AE32" s="3"/>
      <c r="AF32" s="3"/>
    </row>
    <row r="33" spans="1:32" ht="16.5" customHeight="1" x14ac:dyDescent="0.25">
      <c r="B33" s="74" t="s">
        <v>332</v>
      </c>
      <c r="E33" s="115"/>
      <c r="F33" s="3">
        <v>0</v>
      </c>
      <c r="G33" s="3"/>
      <c r="H33" s="3">
        <v>0</v>
      </c>
      <c r="I33" s="3"/>
      <c r="J33" s="3">
        <v>0</v>
      </c>
      <c r="K33" s="3"/>
      <c r="L33" s="3">
        <v>0</v>
      </c>
      <c r="M33" s="3"/>
      <c r="N33" s="3">
        <v>0</v>
      </c>
      <c r="O33" s="123"/>
      <c r="P33" s="3">
        <v>0</v>
      </c>
      <c r="Q33" s="123"/>
      <c r="R33" s="3">
        <v>0</v>
      </c>
      <c r="S33" s="123"/>
      <c r="T33" s="3">
        <v>0</v>
      </c>
      <c r="U33" s="123"/>
      <c r="V33" s="3">
        <v>0</v>
      </c>
      <c r="W33" s="123"/>
      <c r="X33" s="3">
        <v>0</v>
      </c>
      <c r="Y33" s="123"/>
      <c r="Z33" s="123">
        <v>0</v>
      </c>
      <c r="AA33" s="123"/>
      <c r="AB33" s="123">
        <f>SUM(F33:N33,Z33)</f>
        <v>0</v>
      </c>
      <c r="AC33" s="123"/>
      <c r="AD33" s="3">
        <v>14999998</v>
      </c>
      <c r="AE33" s="3"/>
      <c r="AF33" s="123">
        <f t="shared" ref="AF33:AF34" si="1">SUM(AB33:AD33)</f>
        <v>14999998</v>
      </c>
    </row>
    <row r="34" spans="1:32" ht="16.5" customHeight="1" x14ac:dyDescent="0.25">
      <c r="A34" s="74" t="s">
        <v>74</v>
      </c>
      <c r="B34" s="71"/>
      <c r="D34" s="113">
        <v>32</v>
      </c>
      <c r="E34" s="115"/>
      <c r="F34" s="3">
        <v>0</v>
      </c>
      <c r="G34" s="3"/>
      <c r="H34" s="3">
        <v>0</v>
      </c>
      <c r="I34" s="3"/>
      <c r="J34" s="3">
        <v>-78974850</v>
      </c>
      <c r="K34" s="3"/>
      <c r="L34" s="3">
        <v>0</v>
      </c>
      <c r="M34" s="3"/>
      <c r="N34" s="3">
        <v>0</v>
      </c>
      <c r="O34" s="123"/>
      <c r="P34" s="3">
        <v>0</v>
      </c>
      <c r="Q34" s="123"/>
      <c r="R34" s="3">
        <v>0</v>
      </c>
      <c r="S34" s="123"/>
      <c r="T34" s="3">
        <v>0</v>
      </c>
      <c r="U34" s="123"/>
      <c r="V34" s="3">
        <v>0</v>
      </c>
      <c r="W34" s="123"/>
      <c r="X34" s="3">
        <v>0</v>
      </c>
      <c r="Y34" s="123"/>
      <c r="Z34" s="123">
        <v>0</v>
      </c>
      <c r="AA34" s="123"/>
      <c r="AB34" s="123">
        <f>SUM(F34:N34,Z34)</f>
        <v>-78974850</v>
      </c>
      <c r="AC34" s="123"/>
      <c r="AD34" s="3">
        <v>0</v>
      </c>
      <c r="AE34" s="3"/>
      <c r="AF34" s="123">
        <f t="shared" si="1"/>
        <v>-78974850</v>
      </c>
    </row>
    <row r="35" spans="1:32" ht="16.5" customHeight="1" x14ac:dyDescent="0.25">
      <c r="A35" s="76" t="s">
        <v>273</v>
      </c>
      <c r="B35" s="74"/>
      <c r="D35" s="113">
        <v>32</v>
      </c>
      <c r="E35" s="115"/>
      <c r="F35" s="3">
        <v>-1665860</v>
      </c>
      <c r="G35" s="3"/>
      <c r="H35" s="3">
        <v>-732310165</v>
      </c>
      <c r="I35" s="3"/>
      <c r="J35" s="3">
        <v>733976025</v>
      </c>
      <c r="K35" s="3"/>
      <c r="L35" s="3">
        <v>0</v>
      </c>
      <c r="M35" s="3"/>
      <c r="N35" s="3">
        <v>0</v>
      </c>
      <c r="O35" s="123"/>
      <c r="P35" s="3">
        <v>0</v>
      </c>
      <c r="Q35" s="123"/>
      <c r="R35" s="3">
        <v>0</v>
      </c>
      <c r="S35" s="123"/>
      <c r="T35" s="3">
        <v>0</v>
      </c>
      <c r="U35" s="123"/>
      <c r="V35" s="3">
        <v>0</v>
      </c>
      <c r="W35" s="123"/>
      <c r="X35" s="3">
        <v>0</v>
      </c>
      <c r="Y35" s="123"/>
      <c r="Z35" s="123">
        <v>0</v>
      </c>
      <c r="AA35" s="123"/>
      <c r="AB35" s="123">
        <f>SUM(F35:N35,Z35)</f>
        <v>0</v>
      </c>
      <c r="AC35" s="123"/>
      <c r="AD35" s="3">
        <v>0</v>
      </c>
      <c r="AE35" s="3"/>
      <c r="AF35" s="123">
        <f>SUM(AB35:AD35)</f>
        <v>0</v>
      </c>
    </row>
    <row r="36" spans="1:32" ht="16.5" customHeight="1" x14ac:dyDescent="0.25">
      <c r="A36" s="74" t="s">
        <v>268</v>
      </c>
      <c r="B36" s="74"/>
      <c r="D36" s="113">
        <v>40</v>
      </c>
      <c r="E36" s="115"/>
      <c r="F36" s="3">
        <v>0</v>
      </c>
      <c r="G36" s="3"/>
      <c r="H36" s="3">
        <v>0</v>
      </c>
      <c r="I36" s="3"/>
      <c r="J36" s="3">
        <v>0</v>
      </c>
      <c r="K36" s="3"/>
      <c r="L36" s="3">
        <v>0</v>
      </c>
      <c r="M36" s="3"/>
      <c r="N36" s="3">
        <v>-1114000000</v>
      </c>
      <c r="O36" s="123"/>
      <c r="P36" s="3">
        <v>0</v>
      </c>
      <c r="Q36" s="123"/>
      <c r="R36" s="3">
        <v>0</v>
      </c>
      <c r="S36" s="123"/>
      <c r="T36" s="3">
        <v>0</v>
      </c>
      <c r="U36" s="123"/>
      <c r="V36" s="3">
        <v>0</v>
      </c>
      <c r="W36" s="123"/>
      <c r="X36" s="3">
        <v>0</v>
      </c>
      <c r="Y36" s="123"/>
      <c r="Z36" s="123">
        <v>0</v>
      </c>
      <c r="AA36" s="123"/>
      <c r="AB36" s="123">
        <f>SUM(F36:N36,Z36)</f>
        <v>-1114000000</v>
      </c>
      <c r="AC36" s="123"/>
      <c r="AD36" s="3">
        <v>0</v>
      </c>
      <c r="AE36" s="3"/>
      <c r="AF36" s="123">
        <f>SUM(AB36:AD36)</f>
        <v>-1114000000</v>
      </c>
    </row>
    <row r="37" spans="1:32" ht="16.5" customHeight="1" x14ac:dyDescent="0.25">
      <c r="A37" s="74" t="s">
        <v>274</v>
      </c>
      <c r="B37" s="74"/>
      <c r="D37" s="113">
        <v>19.100000000000001</v>
      </c>
      <c r="E37" s="115"/>
      <c r="F37" s="3">
        <v>0</v>
      </c>
      <c r="G37" s="3"/>
      <c r="H37" s="3">
        <v>0</v>
      </c>
      <c r="I37" s="3"/>
      <c r="J37" s="3">
        <v>0</v>
      </c>
      <c r="K37" s="3"/>
      <c r="L37" s="3">
        <v>0</v>
      </c>
      <c r="M37" s="3"/>
      <c r="N37" s="3">
        <v>0</v>
      </c>
      <c r="O37" s="123"/>
      <c r="P37" s="3">
        <v>0</v>
      </c>
      <c r="Q37" s="123"/>
      <c r="R37" s="3">
        <v>0</v>
      </c>
      <c r="S37" s="123"/>
      <c r="T37" s="3">
        <v>0</v>
      </c>
      <c r="U37" s="123"/>
      <c r="V37" s="3">
        <v>0</v>
      </c>
      <c r="W37" s="123"/>
      <c r="X37" s="3">
        <v>0</v>
      </c>
      <c r="Y37" s="123"/>
      <c r="Z37" s="3">
        <v>0</v>
      </c>
      <c r="AA37" s="123"/>
      <c r="AB37" s="3">
        <v>0</v>
      </c>
      <c r="AC37" s="123"/>
      <c r="AD37" s="3">
        <v>53052690</v>
      </c>
      <c r="AE37" s="3"/>
      <c r="AF37" s="123">
        <f>SUM(AB37:AD37)</f>
        <v>53052690</v>
      </c>
    </row>
    <row r="38" spans="1:32" ht="16.5" customHeight="1" x14ac:dyDescent="0.25">
      <c r="A38" s="74" t="s">
        <v>163</v>
      </c>
      <c r="B38" s="74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3"/>
      <c r="AF38" s="123"/>
    </row>
    <row r="39" spans="1:32" ht="16.5" customHeight="1" x14ac:dyDescent="0.25">
      <c r="B39" s="74" t="s">
        <v>164</v>
      </c>
      <c r="E39" s="115"/>
      <c r="F39" s="4">
        <v>0</v>
      </c>
      <c r="G39" s="3"/>
      <c r="H39" s="4">
        <v>0</v>
      </c>
      <c r="I39" s="3"/>
      <c r="J39" s="4">
        <v>0</v>
      </c>
      <c r="K39" s="3"/>
      <c r="L39" s="4">
        <v>0</v>
      </c>
      <c r="M39" s="3"/>
      <c r="N39" s="4">
        <v>-4630014146</v>
      </c>
      <c r="O39" s="123"/>
      <c r="P39" s="4">
        <v>0</v>
      </c>
      <c r="Q39" s="123"/>
      <c r="R39" s="4">
        <v>47381577</v>
      </c>
      <c r="S39" s="123"/>
      <c r="T39" s="4">
        <v>-4466827559</v>
      </c>
      <c r="U39" s="123"/>
      <c r="V39" s="4">
        <v>-70825629</v>
      </c>
      <c r="W39" s="123"/>
      <c r="X39" s="4">
        <v>-8067444</v>
      </c>
      <c r="Y39" s="123"/>
      <c r="Z39" s="124">
        <v>-4498339055</v>
      </c>
      <c r="AA39" s="123"/>
      <c r="AB39" s="124">
        <f>SUM(F39:N39,Z39)</f>
        <v>-9128353201</v>
      </c>
      <c r="AC39" s="123"/>
      <c r="AD39" s="124">
        <v>-3620712438</v>
      </c>
      <c r="AE39" s="3"/>
      <c r="AF39" s="124">
        <f>SUM(AB39:AD39)</f>
        <v>-12749065639</v>
      </c>
    </row>
    <row r="40" spans="1:32" ht="16.5" customHeight="1" x14ac:dyDescent="0.25">
      <c r="B40" s="74"/>
      <c r="E40" s="115"/>
      <c r="F40" s="153"/>
      <c r="G40" s="3"/>
      <c r="H40" s="153"/>
      <c r="I40" s="3"/>
      <c r="J40" s="153"/>
      <c r="K40" s="3"/>
      <c r="L40" s="153"/>
      <c r="M40" s="3"/>
      <c r="N40" s="153"/>
      <c r="O40" s="123"/>
      <c r="P40" s="153"/>
      <c r="Q40" s="123"/>
      <c r="R40" s="153"/>
      <c r="S40" s="123"/>
      <c r="T40" s="153"/>
      <c r="U40" s="123"/>
      <c r="V40" s="153"/>
      <c r="W40" s="123"/>
      <c r="X40" s="153"/>
      <c r="Y40" s="123"/>
      <c r="Z40" s="123"/>
      <c r="AA40" s="123"/>
      <c r="AB40" s="123"/>
      <c r="AC40" s="123"/>
      <c r="AD40" s="123"/>
      <c r="AE40" s="3"/>
      <c r="AF40" s="123"/>
    </row>
    <row r="41" spans="1:32" ht="16.5" customHeight="1" thickBot="1" x14ac:dyDescent="0.3">
      <c r="A41" s="71" t="s">
        <v>167</v>
      </c>
      <c r="B41" s="71"/>
      <c r="E41" s="125"/>
      <c r="F41" s="126">
        <f>SUM(F30:F39)</f>
        <v>371334140</v>
      </c>
      <c r="G41" s="115"/>
      <c r="H41" s="126">
        <f>SUM(H30:H39)</f>
        <v>2948305835</v>
      </c>
      <c r="I41" s="115"/>
      <c r="J41" s="126">
        <f>SUM(J30:J39)</f>
        <v>0</v>
      </c>
      <c r="K41" s="115"/>
      <c r="L41" s="126">
        <f>SUM(L30:L39)</f>
        <v>40200000</v>
      </c>
      <c r="M41" s="115"/>
      <c r="N41" s="126">
        <f>SUM(N30:N39)</f>
        <v>36355703308</v>
      </c>
      <c r="O41" s="115"/>
      <c r="P41" s="126">
        <f>SUM(P30:P39)</f>
        <v>-765012661</v>
      </c>
      <c r="Q41" s="115"/>
      <c r="R41" s="126">
        <f>SUM(R30:R39)</f>
        <v>34624608</v>
      </c>
      <c r="S41" s="115"/>
      <c r="T41" s="126">
        <f>SUM(T30:T39)</f>
        <v>-7485486376</v>
      </c>
      <c r="U41" s="115"/>
      <c r="V41" s="126">
        <f>SUM(V30:V39)</f>
        <v>-79430321</v>
      </c>
      <c r="W41" s="115"/>
      <c r="X41" s="126">
        <f>SUM(X30:X39)</f>
        <v>-42198413</v>
      </c>
      <c r="Y41" s="115"/>
      <c r="Z41" s="126">
        <f>SUM(Z30:Z39)</f>
        <v>-8337503163</v>
      </c>
      <c r="AA41" s="115"/>
      <c r="AB41" s="126">
        <f>SUM(AB30:AB39)</f>
        <v>31378040120</v>
      </c>
      <c r="AC41" s="115"/>
      <c r="AD41" s="126">
        <f>SUM(AD30:AD39)</f>
        <v>-1242413158</v>
      </c>
      <c r="AE41" s="115"/>
      <c r="AF41" s="126">
        <f>SUM(AF30:AF39)</f>
        <v>30135626962</v>
      </c>
    </row>
    <row r="42" spans="1:32" ht="16.5" customHeight="1" thickTop="1" x14ac:dyDescent="0.25">
      <c r="A42" s="71"/>
      <c r="B42" s="71"/>
      <c r="E42" s="125"/>
      <c r="G42" s="115"/>
      <c r="I42" s="115"/>
      <c r="J42" s="115"/>
      <c r="K42" s="115"/>
      <c r="M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 t="s">
        <v>168</v>
      </c>
      <c r="Y42" s="115"/>
      <c r="Z42" s="115"/>
      <c r="AA42" s="115"/>
      <c r="AB42" s="115"/>
      <c r="AC42" s="115"/>
      <c r="AE42" s="115"/>
    </row>
    <row r="43" spans="1:32" ht="16.5" customHeight="1" x14ac:dyDescent="0.25">
      <c r="A43" s="71"/>
      <c r="B43" s="71"/>
      <c r="E43" s="125"/>
      <c r="G43" s="115"/>
      <c r="I43" s="115"/>
      <c r="J43" s="115"/>
      <c r="K43" s="115"/>
      <c r="M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E43" s="115"/>
    </row>
    <row r="44" spans="1:32" ht="16.5" customHeight="1" x14ac:dyDescent="0.25">
      <c r="A44" s="71"/>
      <c r="B44" s="71"/>
      <c r="E44" s="125"/>
      <c r="G44" s="115"/>
      <c r="I44" s="115"/>
      <c r="J44" s="115"/>
      <c r="K44" s="115"/>
      <c r="M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E44" s="115"/>
    </row>
    <row r="45" spans="1:32" ht="16.5" customHeight="1" x14ac:dyDescent="0.25">
      <c r="A45" s="71"/>
      <c r="B45" s="71"/>
      <c r="E45" s="125"/>
      <c r="G45" s="115"/>
      <c r="I45" s="115"/>
      <c r="J45" s="115"/>
      <c r="K45" s="115"/>
      <c r="M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E45" s="115"/>
    </row>
    <row r="46" spans="1:32" ht="16.5" customHeight="1" x14ac:dyDescent="0.25">
      <c r="A46" s="71"/>
      <c r="B46" s="71"/>
      <c r="E46" s="125"/>
      <c r="G46" s="115"/>
      <c r="I46" s="115"/>
      <c r="J46" s="115"/>
      <c r="K46" s="115"/>
      <c r="M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E46" s="115"/>
    </row>
    <row r="47" spans="1:32" ht="16.5" customHeight="1" x14ac:dyDescent="0.25">
      <c r="A47" s="71"/>
      <c r="B47" s="71"/>
      <c r="E47" s="125"/>
      <c r="G47" s="115"/>
      <c r="I47" s="115"/>
      <c r="J47" s="115"/>
      <c r="K47" s="115"/>
      <c r="M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E47" s="115"/>
    </row>
    <row r="48" spans="1:32" ht="16.5" customHeight="1" x14ac:dyDescent="0.25">
      <c r="A48" s="71"/>
      <c r="B48" s="71"/>
      <c r="E48" s="125"/>
      <c r="G48" s="115"/>
      <c r="I48" s="115"/>
      <c r="J48" s="115"/>
      <c r="K48" s="115"/>
      <c r="M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E48" s="115"/>
    </row>
    <row r="49" spans="1:32" ht="10.5" customHeight="1" x14ac:dyDescent="0.25">
      <c r="A49" s="71"/>
      <c r="B49" s="71"/>
      <c r="E49" s="125"/>
      <c r="G49" s="115"/>
      <c r="I49" s="115"/>
      <c r="J49" s="115"/>
      <c r="K49" s="115"/>
      <c r="M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E49" s="115"/>
    </row>
    <row r="50" spans="1:32" ht="22.15" customHeight="1" x14ac:dyDescent="0.25">
      <c r="A50" s="108" t="s">
        <v>39</v>
      </c>
      <c r="B50" s="108"/>
      <c r="C50" s="127"/>
      <c r="D50" s="118"/>
      <c r="E50" s="119"/>
      <c r="F50" s="120"/>
      <c r="G50" s="119"/>
      <c r="H50" s="120"/>
      <c r="I50" s="119"/>
      <c r="J50" s="119"/>
      <c r="K50" s="119"/>
      <c r="L50" s="120"/>
      <c r="M50" s="119"/>
      <c r="N50" s="120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5"/>
      <c r="AE50" s="119"/>
      <c r="AF50" s="120"/>
    </row>
  </sheetData>
  <mergeCells count="5">
    <mergeCell ref="F6:AF6"/>
    <mergeCell ref="F7:AB7"/>
    <mergeCell ref="P8:Z8"/>
    <mergeCell ref="L12:N12"/>
    <mergeCell ref="R9:X9"/>
  </mergeCells>
  <pageMargins left="0.45" right="0.45" top="0.5" bottom="0.6" header="0.49" footer="0.4"/>
  <pageSetup paperSize="9" scale="65" firstPageNumber="12" fitToHeight="0" orientation="landscape" useFirstPageNumber="1" horizontalDpi="1200" verticalDpi="1200" r:id="rId1"/>
  <headerFooter>
    <oddFooter>&amp;R&amp;"Arial,Regular"&amp;9&amp;P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14999847407452621"/>
  </sheetPr>
  <dimension ref="A1:AB48"/>
  <sheetViews>
    <sheetView zoomScaleNormal="100" zoomScaleSheetLayoutView="100" workbookViewId="0"/>
  </sheetViews>
  <sheetFormatPr defaultColWidth="9.28515625" defaultRowHeight="16.5" customHeight="1" x14ac:dyDescent="0.25"/>
  <cols>
    <col min="1" max="2" width="1.28515625" style="74" customWidth="1"/>
    <col min="3" max="3" width="29.85546875" style="74" customWidth="1"/>
    <col min="4" max="4" width="5" style="72" customWidth="1"/>
    <col min="5" max="5" width="0.5703125" style="73" customWidth="1"/>
    <col min="6" max="6" width="10.42578125" style="72" customWidth="1"/>
    <col min="7" max="7" width="0.5703125" style="73" customWidth="1"/>
    <col min="8" max="8" width="11" style="74" customWidth="1"/>
    <col min="9" max="9" width="0.5703125" style="74" customWidth="1"/>
    <col min="10" max="10" width="10.7109375" style="74" bestFit="1" customWidth="1"/>
    <col min="11" max="11" width="0.5703125" style="74" customWidth="1"/>
    <col min="12" max="12" width="11.5703125" style="73" customWidth="1"/>
    <col min="13" max="13" width="0.5703125" style="73" customWidth="1"/>
    <col min="14" max="14" width="12.5703125" style="73" customWidth="1"/>
    <col min="15" max="15" width="0.5703125" style="73" customWidth="1"/>
    <col min="16" max="16" width="15" style="73" customWidth="1"/>
    <col min="17" max="17" width="0.5703125" style="73" customWidth="1"/>
    <col min="18" max="18" width="15" style="73" customWidth="1"/>
    <col min="19" max="19" width="0.5703125" style="73" customWidth="1"/>
    <col min="20" max="20" width="15.5703125" style="73" customWidth="1"/>
    <col min="21" max="21" width="0.5703125" style="73" customWidth="1"/>
    <col min="22" max="22" width="11.28515625" style="73" customWidth="1"/>
    <col min="23" max="23" width="0.5703125" style="73" customWidth="1"/>
    <col min="24" max="24" width="12.7109375" style="73" customWidth="1"/>
    <col min="25" max="25" width="0.5703125" style="73" customWidth="1"/>
    <col min="26" max="26" width="17.7109375" style="73" customWidth="1"/>
    <col min="27" max="27" width="0.5703125" style="73" customWidth="1"/>
    <col min="28" max="28" width="12.7109375" style="76" bestFit="1" customWidth="1"/>
    <col min="29" max="16384" width="9.28515625" style="76"/>
  </cols>
  <sheetData>
    <row r="1" spans="1:28" ht="16.5" customHeight="1" x14ac:dyDescent="0.25">
      <c r="A1" s="70" t="s">
        <v>0</v>
      </c>
      <c r="B1" s="70"/>
      <c r="C1" s="71"/>
      <c r="H1" s="71"/>
      <c r="I1" s="71"/>
      <c r="J1" s="71"/>
      <c r="K1" s="71"/>
      <c r="L1" s="71"/>
      <c r="M1" s="71"/>
      <c r="N1" s="74"/>
      <c r="O1" s="71"/>
      <c r="P1" s="71"/>
      <c r="Q1" s="71"/>
      <c r="R1" s="74"/>
      <c r="S1" s="74"/>
      <c r="T1" s="74"/>
      <c r="U1" s="71"/>
      <c r="V1" s="74"/>
      <c r="W1" s="74"/>
      <c r="X1" s="74"/>
      <c r="Y1" s="74"/>
      <c r="Z1" s="74"/>
      <c r="AA1" s="74"/>
      <c r="AB1" s="75"/>
    </row>
    <row r="2" spans="1:28" ht="16.5" customHeight="1" x14ac:dyDescent="0.25">
      <c r="A2" s="70" t="s">
        <v>121</v>
      </c>
      <c r="B2" s="70"/>
      <c r="C2" s="71"/>
      <c r="H2" s="71"/>
      <c r="I2" s="71"/>
      <c r="J2" s="71"/>
      <c r="K2" s="71"/>
      <c r="L2" s="71"/>
      <c r="M2" s="71"/>
      <c r="N2" s="74"/>
      <c r="O2" s="71"/>
      <c r="P2" s="71"/>
      <c r="Q2" s="71"/>
      <c r="R2" s="74"/>
      <c r="S2" s="74"/>
      <c r="T2" s="74"/>
      <c r="U2" s="71"/>
      <c r="V2" s="74"/>
      <c r="W2" s="74"/>
      <c r="X2" s="74"/>
      <c r="Y2" s="74"/>
      <c r="Z2" s="74"/>
      <c r="AA2" s="74"/>
      <c r="AB2" s="77"/>
    </row>
    <row r="3" spans="1:28" ht="16.5" customHeight="1" x14ac:dyDescent="0.25">
      <c r="A3" s="78" t="s">
        <v>89</v>
      </c>
      <c r="B3" s="79"/>
      <c r="C3" s="80"/>
      <c r="D3" s="81"/>
      <c r="E3" s="82"/>
      <c r="F3" s="81"/>
      <c r="G3" s="82"/>
      <c r="H3" s="80"/>
      <c r="I3" s="80"/>
      <c r="J3" s="80"/>
      <c r="K3" s="80"/>
      <c r="L3" s="80"/>
      <c r="M3" s="80"/>
      <c r="N3" s="83"/>
      <c r="O3" s="80"/>
      <c r="P3" s="80"/>
      <c r="Q3" s="80"/>
      <c r="R3" s="83"/>
      <c r="S3" s="83"/>
      <c r="T3" s="83"/>
      <c r="U3" s="80"/>
      <c r="V3" s="83"/>
      <c r="W3" s="83"/>
      <c r="X3" s="83"/>
      <c r="Y3" s="83"/>
      <c r="Z3" s="83"/>
      <c r="AA3" s="83"/>
      <c r="AB3" s="83"/>
    </row>
    <row r="4" spans="1:28" ht="16.5" customHeight="1" x14ac:dyDescent="0.25">
      <c r="A4" s="71"/>
      <c r="D4" s="84"/>
      <c r="E4" s="85"/>
      <c r="F4" s="86"/>
      <c r="G4" s="85"/>
      <c r="H4" s="86"/>
      <c r="I4" s="86"/>
      <c r="J4" s="86"/>
      <c r="K4" s="86"/>
      <c r="L4" s="85"/>
      <c r="M4" s="85"/>
      <c r="N4" s="86"/>
      <c r="O4" s="85"/>
      <c r="P4" s="85"/>
      <c r="Q4" s="85"/>
      <c r="R4" s="86"/>
      <c r="S4" s="86"/>
      <c r="T4" s="86"/>
      <c r="U4" s="85"/>
      <c r="V4" s="86"/>
      <c r="W4" s="86"/>
      <c r="X4" s="86"/>
      <c r="Y4" s="86"/>
      <c r="Z4" s="87"/>
      <c r="AA4" s="87"/>
      <c r="AB4" s="87"/>
    </row>
    <row r="5" spans="1:28" ht="16.5" customHeight="1" x14ac:dyDescent="0.25">
      <c r="A5" s="71"/>
      <c r="D5" s="84"/>
      <c r="E5" s="85"/>
      <c r="F5" s="86"/>
      <c r="G5" s="85"/>
      <c r="H5" s="86"/>
      <c r="I5" s="86"/>
      <c r="J5" s="86"/>
      <c r="K5" s="86"/>
      <c r="L5" s="85"/>
      <c r="M5" s="85"/>
      <c r="N5" s="86"/>
      <c r="O5" s="85"/>
      <c r="P5" s="85"/>
      <c r="Q5" s="85"/>
      <c r="R5" s="86"/>
      <c r="S5" s="86"/>
      <c r="T5" s="86"/>
      <c r="U5" s="85"/>
      <c r="V5" s="86"/>
      <c r="W5" s="86"/>
      <c r="X5" s="86"/>
      <c r="Y5" s="86"/>
      <c r="Z5" s="88"/>
      <c r="AA5" s="88"/>
      <c r="AB5" s="88"/>
    </row>
    <row r="6" spans="1:28" ht="16.5" customHeight="1" x14ac:dyDescent="0.25"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163" t="s">
        <v>169</v>
      </c>
      <c r="AA6" s="163"/>
      <c r="AB6" s="163"/>
    </row>
    <row r="7" spans="1:28" ht="16.5" customHeight="1" x14ac:dyDescent="0.25">
      <c r="F7" s="90"/>
      <c r="O7" s="91"/>
      <c r="P7" s="91"/>
      <c r="Q7" s="91"/>
      <c r="R7" s="161" t="s">
        <v>81</v>
      </c>
      <c r="S7" s="161"/>
      <c r="T7" s="161"/>
      <c r="U7" s="161"/>
      <c r="V7" s="161"/>
      <c r="W7" s="93"/>
      <c r="X7" s="93"/>
      <c r="Y7" s="93"/>
      <c r="Z7" s="93"/>
      <c r="AA7" s="93"/>
      <c r="AB7" s="85"/>
    </row>
    <row r="8" spans="1:28" ht="16.5" customHeight="1" x14ac:dyDescent="0.25">
      <c r="F8" s="94"/>
      <c r="L8" s="93"/>
      <c r="M8" s="93"/>
      <c r="N8" s="93"/>
      <c r="O8" s="91"/>
      <c r="P8" s="95"/>
      <c r="Q8" s="91"/>
      <c r="R8" s="162" t="s">
        <v>103</v>
      </c>
      <c r="S8" s="162"/>
      <c r="T8" s="162"/>
      <c r="U8" s="91"/>
      <c r="V8" s="1"/>
      <c r="W8" s="93"/>
      <c r="X8" s="1"/>
      <c r="Y8" s="7"/>
      <c r="Z8" s="94" t="s">
        <v>170</v>
      </c>
      <c r="AA8" s="7"/>
      <c r="AB8" s="85"/>
    </row>
    <row r="9" spans="1:28" ht="16.5" customHeight="1" x14ac:dyDescent="0.25">
      <c r="F9" s="94"/>
      <c r="L9" s="93"/>
      <c r="M9" s="93"/>
      <c r="N9" s="93"/>
      <c r="O9" s="91"/>
      <c r="P9" s="95" t="s">
        <v>171</v>
      </c>
      <c r="Q9" s="91"/>
      <c r="R9" s="93"/>
      <c r="S9" s="93"/>
      <c r="T9" s="93"/>
      <c r="U9" s="91"/>
      <c r="V9" s="1"/>
      <c r="W9" s="93"/>
      <c r="X9" s="1"/>
      <c r="Y9" s="7"/>
      <c r="Z9" s="94" t="s">
        <v>172</v>
      </c>
      <c r="AA9" s="7"/>
      <c r="AB9" s="85"/>
    </row>
    <row r="10" spans="1:28" ht="16.5" customHeight="1" x14ac:dyDescent="0.25">
      <c r="F10" s="94" t="s">
        <v>128</v>
      </c>
      <c r="L10" s="93"/>
      <c r="M10" s="93"/>
      <c r="N10" s="93"/>
      <c r="O10" s="93"/>
      <c r="P10" s="96" t="s">
        <v>173</v>
      </c>
      <c r="Q10" s="93"/>
      <c r="R10" s="94" t="s">
        <v>131</v>
      </c>
      <c r="S10" s="1"/>
      <c r="T10" s="94" t="s">
        <v>132</v>
      </c>
      <c r="U10" s="93"/>
      <c r="V10" s="94" t="s">
        <v>135</v>
      </c>
      <c r="W10" s="93"/>
      <c r="X10" s="94"/>
      <c r="Y10" s="94"/>
      <c r="Z10" s="94" t="s">
        <v>174</v>
      </c>
      <c r="AA10" s="94"/>
      <c r="AB10" s="85"/>
    </row>
    <row r="11" spans="1:28" ht="16.5" customHeight="1" x14ac:dyDescent="0.25">
      <c r="A11" s="71"/>
      <c r="F11" s="94" t="s">
        <v>136</v>
      </c>
      <c r="G11" s="85"/>
      <c r="H11" s="94" t="s">
        <v>137</v>
      </c>
      <c r="I11" s="85"/>
      <c r="J11" s="2" t="s">
        <v>138</v>
      </c>
      <c r="K11" s="85"/>
      <c r="L11" s="161" t="s">
        <v>129</v>
      </c>
      <c r="M11" s="161"/>
      <c r="N11" s="161"/>
      <c r="O11" s="1"/>
      <c r="P11" s="95" t="s">
        <v>175</v>
      </c>
      <c r="Q11" s="1"/>
      <c r="R11" s="94" t="s">
        <v>176</v>
      </c>
      <c r="S11" s="1"/>
      <c r="T11" s="94" t="s">
        <v>142</v>
      </c>
      <c r="U11" s="1"/>
      <c r="V11" s="94" t="s">
        <v>145</v>
      </c>
      <c r="W11" s="2"/>
      <c r="X11" s="2" t="s">
        <v>146</v>
      </c>
      <c r="Y11" s="94"/>
      <c r="Z11" s="95" t="s">
        <v>175</v>
      </c>
      <c r="AA11" s="94"/>
      <c r="AB11" s="85"/>
    </row>
    <row r="12" spans="1:28" ht="16.5" customHeight="1" x14ac:dyDescent="0.25">
      <c r="A12" s="71"/>
      <c r="F12" s="77" t="s">
        <v>148</v>
      </c>
      <c r="G12" s="85"/>
      <c r="H12" s="94" t="s">
        <v>149</v>
      </c>
      <c r="I12" s="85"/>
      <c r="J12" s="2" t="s">
        <v>150</v>
      </c>
      <c r="K12" s="85"/>
      <c r="L12" s="94" t="s">
        <v>177</v>
      </c>
      <c r="M12" s="1"/>
      <c r="N12" s="94" t="s">
        <v>78</v>
      </c>
      <c r="O12" s="1"/>
      <c r="P12" s="1" t="s">
        <v>178</v>
      </c>
      <c r="Q12" s="1"/>
      <c r="R12" s="94" t="s">
        <v>153</v>
      </c>
      <c r="S12" s="1"/>
      <c r="T12" s="94" t="s">
        <v>154</v>
      </c>
      <c r="U12" s="1"/>
      <c r="V12" s="94" t="s">
        <v>157</v>
      </c>
      <c r="W12" s="2"/>
      <c r="X12" s="2" t="s">
        <v>158</v>
      </c>
      <c r="Y12" s="94"/>
      <c r="Z12" s="2" t="s">
        <v>179</v>
      </c>
      <c r="AA12" s="94"/>
      <c r="AB12" s="94" t="s">
        <v>86</v>
      </c>
    </row>
    <row r="13" spans="1:28" ht="16.5" customHeight="1" x14ac:dyDescent="0.25">
      <c r="A13" s="71"/>
      <c r="D13" s="97" t="s">
        <v>5</v>
      </c>
      <c r="F13" s="98" t="s">
        <v>6</v>
      </c>
      <c r="G13" s="99"/>
      <c r="H13" s="98" t="s">
        <v>6</v>
      </c>
      <c r="I13" s="85"/>
      <c r="J13" s="98" t="s">
        <v>6</v>
      </c>
      <c r="K13" s="85"/>
      <c r="L13" s="98" t="s">
        <v>6</v>
      </c>
      <c r="M13" s="7"/>
      <c r="N13" s="98" t="s">
        <v>6</v>
      </c>
      <c r="O13" s="7"/>
      <c r="P13" s="98" t="s">
        <v>6</v>
      </c>
      <c r="Q13" s="7"/>
      <c r="R13" s="98" t="s">
        <v>6</v>
      </c>
      <c r="S13" s="100"/>
      <c r="T13" s="98" t="s">
        <v>6</v>
      </c>
      <c r="U13" s="7"/>
      <c r="V13" s="98" t="s">
        <v>6</v>
      </c>
      <c r="W13" s="100"/>
      <c r="X13" s="98" t="s">
        <v>6</v>
      </c>
      <c r="Y13" s="100"/>
      <c r="Z13" s="98" t="s">
        <v>6</v>
      </c>
      <c r="AA13" s="100"/>
      <c r="AB13" s="98" t="s">
        <v>6</v>
      </c>
    </row>
    <row r="14" spans="1:28" ht="16.5" customHeight="1" x14ac:dyDescent="0.25">
      <c r="A14" s="71"/>
      <c r="F14" s="86"/>
      <c r="G14" s="101"/>
      <c r="H14" s="86"/>
      <c r="I14" s="101"/>
      <c r="J14" s="101"/>
      <c r="K14" s="101"/>
      <c r="L14" s="86"/>
      <c r="M14" s="101"/>
      <c r="N14" s="86"/>
      <c r="O14" s="101"/>
      <c r="P14" s="101"/>
      <c r="Q14" s="101"/>
      <c r="R14" s="86"/>
      <c r="S14" s="86"/>
      <c r="T14" s="86"/>
      <c r="U14" s="101"/>
      <c r="V14" s="86"/>
      <c r="W14" s="86"/>
      <c r="X14" s="86"/>
      <c r="Y14" s="86"/>
      <c r="Z14" s="86"/>
      <c r="AA14" s="86"/>
      <c r="AB14" s="86"/>
    </row>
    <row r="15" spans="1:28" ht="16.5" customHeight="1" x14ac:dyDescent="0.25">
      <c r="A15" s="71" t="s">
        <v>160</v>
      </c>
      <c r="B15" s="102"/>
      <c r="F15" s="76">
        <v>373000000</v>
      </c>
      <c r="G15" s="76"/>
      <c r="H15" s="76">
        <v>3680616000</v>
      </c>
      <c r="I15" s="76"/>
      <c r="J15" s="103">
        <v>0</v>
      </c>
      <c r="K15" s="76"/>
      <c r="L15" s="76">
        <v>40200000</v>
      </c>
      <c r="M15" s="76"/>
      <c r="N15" s="76">
        <v>19338745822</v>
      </c>
      <c r="O15" s="76"/>
      <c r="P15" s="103">
        <v>0</v>
      </c>
      <c r="Q15" s="76"/>
      <c r="R15" s="76">
        <v>-16196973</v>
      </c>
      <c r="S15" s="76"/>
      <c r="T15" s="76">
        <v>-11729229</v>
      </c>
      <c r="U15" s="76"/>
      <c r="V15" s="76">
        <f>SUM(R15:T15)</f>
        <v>-27926202</v>
      </c>
      <c r="W15" s="76"/>
      <c r="X15" s="76">
        <f t="shared" ref="X15" si="0">SUM(F15:P15,V15)</f>
        <v>23404635620</v>
      </c>
      <c r="Y15" s="76"/>
      <c r="Z15" s="86">
        <v>0</v>
      </c>
      <c r="AA15" s="76"/>
      <c r="AB15" s="76">
        <f>SUM(X15:Z15)</f>
        <v>23404635620</v>
      </c>
    </row>
    <row r="16" spans="1:28" ht="16.5" customHeight="1" x14ac:dyDescent="0.25">
      <c r="A16" s="71"/>
      <c r="B16" s="102" t="s">
        <v>180</v>
      </c>
      <c r="F16" s="76"/>
      <c r="G16" s="76"/>
      <c r="H16" s="76"/>
      <c r="I16" s="76"/>
      <c r="J16" s="103"/>
      <c r="K16" s="76"/>
      <c r="L16" s="76"/>
      <c r="M16" s="76"/>
      <c r="N16" s="76"/>
      <c r="O16" s="76"/>
      <c r="P16" s="10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pans="1:28" ht="16.5" customHeight="1" x14ac:dyDescent="0.25">
      <c r="A17" s="74" t="s">
        <v>181</v>
      </c>
      <c r="B17" s="76"/>
      <c r="C17" s="76"/>
      <c r="F17" s="4">
        <v>0</v>
      </c>
      <c r="G17" s="76"/>
      <c r="H17" s="4">
        <v>0</v>
      </c>
      <c r="I17" s="76"/>
      <c r="J17" s="4">
        <v>0</v>
      </c>
      <c r="K17" s="76"/>
      <c r="L17" s="4">
        <v>0</v>
      </c>
      <c r="M17" s="76"/>
      <c r="N17" s="4">
        <v>95094385</v>
      </c>
      <c r="O17" s="76"/>
      <c r="P17" s="4">
        <v>0</v>
      </c>
      <c r="Q17" s="76"/>
      <c r="R17" s="4">
        <v>0</v>
      </c>
      <c r="S17" s="76"/>
      <c r="T17" s="4">
        <v>0</v>
      </c>
      <c r="U17" s="76"/>
      <c r="V17" s="4">
        <f>SUM(R17:T17)</f>
        <v>0</v>
      </c>
      <c r="W17" s="76"/>
      <c r="X17" s="4">
        <f t="shared" ref="X17" si="1">SUM(F17:P17,V17)</f>
        <v>95094385</v>
      </c>
      <c r="Y17" s="76"/>
      <c r="Z17" s="4">
        <v>12199647679</v>
      </c>
      <c r="AA17" s="76"/>
      <c r="AB17" s="4">
        <f>SUM(X17:Z17)</f>
        <v>12294742064</v>
      </c>
    </row>
    <row r="18" spans="1:28" ht="8.1" customHeight="1" x14ac:dyDescent="0.25">
      <c r="F18" s="86"/>
      <c r="G18" s="101"/>
      <c r="H18" s="86"/>
      <c r="I18" s="101"/>
      <c r="J18" s="101"/>
      <c r="K18" s="101"/>
      <c r="L18" s="86"/>
      <c r="M18" s="101"/>
      <c r="N18" s="86"/>
      <c r="O18" s="101"/>
      <c r="P18" s="86"/>
      <c r="Q18" s="101"/>
      <c r="R18" s="86"/>
      <c r="S18" s="86"/>
      <c r="T18" s="86"/>
      <c r="U18" s="101"/>
      <c r="V18" s="86"/>
      <c r="W18" s="86"/>
      <c r="X18" s="86"/>
      <c r="Y18" s="86"/>
      <c r="Z18" s="86"/>
      <c r="AA18" s="86"/>
      <c r="AB18" s="86"/>
    </row>
    <row r="19" spans="1:28" ht="16.5" customHeight="1" x14ac:dyDescent="0.25">
      <c r="A19" s="71" t="s">
        <v>160</v>
      </c>
      <c r="B19" s="102"/>
      <c r="F19" s="76"/>
      <c r="G19" s="76"/>
      <c r="H19" s="76"/>
      <c r="I19" s="76"/>
      <c r="J19" s="103"/>
      <c r="K19" s="76"/>
      <c r="L19" s="76"/>
      <c r="M19" s="76"/>
      <c r="N19" s="76"/>
      <c r="O19" s="76"/>
      <c r="P19" s="103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ht="16.5" customHeight="1" x14ac:dyDescent="0.25">
      <c r="A20" s="71"/>
      <c r="B20" s="102" t="s">
        <v>182</v>
      </c>
      <c r="F20" s="76">
        <f>SUM(F15:F19)</f>
        <v>373000000</v>
      </c>
      <c r="G20" s="76"/>
      <c r="H20" s="76">
        <f>SUM(H15:H19)</f>
        <v>3680616000</v>
      </c>
      <c r="I20" s="76"/>
      <c r="J20" s="103">
        <f>SUM(J15:J19)</f>
        <v>0</v>
      </c>
      <c r="K20" s="76"/>
      <c r="L20" s="76">
        <f>SUM(L15:L19)</f>
        <v>40200000</v>
      </c>
      <c r="M20" s="76"/>
      <c r="N20" s="76">
        <f>SUM(N15:N19)</f>
        <v>19433840207</v>
      </c>
      <c r="O20" s="76"/>
      <c r="P20" s="103">
        <f>SUM(P15:P19)</f>
        <v>0</v>
      </c>
      <c r="Q20" s="76"/>
      <c r="R20" s="76">
        <f>SUM(R15:R19)</f>
        <v>-16196973</v>
      </c>
      <c r="S20" s="76"/>
      <c r="T20" s="76">
        <f>SUM(T15:T19)</f>
        <v>-11729229</v>
      </c>
      <c r="U20" s="76"/>
      <c r="V20" s="76">
        <f>SUM(V15:V19)</f>
        <v>-27926202</v>
      </c>
      <c r="W20" s="76"/>
      <c r="X20" s="76">
        <f>SUM(X15:X19)</f>
        <v>23499730005</v>
      </c>
      <c r="Y20" s="76"/>
      <c r="Z20" s="76">
        <f>SUM(Z15:Z19)</f>
        <v>12199647679</v>
      </c>
      <c r="AA20" s="76"/>
      <c r="AB20" s="76">
        <f>SUM(AB15:AB19)</f>
        <v>35699377684</v>
      </c>
    </row>
    <row r="21" spans="1:28" ht="16.5" customHeight="1" x14ac:dyDescent="0.25">
      <c r="A21" s="71" t="s">
        <v>161</v>
      </c>
      <c r="B21" s="104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6.5" customHeight="1" x14ac:dyDescent="0.25">
      <c r="A22" s="74" t="s">
        <v>183</v>
      </c>
      <c r="B22" s="104"/>
      <c r="D22" s="105">
        <v>19.100000000000001</v>
      </c>
      <c r="F22" s="86">
        <v>0</v>
      </c>
      <c r="G22" s="76"/>
      <c r="H22" s="86">
        <v>0</v>
      </c>
      <c r="I22" s="76"/>
      <c r="J22" s="86">
        <v>0</v>
      </c>
      <c r="K22" s="76"/>
      <c r="L22" s="86">
        <v>0</v>
      </c>
      <c r="M22" s="76"/>
      <c r="N22" s="86">
        <v>0</v>
      </c>
      <c r="O22" s="76"/>
      <c r="P22" s="86">
        <v>0</v>
      </c>
      <c r="Q22" s="76"/>
      <c r="R22" s="86">
        <v>0</v>
      </c>
      <c r="S22" s="76"/>
      <c r="T22" s="86">
        <v>0</v>
      </c>
      <c r="U22" s="76"/>
      <c r="V22" s="86">
        <f t="shared" ref="V22:V27" si="2">SUM(R22:T22)</f>
        <v>0</v>
      </c>
      <c r="W22" s="76"/>
      <c r="X22" s="86">
        <f t="shared" ref="X22:X26" si="3">SUM(F22:P22,V22)</f>
        <v>0</v>
      </c>
      <c r="Y22" s="76"/>
      <c r="Z22" s="76">
        <v>2300000000</v>
      </c>
      <c r="AA22" s="76"/>
      <c r="AB22" s="76">
        <v>2300000000</v>
      </c>
    </row>
    <row r="23" spans="1:28" ht="16.5" customHeight="1" x14ac:dyDescent="0.25">
      <c r="A23" s="76" t="s">
        <v>74</v>
      </c>
      <c r="B23" s="104"/>
      <c r="D23" s="72">
        <v>32</v>
      </c>
      <c r="F23" s="86">
        <v>0</v>
      </c>
      <c r="G23" s="76"/>
      <c r="H23" s="86">
        <v>0</v>
      </c>
      <c r="I23" s="76"/>
      <c r="J23" s="76">
        <v>-655001175</v>
      </c>
      <c r="K23" s="76"/>
      <c r="L23" s="86">
        <v>0</v>
      </c>
      <c r="M23" s="76"/>
      <c r="N23" s="86">
        <v>0</v>
      </c>
      <c r="O23" s="76"/>
      <c r="P23" s="86">
        <v>0</v>
      </c>
      <c r="Q23" s="76"/>
      <c r="R23" s="86">
        <v>0</v>
      </c>
      <c r="S23" s="76"/>
      <c r="T23" s="86">
        <v>0</v>
      </c>
      <c r="U23" s="76"/>
      <c r="V23" s="86">
        <f t="shared" si="2"/>
        <v>0</v>
      </c>
      <c r="W23" s="76"/>
      <c r="X23" s="76">
        <f t="shared" si="3"/>
        <v>-655001175</v>
      </c>
      <c r="Y23" s="76"/>
      <c r="Z23" s="86">
        <v>0</v>
      </c>
      <c r="AA23" s="76"/>
      <c r="AB23" s="76">
        <v>-655001175</v>
      </c>
    </row>
    <row r="24" spans="1:28" ht="16.5" customHeight="1" x14ac:dyDescent="0.25">
      <c r="A24" s="76" t="s">
        <v>268</v>
      </c>
      <c r="D24" s="72">
        <v>40</v>
      </c>
      <c r="F24" s="86">
        <v>0</v>
      </c>
      <c r="G24" s="101"/>
      <c r="H24" s="86">
        <v>0</v>
      </c>
      <c r="I24" s="86"/>
      <c r="J24" s="86">
        <v>0</v>
      </c>
      <c r="K24" s="86"/>
      <c r="L24" s="86">
        <v>0</v>
      </c>
      <c r="N24" s="86">
        <v>-1119000000</v>
      </c>
      <c r="P24" s="86">
        <v>0</v>
      </c>
      <c r="R24" s="86">
        <v>0</v>
      </c>
      <c r="S24" s="86"/>
      <c r="T24" s="86">
        <v>0</v>
      </c>
      <c r="V24" s="86">
        <f t="shared" si="2"/>
        <v>0</v>
      </c>
      <c r="W24" s="86"/>
      <c r="X24" s="86">
        <f t="shared" si="3"/>
        <v>-1119000000</v>
      </c>
      <c r="Y24" s="86"/>
      <c r="Z24" s="86">
        <v>-5306585000</v>
      </c>
      <c r="AA24" s="86"/>
      <c r="AB24" s="86">
        <f t="shared" ref="AB24:AB27" si="4">SUM(X24:Z24)</f>
        <v>-6425585000</v>
      </c>
    </row>
    <row r="25" spans="1:28" ht="16.5" customHeight="1" x14ac:dyDescent="0.25">
      <c r="A25" s="76" t="s">
        <v>163</v>
      </c>
      <c r="F25" s="86"/>
      <c r="G25" s="101"/>
      <c r="H25" s="86"/>
      <c r="I25" s="86"/>
      <c r="J25" s="86"/>
      <c r="K25" s="86"/>
      <c r="L25" s="86"/>
      <c r="N25" s="86"/>
      <c r="P25" s="86"/>
      <c r="R25" s="86"/>
      <c r="S25" s="86"/>
      <c r="T25" s="86"/>
      <c r="V25" s="86"/>
      <c r="W25" s="86"/>
      <c r="X25" s="86"/>
      <c r="Y25" s="86"/>
      <c r="Z25" s="86"/>
      <c r="AA25" s="86"/>
      <c r="AB25" s="86"/>
    </row>
    <row r="26" spans="1:28" ht="16.5" customHeight="1" x14ac:dyDescent="0.25">
      <c r="A26" s="76"/>
      <c r="B26" s="74" t="s">
        <v>164</v>
      </c>
      <c r="F26" s="86">
        <v>0</v>
      </c>
      <c r="G26" s="101"/>
      <c r="H26" s="86">
        <v>0</v>
      </c>
      <c r="I26" s="86"/>
      <c r="J26" s="86">
        <v>0</v>
      </c>
      <c r="K26" s="86"/>
      <c r="L26" s="86">
        <v>0</v>
      </c>
      <c r="N26" s="86">
        <v>11635082456</v>
      </c>
      <c r="P26" s="86">
        <v>0</v>
      </c>
      <c r="R26" s="86">
        <v>0</v>
      </c>
      <c r="S26" s="86"/>
      <c r="T26" s="86">
        <v>-222981862</v>
      </c>
      <c r="V26" s="86">
        <f t="shared" si="2"/>
        <v>-222981862</v>
      </c>
      <c r="W26" s="86"/>
      <c r="X26" s="86">
        <f t="shared" si="3"/>
        <v>11412100594</v>
      </c>
      <c r="Y26" s="86"/>
      <c r="Z26" s="86">
        <v>2869493580</v>
      </c>
      <c r="AA26" s="86"/>
      <c r="AB26" s="86">
        <f>SUM(X26:Z26)</f>
        <v>14281594174</v>
      </c>
    </row>
    <row r="27" spans="1:28" ht="16.5" customHeight="1" x14ac:dyDescent="0.25">
      <c r="A27" s="74" t="s">
        <v>181</v>
      </c>
      <c r="F27" s="106">
        <v>0</v>
      </c>
      <c r="G27" s="101"/>
      <c r="H27" s="106">
        <v>0</v>
      </c>
      <c r="I27" s="86"/>
      <c r="J27" s="106">
        <v>0</v>
      </c>
      <c r="K27" s="86"/>
      <c r="L27" s="106">
        <v>0</v>
      </c>
      <c r="N27" s="106">
        <v>0</v>
      </c>
      <c r="P27" s="106">
        <v>23135735</v>
      </c>
      <c r="R27" s="106">
        <v>0</v>
      </c>
      <c r="S27" s="86"/>
      <c r="T27" s="106">
        <v>0</v>
      </c>
      <c r="V27" s="106">
        <f t="shared" si="2"/>
        <v>0</v>
      </c>
      <c r="W27" s="86"/>
      <c r="X27" s="106">
        <f>SUM(F27:P27,V27)</f>
        <v>23135735</v>
      </c>
      <c r="Y27" s="86"/>
      <c r="Z27" s="106">
        <v>-12062556259</v>
      </c>
      <c r="AA27" s="86"/>
      <c r="AB27" s="106">
        <f t="shared" si="4"/>
        <v>-12039420524</v>
      </c>
    </row>
    <row r="28" spans="1:28" ht="10.15" customHeight="1" x14ac:dyDescent="0.25">
      <c r="F28" s="86"/>
      <c r="G28" s="101"/>
      <c r="H28" s="86"/>
      <c r="I28" s="101"/>
      <c r="J28" s="86"/>
      <c r="K28" s="101"/>
      <c r="L28" s="86"/>
      <c r="M28" s="101"/>
      <c r="N28" s="86"/>
      <c r="O28" s="101"/>
      <c r="P28" s="86"/>
      <c r="Q28" s="101"/>
      <c r="R28" s="86"/>
      <c r="S28" s="86"/>
      <c r="T28" s="86"/>
      <c r="U28" s="101"/>
      <c r="V28" s="86"/>
      <c r="W28" s="86"/>
      <c r="X28" s="86"/>
      <c r="Y28" s="86"/>
      <c r="Z28" s="86"/>
      <c r="AA28" s="86"/>
      <c r="AB28" s="86"/>
    </row>
    <row r="29" spans="1:28" ht="16.5" customHeight="1" thickBot="1" x14ac:dyDescent="0.3">
      <c r="A29" s="71" t="s">
        <v>165</v>
      </c>
      <c r="F29" s="107">
        <f>SUM(F20:F27)</f>
        <v>373000000</v>
      </c>
      <c r="G29" s="101"/>
      <c r="H29" s="107">
        <f>SUM(H20:H27)</f>
        <v>3680616000</v>
      </c>
      <c r="I29" s="101"/>
      <c r="J29" s="107">
        <f>SUM(J20:J27)</f>
        <v>-655001175</v>
      </c>
      <c r="K29" s="101"/>
      <c r="L29" s="107">
        <f>SUM(L20:L27)</f>
        <v>40200000</v>
      </c>
      <c r="M29" s="101"/>
      <c r="N29" s="107">
        <f>SUM(N20:N27)</f>
        <v>29949922663</v>
      </c>
      <c r="O29" s="101"/>
      <c r="P29" s="107">
        <f>SUM(P20:P27)</f>
        <v>23135735</v>
      </c>
      <c r="Q29" s="101"/>
      <c r="R29" s="107">
        <f>SUM(R20:R27)</f>
        <v>-16196973</v>
      </c>
      <c r="S29" s="86"/>
      <c r="T29" s="107">
        <f>SUM(T20:T27)</f>
        <v>-234711091</v>
      </c>
      <c r="U29" s="101"/>
      <c r="V29" s="107">
        <f>SUM(V20:V27)</f>
        <v>-250908064</v>
      </c>
      <c r="W29" s="86"/>
      <c r="X29" s="107">
        <f>SUM(X20:X27)</f>
        <v>33160965159</v>
      </c>
      <c r="Y29" s="86"/>
      <c r="Z29" s="107">
        <f>SUM(Z20:Z27)</f>
        <v>0</v>
      </c>
      <c r="AA29" s="86"/>
      <c r="AB29" s="107">
        <f>SUM(AB20:AB27)</f>
        <v>33160965159</v>
      </c>
    </row>
    <row r="30" spans="1:28" ht="16.5" customHeight="1" thickTop="1" x14ac:dyDescent="0.25">
      <c r="A30" s="71"/>
      <c r="F30" s="86"/>
      <c r="G30" s="101"/>
      <c r="H30" s="86"/>
      <c r="I30" s="101"/>
      <c r="J30" s="86"/>
      <c r="K30" s="101"/>
      <c r="L30" s="86"/>
      <c r="M30" s="101"/>
      <c r="N30" s="86"/>
      <c r="O30" s="101"/>
      <c r="P30" s="86"/>
      <c r="Q30" s="101"/>
      <c r="R30" s="86"/>
      <c r="S30" s="86"/>
      <c r="T30" s="86"/>
      <c r="U30" s="101"/>
      <c r="V30" s="86"/>
      <c r="W30" s="86"/>
      <c r="X30" s="86"/>
      <c r="Y30" s="86"/>
      <c r="Z30" s="86"/>
      <c r="AA30" s="86"/>
      <c r="AB30" s="86"/>
    </row>
    <row r="31" spans="1:28" ht="16.5" customHeight="1" x14ac:dyDescent="0.25">
      <c r="A31" s="71"/>
      <c r="F31" s="86"/>
      <c r="G31" s="101"/>
      <c r="H31" s="86"/>
      <c r="I31" s="101"/>
      <c r="J31" s="86"/>
      <c r="K31" s="101"/>
      <c r="L31" s="86"/>
      <c r="M31" s="101"/>
      <c r="N31" s="86"/>
      <c r="O31" s="101"/>
      <c r="P31" s="86"/>
      <c r="Q31" s="101"/>
      <c r="R31" s="86"/>
      <c r="S31" s="86"/>
      <c r="T31" s="86"/>
      <c r="U31" s="101"/>
      <c r="V31" s="86"/>
      <c r="W31" s="86"/>
      <c r="X31" s="86"/>
      <c r="Y31" s="86"/>
      <c r="Z31" s="86"/>
      <c r="AA31" s="86"/>
      <c r="AB31" s="86"/>
    </row>
    <row r="32" spans="1:28" ht="16.5" customHeight="1" x14ac:dyDescent="0.25">
      <c r="A32" s="71" t="s">
        <v>166</v>
      </c>
      <c r="B32" s="102"/>
      <c r="F32" s="76">
        <v>373000000</v>
      </c>
      <c r="G32" s="76"/>
      <c r="H32" s="76">
        <v>3680616000</v>
      </c>
      <c r="I32" s="76"/>
      <c r="J32" s="103">
        <v>-655001175</v>
      </c>
      <c r="K32" s="76"/>
      <c r="L32" s="76">
        <v>40200000</v>
      </c>
      <c r="M32" s="76"/>
      <c r="N32" s="76">
        <v>29949922663</v>
      </c>
      <c r="O32" s="76"/>
      <c r="P32" s="103">
        <v>23135735</v>
      </c>
      <c r="Q32" s="76"/>
      <c r="R32" s="76">
        <v>-16196973</v>
      </c>
      <c r="S32" s="76"/>
      <c r="T32" s="76">
        <v>-234711091</v>
      </c>
      <c r="U32" s="76"/>
      <c r="V32" s="76">
        <v>-250908064</v>
      </c>
      <c r="W32" s="76"/>
      <c r="X32" s="76">
        <v>33160965159</v>
      </c>
      <c r="Y32" s="76"/>
      <c r="Z32" s="86">
        <v>0</v>
      </c>
      <c r="AA32" s="76"/>
      <c r="AB32" s="76">
        <v>33160965159</v>
      </c>
    </row>
    <row r="33" spans="1:28" ht="16.5" customHeight="1" x14ac:dyDescent="0.25">
      <c r="A33" s="71" t="s">
        <v>161</v>
      </c>
      <c r="B33" s="104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8" ht="16.5" customHeight="1" x14ac:dyDescent="0.25">
      <c r="A34" s="76" t="s">
        <v>74</v>
      </c>
      <c r="B34" s="104"/>
      <c r="D34" s="72">
        <v>32</v>
      </c>
      <c r="F34" s="86">
        <v>0</v>
      </c>
      <c r="G34" s="76"/>
      <c r="H34" s="86">
        <v>0</v>
      </c>
      <c r="I34" s="76"/>
      <c r="J34" s="103">
        <v>-78974850</v>
      </c>
      <c r="K34" s="76"/>
      <c r="L34" s="86">
        <v>0</v>
      </c>
      <c r="M34" s="76"/>
      <c r="N34" s="86">
        <v>0</v>
      </c>
      <c r="O34" s="76"/>
      <c r="P34" s="103">
        <v>0</v>
      </c>
      <c r="Q34" s="76"/>
      <c r="R34" s="86">
        <v>0</v>
      </c>
      <c r="S34" s="76"/>
      <c r="T34" s="86">
        <v>0</v>
      </c>
      <c r="U34" s="76"/>
      <c r="V34" s="86">
        <f t="shared" ref="V34:V36" si="5">SUM(R34:T34)</f>
        <v>0</v>
      </c>
      <c r="W34" s="76"/>
      <c r="X34" s="76">
        <f t="shared" ref="X34:X36" si="6">SUM(F34:P34,V34)</f>
        <v>-78974850</v>
      </c>
      <c r="Y34" s="76"/>
      <c r="Z34" s="86">
        <v>0</v>
      </c>
      <c r="AA34" s="76"/>
      <c r="AB34" s="86">
        <f t="shared" ref="AB34:AB36" si="7">SUM(X34:Z34)</f>
        <v>-78974850</v>
      </c>
    </row>
    <row r="35" spans="1:28" ht="16.5" customHeight="1" x14ac:dyDescent="0.25">
      <c r="A35" s="76" t="s">
        <v>273</v>
      </c>
      <c r="B35" s="104"/>
      <c r="D35" s="72">
        <v>32</v>
      </c>
      <c r="F35" s="86">
        <v>-1665860</v>
      </c>
      <c r="G35" s="76"/>
      <c r="H35" s="86">
        <v>-732310165</v>
      </c>
      <c r="I35" s="76"/>
      <c r="J35" s="103">
        <v>733976025</v>
      </c>
      <c r="K35" s="76"/>
      <c r="L35" s="86">
        <v>0</v>
      </c>
      <c r="M35" s="76"/>
      <c r="N35" s="86">
        <v>0</v>
      </c>
      <c r="O35" s="76"/>
      <c r="P35" s="103">
        <v>0</v>
      </c>
      <c r="Q35" s="76"/>
      <c r="R35" s="86">
        <v>0</v>
      </c>
      <c r="S35" s="76"/>
      <c r="T35" s="86">
        <v>0</v>
      </c>
      <c r="U35" s="76"/>
      <c r="V35" s="86">
        <v>0</v>
      </c>
      <c r="W35" s="76"/>
      <c r="X35" s="86">
        <v>0</v>
      </c>
      <c r="Y35" s="76"/>
      <c r="Z35" s="86">
        <v>0</v>
      </c>
      <c r="AA35" s="76"/>
      <c r="AB35" s="86">
        <v>0</v>
      </c>
    </row>
    <row r="36" spans="1:28" ht="16.5" customHeight="1" x14ac:dyDescent="0.25">
      <c r="A36" s="76" t="s">
        <v>268</v>
      </c>
      <c r="D36" s="72">
        <v>40</v>
      </c>
      <c r="F36" s="86">
        <v>0</v>
      </c>
      <c r="G36" s="101"/>
      <c r="H36" s="86">
        <v>0</v>
      </c>
      <c r="I36" s="86"/>
      <c r="J36" s="103">
        <v>0</v>
      </c>
      <c r="K36" s="86"/>
      <c r="L36" s="86">
        <v>0</v>
      </c>
      <c r="N36" s="86">
        <v>-1114000000</v>
      </c>
      <c r="P36" s="103">
        <v>0</v>
      </c>
      <c r="R36" s="86">
        <v>0</v>
      </c>
      <c r="S36" s="86"/>
      <c r="T36" s="86">
        <v>0</v>
      </c>
      <c r="V36" s="86">
        <f t="shared" si="5"/>
        <v>0</v>
      </c>
      <c r="W36" s="86"/>
      <c r="X36" s="86">
        <f t="shared" si="6"/>
        <v>-1114000000</v>
      </c>
      <c r="Y36" s="86"/>
      <c r="Z36" s="86">
        <v>0</v>
      </c>
      <c r="AA36" s="86"/>
      <c r="AB36" s="86">
        <f t="shared" si="7"/>
        <v>-1114000000</v>
      </c>
    </row>
    <row r="37" spans="1:28" ht="16.5" customHeight="1" x14ac:dyDescent="0.25">
      <c r="A37" s="76" t="s">
        <v>163</v>
      </c>
      <c r="F37" s="86"/>
      <c r="G37" s="101"/>
      <c r="H37" s="86"/>
      <c r="I37" s="86"/>
      <c r="J37" s="103"/>
      <c r="K37" s="86"/>
      <c r="L37" s="86"/>
      <c r="N37" s="86"/>
      <c r="P37" s="86"/>
      <c r="R37" s="86"/>
      <c r="S37" s="86"/>
      <c r="T37" s="86"/>
      <c r="V37" s="86"/>
      <c r="W37" s="86"/>
      <c r="X37" s="86"/>
      <c r="Y37" s="86"/>
      <c r="Z37" s="86"/>
      <c r="AA37" s="86"/>
      <c r="AB37" s="86"/>
    </row>
    <row r="38" spans="1:28" ht="16.5" customHeight="1" x14ac:dyDescent="0.25">
      <c r="A38" s="76"/>
      <c r="B38" s="74" t="s">
        <v>164</v>
      </c>
      <c r="F38" s="106">
        <v>0</v>
      </c>
      <c r="G38" s="101"/>
      <c r="H38" s="106">
        <v>0</v>
      </c>
      <c r="I38" s="86"/>
      <c r="J38" s="106" t="s">
        <v>272</v>
      </c>
      <c r="K38" s="86"/>
      <c r="L38" s="106">
        <v>0</v>
      </c>
      <c r="N38" s="106">
        <f>'10-11'!J85</f>
        <v>-11953112330</v>
      </c>
      <c r="P38" s="106">
        <v>0</v>
      </c>
      <c r="R38" s="106">
        <v>44311802</v>
      </c>
      <c r="S38" s="86"/>
      <c r="T38" s="106">
        <v>-722360261</v>
      </c>
      <c r="V38" s="106">
        <f t="shared" ref="V38" si="8">SUM(R38:T38)</f>
        <v>-678048459</v>
      </c>
      <c r="W38" s="86"/>
      <c r="X38" s="106">
        <f>SUM(F38:P38,V38)</f>
        <v>-12631160789</v>
      </c>
      <c r="Y38" s="86"/>
      <c r="Z38" s="106">
        <v>0</v>
      </c>
      <c r="AA38" s="86"/>
      <c r="AB38" s="106">
        <f t="shared" ref="AB38" si="9">SUM(X38:Z38)</f>
        <v>-12631160789</v>
      </c>
    </row>
    <row r="39" spans="1:28" ht="10.15" customHeight="1" x14ac:dyDescent="0.25">
      <c r="F39" s="86"/>
      <c r="G39" s="101"/>
      <c r="H39" s="86"/>
      <c r="I39" s="101"/>
      <c r="J39" s="86"/>
      <c r="K39" s="101"/>
      <c r="L39" s="86"/>
      <c r="M39" s="101"/>
      <c r="N39" s="86"/>
      <c r="O39" s="101"/>
      <c r="P39" s="86"/>
      <c r="Q39" s="101"/>
      <c r="R39" s="86"/>
      <c r="S39" s="86"/>
      <c r="T39" s="86"/>
      <c r="U39" s="101"/>
      <c r="V39" s="86"/>
      <c r="W39" s="86"/>
      <c r="X39" s="86"/>
      <c r="Y39" s="86"/>
      <c r="Z39" s="86"/>
      <c r="AA39" s="86"/>
      <c r="AB39" s="86"/>
    </row>
    <row r="40" spans="1:28" ht="16.5" customHeight="1" thickBot="1" x14ac:dyDescent="0.3">
      <c r="A40" s="71" t="s">
        <v>167</v>
      </c>
      <c r="F40" s="107">
        <f>SUM(F32:F38)</f>
        <v>371334140</v>
      </c>
      <c r="G40" s="101"/>
      <c r="H40" s="107">
        <f t="shared" ref="H40:N40" si="10">SUM(H32:H38)</f>
        <v>2948305835</v>
      </c>
      <c r="I40" s="86"/>
      <c r="J40" s="107">
        <f t="shared" si="10"/>
        <v>0</v>
      </c>
      <c r="K40" s="86"/>
      <c r="L40" s="107">
        <f t="shared" si="10"/>
        <v>40200000</v>
      </c>
      <c r="M40" s="86"/>
      <c r="N40" s="107">
        <f t="shared" si="10"/>
        <v>16882810333</v>
      </c>
      <c r="O40" s="101"/>
      <c r="P40" s="107">
        <f t="shared" ref="P40:R40" si="11">SUM(P32:P38)</f>
        <v>23135735</v>
      </c>
      <c r="Q40" s="86"/>
      <c r="R40" s="107">
        <f t="shared" si="11"/>
        <v>28114829</v>
      </c>
      <c r="S40" s="86"/>
      <c r="T40" s="107">
        <f t="shared" ref="T40:AB40" si="12">SUM(T32:T38)</f>
        <v>-957071352</v>
      </c>
      <c r="U40" s="86"/>
      <c r="V40" s="107">
        <f t="shared" si="12"/>
        <v>-928956523</v>
      </c>
      <c r="W40" s="86"/>
      <c r="X40" s="107">
        <f t="shared" si="12"/>
        <v>19336829520</v>
      </c>
      <c r="Y40" s="86"/>
      <c r="Z40" s="107">
        <f t="shared" si="12"/>
        <v>0</v>
      </c>
      <c r="AA40" s="86"/>
      <c r="AB40" s="107">
        <f t="shared" si="12"/>
        <v>19336829520</v>
      </c>
    </row>
    <row r="41" spans="1:28" ht="16.5" customHeight="1" thickTop="1" x14ac:dyDescent="0.25">
      <c r="A41" s="71"/>
      <c r="F41" s="86"/>
      <c r="G41" s="101"/>
      <c r="H41" s="86"/>
      <c r="I41" s="101"/>
      <c r="J41" s="86"/>
      <c r="K41" s="101"/>
      <c r="L41" s="86"/>
      <c r="M41" s="101"/>
      <c r="N41" s="86"/>
      <c r="O41" s="101"/>
      <c r="P41" s="86"/>
      <c r="Q41" s="101"/>
      <c r="R41" s="86"/>
      <c r="S41" s="86"/>
      <c r="T41" s="86"/>
      <c r="U41" s="101"/>
      <c r="V41" s="86"/>
      <c r="W41" s="86"/>
      <c r="X41" s="86"/>
      <c r="Y41" s="86"/>
      <c r="Z41" s="86"/>
      <c r="AA41" s="86"/>
      <c r="AB41" s="86"/>
    </row>
    <row r="42" spans="1:28" ht="16.5" customHeight="1" x14ac:dyDescent="0.25">
      <c r="A42" s="71"/>
      <c r="F42" s="86"/>
      <c r="G42" s="101"/>
      <c r="H42" s="86"/>
      <c r="I42" s="101"/>
      <c r="J42" s="86"/>
      <c r="K42" s="101"/>
      <c r="L42" s="86"/>
      <c r="M42" s="101"/>
      <c r="N42" s="86"/>
      <c r="O42" s="101"/>
      <c r="P42" s="86"/>
      <c r="Q42" s="101"/>
      <c r="R42" s="86"/>
      <c r="S42" s="86"/>
      <c r="T42" s="86"/>
      <c r="U42" s="101"/>
      <c r="V42" s="86"/>
      <c r="W42" s="86"/>
      <c r="X42" s="86"/>
      <c r="Y42" s="86"/>
      <c r="Z42" s="86"/>
      <c r="AA42" s="86"/>
      <c r="AB42" s="86"/>
    </row>
    <row r="43" spans="1:28" ht="16.5" customHeight="1" x14ac:dyDescent="0.25">
      <c r="A43" s="71"/>
      <c r="F43" s="86"/>
      <c r="G43" s="101"/>
      <c r="H43" s="86"/>
      <c r="I43" s="101"/>
      <c r="J43" s="86"/>
      <c r="K43" s="101"/>
      <c r="L43" s="86"/>
      <c r="M43" s="101"/>
      <c r="N43" s="86"/>
      <c r="O43" s="101"/>
      <c r="P43" s="86"/>
      <c r="Q43" s="101"/>
      <c r="R43" s="86"/>
      <c r="S43" s="86"/>
      <c r="T43" s="86"/>
      <c r="U43" s="101"/>
      <c r="V43" s="86"/>
      <c r="W43" s="86"/>
      <c r="X43" s="86"/>
      <c r="Y43" s="86"/>
      <c r="Z43" s="86"/>
      <c r="AA43" s="86"/>
      <c r="AB43" s="86"/>
    </row>
    <row r="44" spans="1:28" ht="16.5" customHeight="1" x14ac:dyDescent="0.25">
      <c r="A44" s="71"/>
      <c r="F44" s="86"/>
      <c r="G44" s="101"/>
      <c r="H44" s="86"/>
      <c r="I44" s="101"/>
      <c r="J44" s="86"/>
      <c r="K44" s="101"/>
      <c r="L44" s="86"/>
      <c r="M44" s="101"/>
      <c r="N44" s="86"/>
      <c r="O44" s="101"/>
      <c r="P44" s="86"/>
      <c r="Q44" s="101"/>
      <c r="R44" s="86"/>
      <c r="S44" s="86"/>
      <c r="T44" s="86"/>
      <c r="U44" s="101"/>
      <c r="V44" s="86"/>
      <c r="W44" s="86"/>
      <c r="X44" s="86"/>
      <c r="Y44" s="86"/>
      <c r="Z44" s="86"/>
      <c r="AA44" s="86"/>
      <c r="AB44" s="86"/>
    </row>
    <row r="45" spans="1:28" ht="16.5" customHeight="1" x14ac:dyDescent="0.25">
      <c r="A45" s="71"/>
      <c r="F45" s="86"/>
      <c r="G45" s="101"/>
      <c r="H45" s="86"/>
      <c r="I45" s="101"/>
      <c r="J45" s="86"/>
      <c r="K45" s="101"/>
      <c r="L45" s="86"/>
      <c r="M45" s="101"/>
      <c r="N45" s="86"/>
      <c r="O45" s="101"/>
      <c r="P45" s="86"/>
      <c r="Q45" s="101"/>
      <c r="R45" s="86"/>
      <c r="S45" s="86"/>
      <c r="T45" s="86"/>
      <c r="U45" s="101"/>
      <c r="V45" s="86"/>
      <c r="W45" s="86"/>
      <c r="X45" s="86"/>
      <c r="Y45" s="86"/>
      <c r="Z45" s="86"/>
      <c r="AA45" s="86"/>
      <c r="AB45" s="86"/>
    </row>
    <row r="46" spans="1:28" ht="16.5" customHeight="1" x14ac:dyDescent="0.25">
      <c r="A46" s="71"/>
      <c r="F46" s="86"/>
      <c r="G46" s="101"/>
      <c r="H46" s="86"/>
      <c r="I46" s="101"/>
      <c r="J46" s="86"/>
      <c r="K46" s="101"/>
      <c r="L46" s="86"/>
      <c r="M46" s="101"/>
      <c r="N46" s="86"/>
      <c r="O46" s="101"/>
      <c r="P46" s="86"/>
      <c r="Q46" s="101"/>
      <c r="R46" s="86"/>
      <c r="S46" s="86"/>
      <c r="T46" s="86"/>
      <c r="U46" s="101"/>
      <c r="V46" s="86"/>
      <c r="W46" s="86"/>
      <c r="X46" s="86"/>
      <c r="Y46" s="86"/>
      <c r="Z46" s="86"/>
      <c r="AA46" s="86"/>
      <c r="AB46" s="86"/>
    </row>
    <row r="47" spans="1:28" ht="6" customHeight="1" x14ac:dyDescent="0.25">
      <c r="A47" s="71"/>
      <c r="F47" s="86"/>
      <c r="G47" s="101"/>
      <c r="H47" s="86"/>
      <c r="I47" s="101"/>
      <c r="J47" s="86"/>
      <c r="K47" s="101"/>
      <c r="L47" s="86"/>
      <c r="M47" s="101"/>
      <c r="N47" s="86"/>
      <c r="O47" s="101"/>
      <c r="P47" s="86"/>
      <c r="Q47" s="101"/>
      <c r="R47" s="86"/>
      <c r="S47" s="86"/>
      <c r="T47" s="86"/>
      <c r="U47" s="101"/>
      <c r="V47" s="86"/>
      <c r="W47" s="86"/>
      <c r="X47" s="86"/>
      <c r="Y47" s="86"/>
      <c r="Z47" s="86"/>
      <c r="AA47" s="86"/>
      <c r="AB47" s="86"/>
    </row>
    <row r="48" spans="1:28" s="111" customFormat="1" ht="22.15" customHeight="1" x14ac:dyDescent="0.25">
      <c r="A48" s="108" t="s">
        <v>39</v>
      </c>
      <c r="B48" s="108"/>
      <c r="C48" s="108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</row>
  </sheetData>
  <mergeCells count="4">
    <mergeCell ref="L11:N11"/>
    <mergeCell ref="R7:V7"/>
    <mergeCell ref="R8:T8"/>
    <mergeCell ref="Z6:AB6"/>
  </mergeCells>
  <pageMargins left="0.4" right="0.4" top="0.5" bottom="0.6" header="0.49" footer="0.4"/>
  <pageSetup paperSize="9" scale="70" firstPageNumber="13" orientation="landscape" useFirstPageNumber="1" horizontalDpi="1200" verticalDpi="1200" r:id="rId1"/>
  <headerFooter>
    <oddFooter>&amp;R&amp;"Arial,Regular"&amp;9&amp;P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14999847407452621"/>
  </sheetPr>
  <dimension ref="A1:L193"/>
  <sheetViews>
    <sheetView topLeftCell="A4" zoomScaleNormal="100" zoomScaleSheetLayoutView="100" workbookViewId="0"/>
  </sheetViews>
  <sheetFormatPr defaultColWidth="9.28515625" defaultRowHeight="16.5" customHeight="1" x14ac:dyDescent="0.25"/>
  <cols>
    <col min="1" max="2" width="1.5703125" style="19" customWidth="1"/>
    <col min="3" max="3" width="48" style="19" customWidth="1"/>
    <col min="4" max="4" width="8.28515625" style="18" customWidth="1"/>
    <col min="5" max="5" width="0.5703125" style="19" customWidth="1"/>
    <col min="6" max="6" width="14.42578125" style="20" customWidth="1"/>
    <col min="7" max="7" width="0.5703125" style="19" customWidth="1"/>
    <col min="8" max="8" width="14.5703125" style="20" customWidth="1"/>
    <col min="9" max="9" width="0.5703125" style="18" customWidth="1"/>
    <col min="10" max="10" width="14.28515625" style="20" customWidth="1"/>
    <col min="11" max="11" width="0.5703125" style="19" customWidth="1"/>
    <col min="12" max="12" width="14.5703125" style="20" customWidth="1"/>
    <col min="13" max="16384" width="9.28515625" style="21"/>
  </cols>
  <sheetData>
    <row r="1" spans="1:12" ht="16.5" customHeight="1" x14ac:dyDescent="0.25">
      <c r="A1" s="17" t="s">
        <v>0</v>
      </c>
      <c r="B1" s="17"/>
      <c r="C1" s="17"/>
      <c r="G1" s="34"/>
      <c r="I1" s="35"/>
      <c r="K1" s="34"/>
    </row>
    <row r="2" spans="1:12" ht="16.5" customHeight="1" x14ac:dyDescent="0.25">
      <c r="A2" s="17" t="s">
        <v>184</v>
      </c>
      <c r="B2" s="17"/>
      <c r="C2" s="17"/>
      <c r="G2" s="34"/>
      <c r="I2" s="35"/>
      <c r="K2" s="34"/>
    </row>
    <row r="3" spans="1:12" ht="16.5" customHeight="1" x14ac:dyDescent="0.25">
      <c r="A3" s="22" t="s">
        <v>89</v>
      </c>
      <c r="B3" s="22"/>
      <c r="C3" s="22"/>
      <c r="D3" s="23"/>
      <c r="E3" s="24"/>
      <c r="F3" s="25"/>
      <c r="G3" s="40"/>
      <c r="H3" s="25"/>
      <c r="I3" s="41"/>
      <c r="J3" s="25"/>
      <c r="K3" s="40"/>
      <c r="L3" s="25"/>
    </row>
    <row r="4" spans="1:12" ht="16.5" customHeight="1" x14ac:dyDescent="0.25">
      <c r="G4" s="34"/>
      <c r="I4" s="35"/>
      <c r="K4" s="34"/>
    </row>
    <row r="5" spans="1:12" ht="16.5" customHeight="1" x14ac:dyDescent="0.25">
      <c r="G5" s="34"/>
      <c r="I5" s="35"/>
      <c r="K5" s="34"/>
    </row>
    <row r="6" spans="1:12" ht="33" customHeight="1" x14ac:dyDescent="0.25">
      <c r="A6" s="21"/>
      <c r="D6" s="19"/>
      <c r="E6" s="17"/>
      <c r="F6" s="155" t="s">
        <v>3</v>
      </c>
      <c r="G6" s="155"/>
      <c r="H6" s="155"/>
      <c r="I6" s="27"/>
      <c r="J6" s="155" t="s">
        <v>4</v>
      </c>
      <c r="K6" s="155"/>
      <c r="L6" s="155"/>
    </row>
    <row r="7" spans="1:12" ht="16.5" customHeight="1" x14ac:dyDescent="0.25">
      <c r="D7" s="42"/>
      <c r="E7" s="17"/>
      <c r="F7" s="29">
        <v>2024</v>
      </c>
      <c r="G7" s="30"/>
      <c r="H7" s="29">
        <v>2023</v>
      </c>
      <c r="I7" s="30"/>
      <c r="J7" s="29">
        <v>2024</v>
      </c>
      <c r="K7" s="30"/>
      <c r="L7" s="29">
        <v>2023</v>
      </c>
    </row>
    <row r="8" spans="1:12" ht="16.5" customHeight="1" x14ac:dyDescent="0.25">
      <c r="D8" s="54" t="s">
        <v>5</v>
      </c>
      <c r="E8" s="17"/>
      <c r="F8" s="32" t="s">
        <v>6</v>
      </c>
      <c r="G8" s="29"/>
      <c r="H8" s="32" t="s">
        <v>6</v>
      </c>
      <c r="I8" s="29"/>
      <c r="J8" s="32" t="s">
        <v>6</v>
      </c>
      <c r="K8" s="29"/>
      <c r="L8" s="32" t="s">
        <v>6</v>
      </c>
    </row>
    <row r="9" spans="1:12" ht="16.5" customHeight="1" x14ac:dyDescent="0.25">
      <c r="A9" s="17" t="s">
        <v>185</v>
      </c>
      <c r="G9" s="34"/>
      <c r="I9" s="34"/>
      <c r="K9" s="35"/>
    </row>
    <row r="10" spans="1:12" ht="16.5" customHeight="1" x14ac:dyDescent="0.25">
      <c r="A10" s="19" t="s">
        <v>316</v>
      </c>
      <c r="F10" s="20">
        <v>-7997565880</v>
      </c>
      <c r="G10" s="36"/>
      <c r="H10" s="20">
        <v>7735660146</v>
      </c>
      <c r="I10" s="36"/>
      <c r="J10" s="20">
        <v>-11823721924</v>
      </c>
      <c r="K10" s="36"/>
      <c r="L10" s="20">
        <v>14630769453</v>
      </c>
    </row>
    <row r="11" spans="1:12" ht="16.5" customHeight="1" x14ac:dyDescent="0.25">
      <c r="A11" s="19" t="s">
        <v>317</v>
      </c>
      <c r="G11" s="36"/>
      <c r="I11" s="36"/>
      <c r="K11" s="36"/>
    </row>
    <row r="12" spans="1:12" ht="16.5" customHeight="1" x14ac:dyDescent="0.25">
      <c r="B12" s="19" t="s">
        <v>186</v>
      </c>
      <c r="G12" s="36"/>
      <c r="I12" s="36"/>
      <c r="K12" s="36"/>
    </row>
    <row r="13" spans="1:12" ht="16.5" customHeight="1" x14ac:dyDescent="0.25">
      <c r="A13" s="19" t="s">
        <v>187</v>
      </c>
      <c r="B13" s="47" t="s">
        <v>188</v>
      </c>
      <c r="F13" s="20">
        <v>3769976146</v>
      </c>
      <c r="G13" s="36"/>
      <c r="H13" s="20">
        <v>3678266313</v>
      </c>
      <c r="I13" s="36"/>
      <c r="J13" s="20">
        <v>771389182</v>
      </c>
      <c r="K13" s="36"/>
      <c r="L13" s="20">
        <v>797911758</v>
      </c>
    </row>
    <row r="14" spans="1:12" ht="16.5" customHeight="1" x14ac:dyDescent="0.25">
      <c r="B14" s="47" t="s">
        <v>293</v>
      </c>
      <c r="F14" s="20">
        <v>2208766846</v>
      </c>
      <c r="G14" s="36"/>
      <c r="H14" s="20">
        <v>-671978</v>
      </c>
      <c r="I14" s="36"/>
      <c r="J14" s="20">
        <v>5045062270</v>
      </c>
      <c r="K14" s="36"/>
      <c r="L14" s="20">
        <v>0</v>
      </c>
    </row>
    <row r="15" spans="1:12" ht="16.5" customHeight="1" x14ac:dyDescent="0.25">
      <c r="B15" s="47" t="s">
        <v>294</v>
      </c>
      <c r="F15" s="20">
        <v>3353031187</v>
      </c>
      <c r="G15" s="36"/>
      <c r="H15" s="20">
        <v>51195714</v>
      </c>
      <c r="I15" s="36"/>
      <c r="J15" s="20">
        <v>9922460459</v>
      </c>
      <c r="K15" s="36"/>
      <c r="L15" s="20">
        <v>0</v>
      </c>
    </row>
    <row r="16" spans="1:12" ht="16.5" customHeight="1" x14ac:dyDescent="0.25">
      <c r="B16" s="47" t="s">
        <v>295</v>
      </c>
      <c r="F16" s="20">
        <v>339298650</v>
      </c>
      <c r="G16" s="36"/>
      <c r="H16" s="20">
        <v>60386626</v>
      </c>
      <c r="I16" s="36"/>
      <c r="J16" s="20">
        <v>265017573</v>
      </c>
      <c r="K16" s="36"/>
      <c r="L16" s="20">
        <v>60386626</v>
      </c>
    </row>
    <row r="17" spans="2:12" ht="16.5" customHeight="1" x14ac:dyDescent="0.25">
      <c r="B17" s="47" t="s">
        <v>189</v>
      </c>
      <c r="F17" s="20">
        <v>-757494185</v>
      </c>
      <c r="G17" s="36"/>
      <c r="H17" s="20">
        <v>-675197542</v>
      </c>
      <c r="I17" s="36"/>
      <c r="J17" s="20">
        <v>-1520602684</v>
      </c>
      <c r="K17" s="36"/>
      <c r="L17" s="20">
        <v>-1055250435</v>
      </c>
    </row>
    <row r="18" spans="2:12" ht="16.5" customHeight="1" x14ac:dyDescent="0.25">
      <c r="B18" s="47" t="s">
        <v>190</v>
      </c>
      <c r="D18" s="37">
        <v>19.2</v>
      </c>
      <c r="F18" s="20" t="s">
        <v>272</v>
      </c>
      <c r="G18" s="36"/>
      <c r="H18" s="20">
        <v>0</v>
      </c>
      <c r="I18" s="36"/>
      <c r="J18" s="20">
        <v>-1956262527</v>
      </c>
      <c r="K18" s="36"/>
      <c r="L18" s="20">
        <v>-11932546180</v>
      </c>
    </row>
    <row r="19" spans="2:12" ht="16.5" customHeight="1" x14ac:dyDescent="0.25">
      <c r="B19" s="47" t="s">
        <v>191</v>
      </c>
      <c r="D19" s="18">
        <v>36</v>
      </c>
      <c r="F19" s="20">
        <v>2699158865</v>
      </c>
      <c r="G19" s="36"/>
      <c r="H19" s="20">
        <v>2287471750</v>
      </c>
      <c r="I19" s="36"/>
      <c r="J19" s="20">
        <v>1932311664</v>
      </c>
      <c r="K19" s="36"/>
      <c r="L19" s="20">
        <v>1393667662</v>
      </c>
    </row>
    <row r="20" spans="2:12" ht="16.5" customHeight="1" x14ac:dyDescent="0.25">
      <c r="B20" s="47" t="s">
        <v>192</v>
      </c>
      <c r="F20" s="57">
        <v>16708904</v>
      </c>
      <c r="G20" s="36"/>
      <c r="H20" s="21">
        <v>14037195</v>
      </c>
      <c r="I20" s="36"/>
      <c r="J20" s="21">
        <v>7950455</v>
      </c>
      <c r="K20" s="36"/>
      <c r="L20" s="21">
        <v>9728879</v>
      </c>
    </row>
    <row r="21" spans="2:12" ht="16.5" customHeight="1" x14ac:dyDescent="0.25">
      <c r="B21" s="47" t="s">
        <v>298</v>
      </c>
      <c r="F21" s="152"/>
      <c r="G21" s="36"/>
      <c r="H21" s="55"/>
      <c r="I21" s="36"/>
      <c r="K21" s="36"/>
    </row>
    <row r="22" spans="2:12" ht="16.5" customHeight="1" x14ac:dyDescent="0.25">
      <c r="B22" s="21"/>
      <c r="C22" s="19" t="s">
        <v>296</v>
      </c>
      <c r="D22" s="37">
        <v>19.100000000000001</v>
      </c>
      <c r="F22" s="152">
        <v>909434360</v>
      </c>
      <c r="G22" s="36"/>
      <c r="H22" s="21">
        <v>-260298129</v>
      </c>
      <c r="I22" s="36"/>
      <c r="J22" s="20">
        <v>0</v>
      </c>
      <c r="K22" s="36"/>
      <c r="L22" s="20">
        <v>0</v>
      </c>
    </row>
    <row r="23" spans="2:12" ht="16.5" customHeight="1" x14ac:dyDescent="0.25">
      <c r="B23" s="56" t="s">
        <v>193</v>
      </c>
      <c r="D23" s="37"/>
      <c r="G23" s="36"/>
      <c r="H23" s="21"/>
      <c r="I23" s="36"/>
      <c r="K23" s="36"/>
    </row>
    <row r="24" spans="2:12" ht="16.5" customHeight="1" x14ac:dyDescent="0.25">
      <c r="B24" s="56"/>
      <c r="C24" s="19" t="s">
        <v>297</v>
      </c>
      <c r="D24" s="37">
        <v>19.100000000000001</v>
      </c>
      <c r="F24" s="152">
        <v>14984896</v>
      </c>
      <c r="G24" s="36"/>
      <c r="H24" s="20">
        <v>671076822</v>
      </c>
      <c r="I24" s="36"/>
      <c r="J24" s="20">
        <v>0</v>
      </c>
      <c r="K24" s="36"/>
      <c r="L24" s="20">
        <v>0</v>
      </c>
    </row>
    <row r="25" spans="2:12" ht="16.5" customHeight="1" x14ac:dyDescent="0.25">
      <c r="B25" s="47" t="s">
        <v>318</v>
      </c>
      <c r="C25" s="49"/>
      <c r="D25" s="37"/>
      <c r="F25" s="152">
        <v>64033414</v>
      </c>
      <c r="G25" s="36"/>
      <c r="H25" s="20">
        <v>0</v>
      </c>
      <c r="I25" s="36"/>
      <c r="J25" s="20">
        <v>0</v>
      </c>
      <c r="K25" s="36"/>
      <c r="L25" s="20">
        <v>0</v>
      </c>
    </row>
    <row r="26" spans="2:12" ht="16.5" customHeight="1" x14ac:dyDescent="0.25">
      <c r="B26" s="47" t="s">
        <v>299</v>
      </c>
      <c r="C26" s="49"/>
      <c r="D26" s="18">
        <v>35</v>
      </c>
      <c r="F26" s="20">
        <v>0</v>
      </c>
      <c r="G26" s="36"/>
      <c r="H26" s="20">
        <v>-1189772990</v>
      </c>
      <c r="I26" s="36"/>
      <c r="J26" s="20">
        <v>0</v>
      </c>
      <c r="K26" s="36"/>
      <c r="L26" s="20">
        <v>0</v>
      </c>
    </row>
    <row r="27" spans="2:12" ht="16.5" customHeight="1" x14ac:dyDescent="0.25">
      <c r="B27" s="47" t="s">
        <v>194</v>
      </c>
      <c r="C27" s="49"/>
      <c r="F27" s="20">
        <v>0</v>
      </c>
      <c r="G27" s="36"/>
      <c r="H27" s="20">
        <v>0</v>
      </c>
      <c r="I27" s="36"/>
      <c r="J27" s="20">
        <v>0</v>
      </c>
      <c r="K27" s="36"/>
      <c r="L27" s="20">
        <v>1824974</v>
      </c>
    </row>
    <row r="28" spans="2:12" ht="16.5" customHeight="1" x14ac:dyDescent="0.25">
      <c r="B28" s="47" t="s">
        <v>195</v>
      </c>
      <c r="F28" s="20">
        <v>9007283</v>
      </c>
      <c r="G28" s="36"/>
      <c r="H28" s="20">
        <v>39656266</v>
      </c>
      <c r="I28" s="36"/>
      <c r="J28" s="20">
        <v>0</v>
      </c>
      <c r="K28" s="36"/>
      <c r="L28" s="20">
        <v>-1293974</v>
      </c>
    </row>
    <row r="29" spans="2:12" ht="16.5" customHeight="1" x14ac:dyDescent="0.25">
      <c r="B29" s="47" t="s">
        <v>300</v>
      </c>
      <c r="F29" s="20">
        <v>0</v>
      </c>
      <c r="G29" s="36"/>
      <c r="H29" s="20">
        <v>0</v>
      </c>
      <c r="I29" s="36"/>
      <c r="J29" s="20">
        <v>0</v>
      </c>
      <c r="K29" s="36"/>
      <c r="L29" s="20">
        <v>-366025</v>
      </c>
    </row>
    <row r="30" spans="2:12" ht="16.5" customHeight="1" x14ac:dyDescent="0.25">
      <c r="B30" s="47" t="s">
        <v>335</v>
      </c>
      <c r="D30" s="21"/>
      <c r="E30" s="21"/>
      <c r="F30" s="21"/>
      <c r="G30" s="21"/>
      <c r="H30" s="21"/>
      <c r="I30" s="21"/>
      <c r="J30" s="21"/>
      <c r="K30" s="21"/>
      <c r="L30" s="21"/>
    </row>
    <row r="31" spans="2:12" ht="16.5" customHeight="1" x14ac:dyDescent="0.25">
      <c r="B31" s="47"/>
      <c r="C31" s="19" t="s">
        <v>336</v>
      </c>
      <c r="D31" s="18" t="s">
        <v>326</v>
      </c>
      <c r="F31" s="20">
        <v>490743854</v>
      </c>
      <c r="G31" s="36"/>
      <c r="H31" s="20">
        <v>50676927</v>
      </c>
      <c r="I31" s="36"/>
      <c r="J31" s="20">
        <v>0</v>
      </c>
      <c r="K31" s="36"/>
      <c r="L31" s="20">
        <v>7969344</v>
      </c>
    </row>
    <row r="32" spans="2:12" ht="16.5" customHeight="1" x14ac:dyDescent="0.25">
      <c r="B32" s="47" t="s">
        <v>196</v>
      </c>
      <c r="F32" s="20">
        <v>3500773509</v>
      </c>
      <c r="G32" s="36"/>
      <c r="H32" s="20">
        <v>4318920</v>
      </c>
      <c r="I32" s="36"/>
      <c r="J32" s="20">
        <v>-453805</v>
      </c>
      <c r="K32" s="36"/>
      <c r="L32" s="20">
        <v>0</v>
      </c>
    </row>
    <row r="33" spans="2:12" ht="16.5" customHeight="1" x14ac:dyDescent="0.25">
      <c r="B33" s="47" t="s">
        <v>197</v>
      </c>
      <c r="F33" s="20">
        <v>-215090362</v>
      </c>
      <c r="G33" s="36"/>
      <c r="H33" s="20">
        <v>13015600</v>
      </c>
      <c r="I33" s="36"/>
      <c r="J33" s="20">
        <v>-230946281</v>
      </c>
      <c r="K33" s="36"/>
      <c r="L33" s="20">
        <v>37268348</v>
      </c>
    </row>
    <row r="34" spans="2:12" ht="16.5" customHeight="1" x14ac:dyDescent="0.25">
      <c r="B34" s="47" t="s">
        <v>198</v>
      </c>
      <c r="F34" s="20">
        <v>0</v>
      </c>
      <c r="G34" s="36"/>
      <c r="H34" s="20">
        <v>747701</v>
      </c>
      <c r="I34" s="36"/>
      <c r="J34" s="20" t="s">
        <v>272</v>
      </c>
      <c r="K34" s="36"/>
      <c r="L34" s="20">
        <v>0</v>
      </c>
    </row>
    <row r="35" spans="2:12" ht="16.5" customHeight="1" x14ac:dyDescent="0.25">
      <c r="B35" s="47" t="s">
        <v>324</v>
      </c>
      <c r="D35" s="37"/>
      <c r="F35" s="20">
        <v>-232586</v>
      </c>
      <c r="G35" s="36"/>
      <c r="H35" s="20">
        <v>0</v>
      </c>
      <c r="I35" s="36"/>
      <c r="J35" s="20">
        <v>-5613512</v>
      </c>
      <c r="K35" s="36"/>
      <c r="L35" s="20">
        <v>0</v>
      </c>
    </row>
    <row r="36" spans="2:12" ht="16.5" customHeight="1" x14ac:dyDescent="0.25">
      <c r="B36" s="47" t="s">
        <v>199</v>
      </c>
      <c r="D36" s="21"/>
      <c r="E36" s="21"/>
      <c r="G36" s="21"/>
      <c r="I36" s="21"/>
      <c r="K36" s="21"/>
    </row>
    <row r="37" spans="2:12" ht="16.5" customHeight="1" x14ac:dyDescent="0.25">
      <c r="B37" s="47"/>
      <c r="C37" s="19" t="s">
        <v>200</v>
      </c>
      <c r="D37" s="37">
        <v>42.7</v>
      </c>
      <c r="F37" s="25" t="s">
        <v>272</v>
      </c>
      <c r="G37" s="36"/>
      <c r="H37" s="25">
        <v>0</v>
      </c>
      <c r="I37" s="36"/>
      <c r="J37" s="25">
        <v>-44304929</v>
      </c>
      <c r="K37" s="36"/>
      <c r="L37" s="25">
        <v>-44183879</v>
      </c>
    </row>
    <row r="38" spans="2:12" ht="16.5" customHeight="1" x14ac:dyDescent="0.25">
      <c r="B38" s="47"/>
      <c r="G38" s="36"/>
      <c r="I38" s="36"/>
      <c r="K38" s="36"/>
    </row>
    <row r="39" spans="2:12" ht="16.5" customHeight="1" x14ac:dyDescent="0.25">
      <c r="B39" s="19" t="s">
        <v>201</v>
      </c>
      <c r="F39" s="20">
        <f>SUM(F10:F37)</f>
        <v>8405534901</v>
      </c>
      <c r="G39" s="34"/>
      <c r="H39" s="20">
        <f>SUM(H10:H37)</f>
        <v>12480569341</v>
      </c>
      <c r="I39" s="34"/>
      <c r="J39" s="20">
        <f>SUM(J10:J37)</f>
        <v>2362285941</v>
      </c>
      <c r="K39" s="34"/>
      <c r="L39" s="20">
        <f>SUM(L10:L37)</f>
        <v>3905886551</v>
      </c>
    </row>
    <row r="40" spans="2:12" ht="16.5" customHeight="1" x14ac:dyDescent="0.25">
      <c r="B40" s="19" t="s">
        <v>202</v>
      </c>
      <c r="D40" s="42"/>
      <c r="E40" s="17"/>
      <c r="F40" s="58"/>
      <c r="G40" s="59"/>
      <c r="H40" s="58"/>
      <c r="I40" s="59"/>
      <c r="J40" s="58"/>
      <c r="K40" s="60"/>
      <c r="L40" s="58"/>
    </row>
    <row r="41" spans="2:12" ht="16.5" customHeight="1" x14ac:dyDescent="0.25">
      <c r="B41" s="21"/>
      <c r="C41" s="47" t="s">
        <v>301</v>
      </c>
      <c r="D41" s="42"/>
      <c r="E41" s="17"/>
      <c r="F41" s="61">
        <v>-687969042</v>
      </c>
      <c r="G41" s="59"/>
      <c r="H41" s="61">
        <v>-2468378078</v>
      </c>
      <c r="I41" s="59"/>
      <c r="J41" s="61">
        <v>591528267</v>
      </c>
      <c r="K41" s="60"/>
      <c r="L41" s="61">
        <v>-199216811</v>
      </c>
    </row>
    <row r="42" spans="2:12" ht="16.5" customHeight="1" x14ac:dyDescent="0.25">
      <c r="B42" s="21"/>
      <c r="C42" s="47" t="s">
        <v>203</v>
      </c>
      <c r="D42" s="42"/>
      <c r="E42" s="17"/>
      <c r="F42" s="61">
        <v>396828217</v>
      </c>
      <c r="G42" s="59"/>
      <c r="H42" s="61">
        <v>108863999</v>
      </c>
      <c r="I42" s="59"/>
      <c r="J42" s="61">
        <v>0</v>
      </c>
      <c r="K42" s="60"/>
      <c r="L42" s="61">
        <v>0</v>
      </c>
    </row>
    <row r="43" spans="2:12" ht="16.5" customHeight="1" x14ac:dyDescent="0.25">
      <c r="B43" s="21"/>
      <c r="C43" s="47" t="s">
        <v>204</v>
      </c>
      <c r="D43" s="42"/>
      <c r="E43" s="17"/>
      <c r="F43" s="61">
        <v>-88645992</v>
      </c>
      <c r="G43" s="59"/>
      <c r="H43" s="61">
        <v>-4107269893</v>
      </c>
      <c r="I43" s="59"/>
      <c r="J43" s="61">
        <v>0</v>
      </c>
      <c r="K43" s="60"/>
      <c r="L43" s="61">
        <v>0</v>
      </c>
    </row>
    <row r="44" spans="2:12" ht="16.5" customHeight="1" x14ac:dyDescent="0.25">
      <c r="B44" s="21"/>
      <c r="C44" s="47" t="s">
        <v>302</v>
      </c>
      <c r="D44" s="42"/>
      <c r="E44" s="17"/>
      <c r="F44" s="61">
        <v>394854901</v>
      </c>
      <c r="G44" s="59"/>
      <c r="H44" s="61">
        <v>-550258654</v>
      </c>
      <c r="I44" s="59"/>
      <c r="J44" s="61">
        <v>-202260534</v>
      </c>
      <c r="K44" s="60"/>
      <c r="L44" s="61">
        <v>-12315682</v>
      </c>
    </row>
    <row r="45" spans="2:12" ht="16.5" customHeight="1" x14ac:dyDescent="0.25">
      <c r="B45" s="21"/>
      <c r="C45" s="47" t="s">
        <v>205</v>
      </c>
      <c r="D45" s="42"/>
      <c r="E45" s="17"/>
      <c r="F45" s="61">
        <v>-364118015</v>
      </c>
      <c r="G45" s="59"/>
      <c r="H45" s="61">
        <v>-1900086027</v>
      </c>
      <c r="I45" s="59"/>
      <c r="J45" s="61">
        <v>7043414</v>
      </c>
      <c r="K45" s="60"/>
      <c r="L45" s="61">
        <v>15198191</v>
      </c>
    </row>
    <row r="46" spans="2:12" ht="16.5" customHeight="1" x14ac:dyDescent="0.25">
      <c r="B46" s="21"/>
      <c r="C46" s="47" t="s">
        <v>206</v>
      </c>
      <c r="D46" s="42"/>
      <c r="E46" s="17"/>
      <c r="F46" s="61">
        <v>-197226832</v>
      </c>
      <c r="G46" s="59"/>
      <c r="H46" s="61">
        <v>-78238315</v>
      </c>
      <c r="I46" s="59"/>
      <c r="J46" s="61">
        <v>76709858</v>
      </c>
      <c r="K46" s="60"/>
      <c r="L46" s="61">
        <v>-1811800</v>
      </c>
    </row>
    <row r="47" spans="2:12" ht="16.5" customHeight="1" x14ac:dyDescent="0.25">
      <c r="B47" s="21"/>
      <c r="C47" s="47" t="s">
        <v>303</v>
      </c>
      <c r="D47" s="42"/>
      <c r="E47" s="17"/>
      <c r="F47" s="61">
        <v>-334571219</v>
      </c>
      <c r="G47" s="59"/>
      <c r="H47" s="61">
        <v>-4092266354</v>
      </c>
      <c r="I47" s="59"/>
      <c r="J47" s="61">
        <v>64490817</v>
      </c>
      <c r="K47" s="60"/>
      <c r="L47" s="61">
        <v>48435462</v>
      </c>
    </row>
    <row r="48" spans="2:12" ht="16.5" customHeight="1" x14ac:dyDescent="0.25">
      <c r="B48" s="21"/>
      <c r="C48" s="47" t="s">
        <v>304</v>
      </c>
      <c r="D48" s="42"/>
      <c r="E48" s="17"/>
      <c r="F48" s="61">
        <v>647812293</v>
      </c>
      <c r="G48" s="59"/>
      <c r="H48" s="61">
        <v>525401970</v>
      </c>
      <c r="I48" s="59"/>
      <c r="J48" s="61">
        <v>-32262459</v>
      </c>
      <c r="K48" s="60"/>
      <c r="L48" s="61">
        <v>-698765164</v>
      </c>
    </row>
    <row r="49" spans="1:12" ht="16.5" customHeight="1" x14ac:dyDescent="0.25">
      <c r="B49" s="21"/>
      <c r="C49" s="47" t="s">
        <v>207</v>
      </c>
      <c r="D49" s="42"/>
      <c r="E49" s="17"/>
      <c r="F49" s="62">
        <v>6071534</v>
      </c>
      <c r="G49" s="59"/>
      <c r="H49" s="62">
        <v>-4537535</v>
      </c>
      <c r="I49" s="59"/>
      <c r="J49" s="62">
        <v>0</v>
      </c>
      <c r="K49" s="60"/>
      <c r="L49" s="62">
        <v>0</v>
      </c>
    </row>
    <row r="50" spans="1:12" ht="16.5" customHeight="1" x14ac:dyDescent="0.25">
      <c r="B50" s="21"/>
      <c r="C50" s="47"/>
      <c r="D50" s="42"/>
      <c r="E50" s="17"/>
      <c r="F50" s="58"/>
      <c r="G50" s="59"/>
      <c r="H50" s="58"/>
      <c r="I50" s="59"/>
      <c r="J50" s="58"/>
      <c r="K50" s="60"/>
      <c r="L50" s="58"/>
    </row>
    <row r="51" spans="1:12" ht="16.5" customHeight="1" x14ac:dyDescent="0.25">
      <c r="A51" s="21"/>
      <c r="B51" s="19" t="s">
        <v>208</v>
      </c>
      <c r="C51" s="21"/>
      <c r="D51" s="42"/>
      <c r="E51" s="17"/>
      <c r="F51" s="61">
        <f>SUM(F39:F49)</f>
        <v>8178570746</v>
      </c>
      <c r="G51" s="61"/>
      <c r="H51" s="61">
        <v>-86199546</v>
      </c>
      <c r="I51" s="61"/>
      <c r="J51" s="61">
        <f>SUM(J39:J49)</f>
        <v>2867535304</v>
      </c>
      <c r="K51" s="61"/>
      <c r="L51" s="61">
        <v>3057410747</v>
      </c>
    </row>
    <row r="52" spans="1:12" ht="16.5" customHeight="1" x14ac:dyDescent="0.25">
      <c r="A52" s="21"/>
      <c r="C52" s="47" t="s">
        <v>209</v>
      </c>
      <c r="D52" s="42"/>
      <c r="E52" s="17"/>
      <c r="F52" s="61">
        <v>-313746589</v>
      </c>
      <c r="G52" s="59"/>
      <c r="H52" s="61">
        <v>-273409771</v>
      </c>
      <c r="I52" s="59"/>
      <c r="J52" s="61">
        <v>-32909426</v>
      </c>
      <c r="K52" s="60"/>
      <c r="L52" s="61">
        <v>-217055595</v>
      </c>
    </row>
    <row r="53" spans="1:12" ht="16.5" customHeight="1" x14ac:dyDescent="0.25">
      <c r="A53" s="21"/>
      <c r="C53" s="47" t="s">
        <v>210</v>
      </c>
      <c r="D53" s="42"/>
      <c r="E53" s="17"/>
      <c r="F53" s="62">
        <v>0</v>
      </c>
      <c r="G53" s="59"/>
      <c r="H53" s="62">
        <v>6785305</v>
      </c>
      <c r="I53" s="59"/>
      <c r="J53" s="62" t="s">
        <v>272</v>
      </c>
      <c r="K53" s="60"/>
      <c r="L53" s="62">
        <v>6785305</v>
      </c>
    </row>
    <row r="54" spans="1:12" ht="16.5" customHeight="1" x14ac:dyDescent="0.25">
      <c r="A54" s="21"/>
      <c r="D54" s="42"/>
      <c r="E54" s="17"/>
      <c r="F54" s="58"/>
      <c r="G54" s="59"/>
      <c r="H54" s="58"/>
      <c r="I54" s="59"/>
      <c r="J54" s="58"/>
      <c r="K54" s="60"/>
      <c r="L54" s="58"/>
    </row>
    <row r="55" spans="1:12" ht="16.5" customHeight="1" x14ac:dyDescent="0.25">
      <c r="B55" s="17" t="s">
        <v>211</v>
      </c>
      <c r="C55" s="21"/>
      <c r="D55" s="42"/>
      <c r="E55" s="17"/>
      <c r="F55" s="62">
        <f>SUM(F51:F53)</f>
        <v>7864824157</v>
      </c>
      <c r="G55" s="59"/>
      <c r="H55" s="62">
        <v>-352824012</v>
      </c>
      <c r="I55" s="59"/>
      <c r="J55" s="62">
        <f>SUM(J51:J53)</f>
        <v>2834625878</v>
      </c>
      <c r="K55" s="60"/>
      <c r="L55" s="62">
        <v>2847140457</v>
      </c>
    </row>
    <row r="56" spans="1:12" ht="16.5" customHeight="1" x14ac:dyDescent="0.25">
      <c r="B56" s="17"/>
      <c r="C56" s="21"/>
      <c r="D56" s="42"/>
      <c r="E56" s="17"/>
      <c r="F56" s="61"/>
      <c r="G56" s="59"/>
      <c r="H56" s="61"/>
      <c r="I56" s="59"/>
      <c r="J56" s="61"/>
      <c r="K56" s="60"/>
      <c r="L56" s="61"/>
    </row>
    <row r="57" spans="1:12" ht="16.5" customHeight="1" x14ac:dyDescent="0.25">
      <c r="B57" s="17"/>
      <c r="C57" s="21"/>
      <c r="D57" s="42"/>
      <c r="E57" s="17"/>
      <c r="F57" s="61"/>
      <c r="G57" s="59"/>
      <c r="H57" s="61"/>
      <c r="I57" s="59"/>
      <c r="J57" s="61"/>
      <c r="K57" s="60"/>
      <c r="L57" s="61"/>
    </row>
    <row r="58" spans="1:12" ht="16.5" customHeight="1" x14ac:dyDescent="0.25">
      <c r="B58" s="17"/>
      <c r="C58" s="21"/>
      <c r="D58" s="42"/>
      <c r="E58" s="17"/>
      <c r="F58" s="61"/>
      <c r="G58" s="59"/>
      <c r="H58" s="61"/>
      <c r="I58" s="59"/>
      <c r="J58" s="61"/>
      <c r="K58" s="60"/>
      <c r="L58" s="61"/>
    </row>
    <row r="59" spans="1:12" ht="16.5" customHeight="1" x14ac:dyDescent="0.25">
      <c r="B59" s="17"/>
      <c r="C59" s="21"/>
      <c r="D59" s="42"/>
      <c r="E59" s="17"/>
      <c r="F59" s="61"/>
      <c r="G59" s="59"/>
      <c r="H59" s="61"/>
      <c r="I59" s="59"/>
      <c r="J59" s="61"/>
      <c r="K59" s="60"/>
      <c r="L59" s="61"/>
    </row>
    <row r="60" spans="1:12" ht="16.5" customHeight="1" x14ac:dyDescent="0.25">
      <c r="B60" s="17"/>
      <c r="C60" s="21"/>
      <c r="D60" s="42"/>
      <c r="E60" s="17"/>
      <c r="F60" s="61"/>
      <c r="G60" s="59"/>
      <c r="H60" s="61"/>
      <c r="I60" s="59"/>
      <c r="J60" s="61"/>
      <c r="K60" s="60"/>
      <c r="L60" s="61"/>
    </row>
    <row r="61" spans="1:12" ht="16.5" customHeight="1" x14ac:dyDescent="0.25">
      <c r="B61" s="17"/>
      <c r="C61" s="21"/>
      <c r="D61" s="42"/>
      <c r="E61" s="17"/>
      <c r="F61" s="61"/>
      <c r="G61" s="59"/>
      <c r="H61" s="61"/>
      <c r="I61" s="59"/>
      <c r="J61" s="61"/>
      <c r="K61" s="60"/>
      <c r="L61" s="61"/>
    </row>
    <row r="62" spans="1:12" ht="15.75" customHeight="1" x14ac:dyDescent="0.25">
      <c r="B62" s="17"/>
      <c r="C62" s="21"/>
      <c r="D62" s="42"/>
      <c r="E62" s="17"/>
      <c r="F62" s="61"/>
      <c r="G62" s="59"/>
      <c r="H62" s="61"/>
      <c r="I62" s="59"/>
      <c r="J62" s="61"/>
      <c r="K62" s="60"/>
      <c r="L62" s="61"/>
    </row>
    <row r="63" spans="1:12" ht="21.95" customHeight="1" x14ac:dyDescent="0.25">
      <c r="A63" s="164" t="s">
        <v>39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</row>
    <row r="64" spans="1:12" ht="16.5" customHeight="1" x14ac:dyDescent="0.25">
      <c r="A64" s="17" t="s">
        <v>0</v>
      </c>
      <c r="B64" s="17"/>
      <c r="C64" s="17"/>
      <c r="G64" s="34"/>
      <c r="I64" s="35"/>
      <c r="K64" s="34"/>
    </row>
    <row r="65" spans="1:12" ht="16.5" customHeight="1" x14ac:dyDescent="0.25">
      <c r="A65" s="17" t="s">
        <v>184</v>
      </c>
      <c r="B65" s="17"/>
      <c r="C65" s="17"/>
      <c r="G65" s="34"/>
      <c r="I65" s="35"/>
      <c r="K65" s="34"/>
    </row>
    <row r="66" spans="1:12" ht="16.5" customHeight="1" x14ac:dyDescent="0.25">
      <c r="A66" s="22" t="s">
        <v>89</v>
      </c>
      <c r="B66" s="22"/>
      <c r="C66" s="22"/>
      <c r="D66" s="23"/>
      <c r="E66" s="24"/>
      <c r="F66" s="25"/>
      <c r="G66" s="40"/>
      <c r="H66" s="25"/>
      <c r="I66" s="41"/>
      <c r="J66" s="25"/>
      <c r="K66" s="40"/>
      <c r="L66" s="25"/>
    </row>
    <row r="67" spans="1:12" ht="16.5" customHeight="1" x14ac:dyDescent="0.25">
      <c r="A67" s="17"/>
      <c r="B67" s="17"/>
      <c r="C67" s="17"/>
      <c r="G67" s="34"/>
      <c r="I67" s="35"/>
      <c r="K67" s="34"/>
    </row>
    <row r="68" spans="1:12" ht="16.5" customHeight="1" x14ac:dyDescent="0.25">
      <c r="G68" s="34"/>
      <c r="I68" s="35"/>
      <c r="K68" s="34"/>
    </row>
    <row r="69" spans="1:12" ht="33" customHeight="1" x14ac:dyDescent="0.25">
      <c r="A69" s="21"/>
      <c r="D69" s="26"/>
      <c r="E69" s="17"/>
      <c r="F69" s="155" t="s">
        <v>3</v>
      </c>
      <c r="G69" s="155"/>
      <c r="H69" s="155"/>
      <c r="I69" s="27"/>
      <c r="J69" s="155" t="s">
        <v>4</v>
      </c>
      <c r="K69" s="155"/>
      <c r="L69" s="155"/>
    </row>
    <row r="70" spans="1:12" ht="15.6" customHeight="1" x14ac:dyDescent="0.25">
      <c r="D70" s="42"/>
      <c r="E70" s="17"/>
      <c r="F70" s="29">
        <v>2024</v>
      </c>
      <c r="G70" s="30"/>
      <c r="H70" s="29">
        <v>2023</v>
      </c>
      <c r="I70" s="30"/>
      <c r="J70" s="29">
        <v>2024</v>
      </c>
      <c r="K70" s="30"/>
      <c r="L70" s="29">
        <v>2023</v>
      </c>
    </row>
    <row r="71" spans="1:12" ht="15.6" customHeight="1" x14ac:dyDescent="0.25">
      <c r="D71" s="54" t="s">
        <v>5</v>
      </c>
      <c r="E71" s="17"/>
      <c r="F71" s="32" t="s">
        <v>6</v>
      </c>
      <c r="G71" s="29"/>
      <c r="H71" s="32" t="s">
        <v>6</v>
      </c>
      <c r="I71" s="29"/>
      <c r="J71" s="32" t="s">
        <v>6</v>
      </c>
      <c r="K71" s="29"/>
      <c r="L71" s="32" t="s">
        <v>6</v>
      </c>
    </row>
    <row r="72" spans="1:12" ht="15.6" customHeight="1" x14ac:dyDescent="0.25">
      <c r="A72" s="21"/>
      <c r="D72" s="42"/>
      <c r="E72" s="17"/>
      <c r="F72" s="58"/>
      <c r="G72" s="59"/>
      <c r="H72" s="58"/>
      <c r="I72" s="59"/>
      <c r="J72" s="58"/>
      <c r="K72" s="60"/>
      <c r="L72" s="58"/>
    </row>
    <row r="73" spans="1:12" ht="15.6" customHeight="1" x14ac:dyDescent="0.25">
      <c r="A73" s="17" t="s">
        <v>212</v>
      </c>
      <c r="D73" s="42"/>
      <c r="E73" s="17"/>
      <c r="F73" s="58"/>
      <c r="G73" s="59"/>
      <c r="H73" s="58"/>
      <c r="I73" s="59"/>
      <c r="J73" s="58"/>
      <c r="K73" s="60"/>
      <c r="L73" s="58"/>
    </row>
    <row r="74" spans="1:12" ht="15.6" customHeight="1" x14ac:dyDescent="0.25">
      <c r="A74" s="19" t="s">
        <v>10</v>
      </c>
      <c r="D74" s="42"/>
      <c r="E74" s="17"/>
      <c r="F74" s="61">
        <v>-374353098</v>
      </c>
      <c r="G74" s="59"/>
      <c r="H74" s="61">
        <v>1809910</v>
      </c>
      <c r="I74" s="59"/>
      <c r="J74" s="61">
        <v>-253727396</v>
      </c>
      <c r="K74" s="60"/>
      <c r="L74" s="61">
        <v>0</v>
      </c>
    </row>
    <row r="75" spans="1:12" ht="15.6" customHeight="1" x14ac:dyDescent="0.25">
      <c r="A75" s="19" t="s">
        <v>213</v>
      </c>
      <c r="E75" s="17"/>
      <c r="F75" s="61">
        <v>0</v>
      </c>
      <c r="G75" s="59"/>
      <c r="H75" s="61">
        <v>-3500000000</v>
      </c>
      <c r="I75" s="59"/>
      <c r="J75" s="61">
        <v>0</v>
      </c>
      <c r="K75" s="60"/>
      <c r="L75" s="61">
        <v>-3500000000</v>
      </c>
    </row>
    <row r="76" spans="1:12" ht="15.6" customHeight="1" x14ac:dyDescent="0.25">
      <c r="A76" s="19" t="s">
        <v>305</v>
      </c>
      <c r="D76" s="42"/>
      <c r="E76" s="17"/>
      <c r="F76" s="61"/>
      <c r="G76" s="59"/>
      <c r="H76" s="61"/>
      <c r="I76" s="59"/>
      <c r="J76" s="61"/>
      <c r="K76" s="60"/>
      <c r="L76" s="61"/>
    </row>
    <row r="77" spans="1:12" ht="15.6" customHeight="1" x14ac:dyDescent="0.25">
      <c r="A77" s="21"/>
      <c r="B77" s="19" t="s">
        <v>214</v>
      </c>
      <c r="D77" s="37">
        <v>42.5</v>
      </c>
      <c r="E77" s="17"/>
      <c r="F77" s="61">
        <v>0</v>
      </c>
      <c r="G77" s="59"/>
      <c r="H77" s="61">
        <v>49600000</v>
      </c>
      <c r="I77" s="59"/>
      <c r="J77" s="61">
        <v>2571600000</v>
      </c>
      <c r="K77" s="60"/>
      <c r="L77" s="61">
        <v>6430300000</v>
      </c>
    </row>
    <row r="78" spans="1:12" ht="15.6" customHeight="1" x14ac:dyDescent="0.25">
      <c r="A78" s="19" t="s">
        <v>215</v>
      </c>
      <c r="D78" s="37">
        <v>42.5</v>
      </c>
      <c r="E78" s="17"/>
      <c r="F78" s="61">
        <v>0</v>
      </c>
      <c r="G78" s="59"/>
      <c r="H78" s="61">
        <v>0</v>
      </c>
      <c r="I78" s="59"/>
      <c r="J78" s="61">
        <v>-5032528093</v>
      </c>
      <c r="K78" s="60"/>
      <c r="L78" s="61">
        <v>-10083411084</v>
      </c>
    </row>
    <row r="79" spans="1:12" ht="15.6" customHeight="1" x14ac:dyDescent="0.25">
      <c r="A79" s="19" t="s">
        <v>306</v>
      </c>
      <c r="D79" s="37">
        <v>42.5</v>
      </c>
      <c r="E79" s="17"/>
      <c r="F79" s="61">
        <v>0</v>
      </c>
      <c r="H79" s="61">
        <v>0</v>
      </c>
      <c r="I79" s="19"/>
      <c r="J79" s="61">
        <v>2780570650</v>
      </c>
      <c r="K79" s="60"/>
      <c r="L79" s="61">
        <v>2884000000</v>
      </c>
    </row>
    <row r="80" spans="1:12" ht="15.6" customHeight="1" x14ac:dyDescent="0.25">
      <c r="A80" s="19" t="s">
        <v>216</v>
      </c>
      <c r="D80" s="37">
        <v>42.5</v>
      </c>
      <c r="E80" s="17"/>
      <c r="F80" s="61">
        <v>0</v>
      </c>
      <c r="H80" s="61">
        <v>0</v>
      </c>
      <c r="I80" s="19"/>
      <c r="J80" s="61">
        <v>-1976800000</v>
      </c>
      <c r="K80" s="60"/>
      <c r="L80" s="61">
        <v>-9734245000</v>
      </c>
    </row>
    <row r="81" spans="1:12" ht="15.6" customHeight="1" x14ac:dyDescent="0.25">
      <c r="A81" s="19" t="s">
        <v>217</v>
      </c>
      <c r="E81" s="17"/>
      <c r="F81" s="61">
        <v>0</v>
      </c>
      <c r="H81" s="61">
        <v>0</v>
      </c>
      <c r="I81" s="19"/>
      <c r="J81" s="61">
        <v>0</v>
      </c>
      <c r="K81" s="60"/>
      <c r="L81" s="61">
        <v>-1407679443</v>
      </c>
    </row>
    <row r="82" spans="1:12" ht="15.6" customHeight="1" x14ac:dyDescent="0.25">
      <c r="A82" s="19" t="s">
        <v>307</v>
      </c>
      <c r="D82" s="37"/>
      <c r="E82" s="17"/>
      <c r="F82" s="61"/>
      <c r="H82" s="61"/>
      <c r="I82" s="19"/>
      <c r="J82" s="61"/>
      <c r="K82" s="60"/>
      <c r="L82" s="61"/>
    </row>
    <row r="83" spans="1:12" ht="15.6" customHeight="1" x14ac:dyDescent="0.25">
      <c r="B83" s="19" t="s">
        <v>308</v>
      </c>
      <c r="D83" s="37"/>
      <c r="E83" s="17"/>
      <c r="F83" s="61">
        <v>-123850000</v>
      </c>
      <c r="H83" s="61">
        <v>0</v>
      </c>
      <c r="I83" s="19"/>
      <c r="J83" s="61">
        <v>0</v>
      </c>
      <c r="K83" s="60"/>
      <c r="L83" s="61">
        <v>0</v>
      </c>
    </row>
    <row r="84" spans="1:12" ht="15.6" customHeight="1" x14ac:dyDescent="0.25">
      <c r="A84" s="19" t="s">
        <v>218</v>
      </c>
      <c r="D84" s="37">
        <v>19.100000000000001</v>
      </c>
      <c r="E84" s="17"/>
      <c r="F84" s="61">
        <v>0</v>
      </c>
      <c r="G84" s="59"/>
      <c r="H84" s="61">
        <v>0</v>
      </c>
      <c r="I84" s="59"/>
      <c r="J84" s="61">
        <v>-124000000</v>
      </c>
      <c r="K84" s="60"/>
      <c r="L84" s="61">
        <v>-2949100000</v>
      </c>
    </row>
    <row r="85" spans="1:12" ht="15.6" customHeight="1" x14ac:dyDescent="0.25">
      <c r="A85" s="19" t="s">
        <v>221</v>
      </c>
      <c r="D85" s="37">
        <v>19.100000000000001</v>
      </c>
      <c r="E85" s="17"/>
      <c r="F85" s="61">
        <v>-407609913</v>
      </c>
      <c r="G85" s="59"/>
      <c r="H85" s="61">
        <v>-100000</v>
      </c>
      <c r="I85" s="59"/>
      <c r="J85" s="61">
        <v>0</v>
      </c>
      <c r="K85" s="60"/>
      <c r="L85" s="61">
        <v>0</v>
      </c>
    </row>
    <row r="86" spans="1:12" ht="15.6" customHeight="1" x14ac:dyDescent="0.25">
      <c r="A86" s="19" t="s">
        <v>222</v>
      </c>
      <c r="D86" s="37">
        <v>19.100000000000001</v>
      </c>
      <c r="E86" s="17"/>
      <c r="F86" s="61">
        <v>-122997750</v>
      </c>
      <c r="G86" s="59"/>
      <c r="H86" s="61">
        <v>-39429610</v>
      </c>
      <c r="I86" s="59"/>
      <c r="J86" s="61">
        <v>-122997750</v>
      </c>
      <c r="K86" s="60"/>
      <c r="L86" s="61">
        <v>-25000000</v>
      </c>
    </row>
    <row r="87" spans="1:12" ht="15.6" customHeight="1" x14ac:dyDescent="0.25">
      <c r="A87" s="19" t="s">
        <v>219</v>
      </c>
      <c r="D87" s="37"/>
      <c r="E87" s="17"/>
      <c r="F87" s="61"/>
      <c r="G87" s="59"/>
      <c r="H87" s="61"/>
      <c r="I87" s="59"/>
      <c r="J87" s="61"/>
      <c r="K87" s="60"/>
      <c r="L87" s="61"/>
    </row>
    <row r="88" spans="1:12" ht="15.6" customHeight="1" x14ac:dyDescent="0.25">
      <c r="A88" s="21"/>
      <c r="B88" s="19" t="s">
        <v>220</v>
      </c>
      <c r="D88" s="37">
        <v>19.100000000000001</v>
      </c>
      <c r="E88" s="17"/>
      <c r="F88" s="61">
        <v>132507829</v>
      </c>
      <c r="G88" s="59"/>
      <c r="H88" s="61">
        <v>0</v>
      </c>
      <c r="I88" s="59"/>
      <c r="J88" s="61">
        <v>0</v>
      </c>
      <c r="K88" s="60"/>
      <c r="L88" s="61">
        <v>0</v>
      </c>
    </row>
    <row r="89" spans="1:12" ht="15.6" customHeight="1" x14ac:dyDescent="0.25">
      <c r="A89" s="19" t="s">
        <v>309</v>
      </c>
      <c r="D89" s="37" t="s">
        <v>327</v>
      </c>
      <c r="E89" s="17"/>
      <c r="F89" s="61">
        <v>21841133</v>
      </c>
      <c r="G89" s="59"/>
      <c r="H89" s="61">
        <v>0</v>
      </c>
      <c r="I89" s="59"/>
      <c r="J89" s="61">
        <v>20000000</v>
      </c>
      <c r="K89" s="60"/>
      <c r="L89" s="61">
        <v>0</v>
      </c>
    </row>
    <row r="90" spans="1:12" ht="15.6" customHeight="1" x14ac:dyDescent="0.25">
      <c r="A90" s="19" t="s">
        <v>223</v>
      </c>
      <c r="D90" s="42"/>
      <c r="E90" s="17"/>
      <c r="F90" s="57">
        <v>-1075678387</v>
      </c>
      <c r="G90" s="21"/>
      <c r="H90" s="21">
        <v>-4808807811</v>
      </c>
      <c r="I90" s="21"/>
      <c r="J90" s="21">
        <v>-35195459</v>
      </c>
      <c r="K90" s="21"/>
      <c r="L90" s="21">
        <v>-466422990</v>
      </c>
    </row>
    <row r="91" spans="1:12" ht="15.6" customHeight="1" x14ac:dyDescent="0.25">
      <c r="A91" s="19" t="s">
        <v>224</v>
      </c>
      <c r="D91" s="18">
        <v>31</v>
      </c>
      <c r="E91" s="17"/>
      <c r="F91" s="61">
        <v>0</v>
      </c>
      <c r="G91" s="21"/>
      <c r="H91" s="61">
        <v>-22100</v>
      </c>
      <c r="I91" s="63"/>
      <c r="J91" s="61">
        <v>0</v>
      </c>
      <c r="K91" s="63"/>
      <c r="L91" s="61">
        <v>0</v>
      </c>
    </row>
    <row r="92" spans="1:12" ht="15.6" customHeight="1" x14ac:dyDescent="0.25">
      <c r="A92" s="19" t="s">
        <v>225</v>
      </c>
      <c r="D92" s="42"/>
      <c r="E92" s="17"/>
      <c r="F92" s="61">
        <v>165188396</v>
      </c>
      <c r="G92" s="59"/>
      <c r="H92" s="61">
        <v>171859836</v>
      </c>
      <c r="I92" s="59"/>
      <c r="J92" s="21">
        <v>130553682</v>
      </c>
      <c r="K92" s="60"/>
      <c r="L92" s="61">
        <v>243418260</v>
      </c>
    </row>
    <row r="93" spans="1:12" ht="15.6" customHeight="1" x14ac:dyDescent="0.25">
      <c r="A93" s="19" t="s">
        <v>226</v>
      </c>
      <c r="E93" s="17"/>
      <c r="F93" s="61">
        <v>-286997335</v>
      </c>
      <c r="G93" s="59"/>
      <c r="H93" s="61">
        <v>-23038631</v>
      </c>
      <c r="I93" s="59"/>
      <c r="J93" s="61">
        <v>-6589141</v>
      </c>
      <c r="K93" s="60"/>
      <c r="L93" s="61">
        <v>-2934569</v>
      </c>
    </row>
    <row r="94" spans="1:12" ht="15.6" customHeight="1" x14ac:dyDescent="0.25">
      <c r="A94" s="19" t="s">
        <v>227</v>
      </c>
      <c r="E94" s="17"/>
      <c r="F94" s="61"/>
      <c r="G94" s="59"/>
      <c r="H94" s="61"/>
      <c r="I94" s="59"/>
      <c r="J94" s="61"/>
      <c r="K94" s="60"/>
      <c r="L94" s="61"/>
    </row>
    <row r="95" spans="1:12" ht="15.6" customHeight="1" x14ac:dyDescent="0.25">
      <c r="A95" s="21"/>
      <c r="B95" s="19" t="s">
        <v>200</v>
      </c>
      <c r="D95" s="37">
        <v>42.7</v>
      </c>
      <c r="E95" s="17"/>
      <c r="F95" s="61">
        <v>0</v>
      </c>
      <c r="G95" s="59"/>
      <c r="H95" s="61">
        <v>0</v>
      </c>
      <c r="I95" s="59"/>
      <c r="J95" s="61">
        <v>0</v>
      </c>
      <c r="K95" s="60"/>
      <c r="L95" s="61">
        <v>8488393</v>
      </c>
    </row>
    <row r="96" spans="1:12" ht="15.6" customHeight="1" x14ac:dyDescent="0.25">
      <c r="A96" s="64" t="s">
        <v>228</v>
      </c>
      <c r="E96" s="17"/>
      <c r="F96" s="61">
        <v>538537</v>
      </c>
      <c r="G96" s="59"/>
      <c r="H96" s="61">
        <v>0</v>
      </c>
      <c r="I96" s="59"/>
      <c r="J96" s="61">
        <v>1836262527</v>
      </c>
      <c r="K96" s="60"/>
      <c r="L96" s="61">
        <v>11971893165</v>
      </c>
    </row>
    <row r="97" spans="1:12" ht="15.6" customHeight="1" x14ac:dyDescent="0.25">
      <c r="A97" s="19" t="s">
        <v>229</v>
      </c>
      <c r="E97" s="17"/>
      <c r="F97" s="61">
        <v>366446746</v>
      </c>
      <c r="G97" s="59"/>
      <c r="H97" s="61">
        <v>44539388</v>
      </c>
      <c r="I97" s="59"/>
      <c r="J97" s="61">
        <v>809935975</v>
      </c>
      <c r="K97" s="60"/>
      <c r="L97" s="61">
        <v>491078179</v>
      </c>
    </row>
    <row r="98" spans="1:12" ht="15.6" customHeight="1" x14ac:dyDescent="0.25">
      <c r="A98" s="19" t="s">
        <v>230</v>
      </c>
      <c r="E98" s="17"/>
      <c r="F98" s="61">
        <v>33327000</v>
      </c>
      <c r="G98" s="59"/>
      <c r="H98" s="61">
        <v>82310000</v>
      </c>
      <c r="I98" s="59"/>
      <c r="J98" s="61">
        <v>3327000</v>
      </c>
      <c r="K98" s="60"/>
      <c r="L98" s="61">
        <v>2310000</v>
      </c>
    </row>
    <row r="99" spans="1:12" ht="15.6" customHeight="1" x14ac:dyDescent="0.25">
      <c r="A99" s="19" t="s">
        <v>231</v>
      </c>
      <c r="E99" s="17"/>
      <c r="F99" s="62">
        <v>0</v>
      </c>
      <c r="G99" s="59"/>
      <c r="H99" s="62">
        <v>-9410926</v>
      </c>
      <c r="I99" s="59"/>
      <c r="J99" s="62">
        <v>0</v>
      </c>
      <c r="K99" s="60"/>
      <c r="L99" s="62">
        <v>0</v>
      </c>
    </row>
    <row r="100" spans="1:12" ht="15.6" customHeight="1" x14ac:dyDescent="0.25">
      <c r="D100" s="42"/>
      <c r="E100" s="17"/>
      <c r="F100" s="58"/>
      <c r="G100" s="59"/>
      <c r="H100" s="58"/>
      <c r="I100" s="59"/>
      <c r="J100" s="58"/>
      <c r="K100" s="60"/>
      <c r="L100" s="58"/>
    </row>
    <row r="101" spans="1:12" ht="15.6" customHeight="1" x14ac:dyDescent="0.25">
      <c r="A101" s="17" t="s">
        <v>310</v>
      </c>
      <c r="B101" s="17"/>
      <c r="C101" s="21"/>
      <c r="D101" s="42"/>
      <c r="E101" s="17"/>
      <c r="F101" s="62">
        <f>SUM(F74:F99)</f>
        <v>-1671636842</v>
      </c>
      <c r="G101" s="59"/>
      <c r="H101" s="62">
        <v>-8030689944</v>
      </c>
      <c r="I101" s="59"/>
      <c r="J101" s="62">
        <f>SUM(J74:J99)</f>
        <v>600411995</v>
      </c>
      <c r="K101" s="60"/>
      <c r="L101" s="62">
        <v>-6137305089</v>
      </c>
    </row>
    <row r="102" spans="1:12" ht="15.6" customHeight="1" x14ac:dyDescent="0.25">
      <c r="A102" s="17"/>
      <c r="D102" s="42"/>
      <c r="E102" s="17"/>
      <c r="F102" s="61"/>
      <c r="G102" s="59"/>
      <c r="H102" s="61"/>
      <c r="I102" s="60"/>
      <c r="J102" s="61"/>
      <c r="K102" s="59"/>
      <c r="L102" s="61"/>
    </row>
    <row r="103" spans="1:12" ht="15.6" customHeight="1" x14ac:dyDescent="0.25">
      <c r="A103" s="17" t="s">
        <v>232</v>
      </c>
      <c r="D103" s="42"/>
      <c r="E103" s="17"/>
      <c r="F103" s="58"/>
      <c r="G103" s="59"/>
      <c r="H103" s="58"/>
      <c r="I103" s="59"/>
      <c r="J103" s="58"/>
      <c r="K103" s="60"/>
      <c r="L103" s="58"/>
    </row>
    <row r="104" spans="1:12" ht="15.6" customHeight="1" x14ac:dyDescent="0.25">
      <c r="A104" s="47" t="s">
        <v>233</v>
      </c>
      <c r="D104" s="18">
        <v>27</v>
      </c>
      <c r="E104" s="17"/>
      <c r="F104" s="57">
        <v>11362138735</v>
      </c>
      <c r="G104" s="59"/>
      <c r="H104" s="21">
        <v>34687029014</v>
      </c>
      <c r="I104" s="59"/>
      <c r="J104" s="21">
        <v>5971652830</v>
      </c>
      <c r="K104" s="59"/>
      <c r="L104" s="21">
        <v>22938303585</v>
      </c>
    </row>
    <row r="105" spans="1:12" ht="15.6" customHeight="1" x14ac:dyDescent="0.25">
      <c r="A105" s="47" t="s">
        <v>234</v>
      </c>
      <c r="D105" s="18">
        <v>27</v>
      </c>
      <c r="E105" s="17"/>
      <c r="F105" s="61">
        <v>-10834693325</v>
      </c>
      <c r="G105" s="59"/>
      <c r="H105" s="61">
        <v>-37307067895</v>
      </c>
      <c r="I105" s="59"/>
      <c r="J105" s="61">
        <v>-5803755674</v>
      </c>
      <c r="K105" s="59"/>
      <c r="L105" s="61">
        <v>-26741565451</v>
      </c>
    </row>
    <row r="106" spans="1:12" ht="15.6" customHeight="1" x14ac:dyDescent="0.25">
      <c r="A106" s="47" t="s">
        <v>235</v>
      </c>
      <c r="D106" s="37">
        <v>29.1</v>
      </c>
      <c r="E106" s="17"/>
      <c r="F106" s="57">
        <v>2459189283</v>
      </c>
      <c r="G106" s="21"/>
      <c r="H106" s="21">
        <v>8757607663</v>
      </c>
      <c r="I106" s="59"/>
      <c r="J106" s="61">
        <v>2164399298</v>
      </c>
      <c r="K106" s="59"/>
      <c r="L106" s="61">
        <v>7244256508</v>
      </c>
    </row>
    <row r="107" spans="1:12" ht="15.6" customHeight="1" x14ac:dyDescent="0.25">
      <c r="A107" s="47" t="s">
        <v>236</v>
      </c>
      <c r="D107" s="37">
        <v>29.1</v>
      </c>
      <c r="E107" s="17"/>
      <c r="F107" s="57">
        <v>-7754814460</v>
      </c>
      <c r="G107" s="21"/>
      <c r="H107" s="21">
        <v>-10323549762</v>
      </c>
      <c r="I107" s="59"/>
      <c r="J107" s="61">
        <v>-4416603169</v>
      </c>
      <c r="K107" s="59"/>
      <c r="L107" s="61">
        <v>-5874195235</v>
      </c>
    </row>
    <row r="108" spans="1:12" ht="15.6" customHeight="1" x14ac:dyDescent="0.25">
      <c r="A108" s="47" t="s">
        <v>237</v>
      </c>
      <c r="D108" s="37"/>
      <c r="E108" s="17"/>
      <c r="F108" s="57"/>
      <c r="G108" s="21"/>
      <c r="H108" s="21"/>
      <c r="I108" s="59"/>
      <c r="K108" s="59"/>
    </row>
    <row r="109" spans="1:12" ht="15.6" customHeight="1" x14ac:dyDescent="0.25">
      <c r="A109" s="21"/>
      <c r="B109" s="19" t="s">
        <v>238</v>
      </c>
      <c r="D109" s="37">
        <v>29.1</v>
      </c>
      <c r="E109" s="17"/>
      <c r="F109" s="57">
        <v>-55475923</v>
      </c>
      <c r="G109" s="21"/>
      <c r="H109" s="21">
        <v>-60383066</v>
      </c>
      <c r="I109" s="59"/>
      <c r="J109" s="61">
        <v>-32400855</v>
      </c>
      <c r="K109" s="59"/>
      <c r="L109" s="61">
        <v>-36360427</v>
      </c>
    </row>
    <row r="110" spans="1:12" ht="15.6" customHeight="1" x14ac:dyDescent="0.25">
      <c r="A110" s="47" t="s">
        <v>239</v>
      </c>
      <c r="D110" s="37">
        <v>42.6</v>
      </c>
      <c r="E110" s="17"/>
      <c r="F110" s="57">
        <v>900000000</v>
      </c>
      <c r="G110" s="59"/>
      <c r="H110" s="61">
        <v>50000000</v>
      </c>
      <c r="I110" s="59"/>
      <c r="J110" s="61">
        <v>2536436112</v>
      </c>
      <c r="K110" s="59"/>
      <c r="L110" s="61">
        <v>170000000</v>
      </c>
    </row>
    <row r="111" spans="1:12" ht="15.6" customHeight="1" x14ac:dyDescent="0.25">
      <c r="A111" s="47" t="s">
        <v>240</v>
      </c>
      <c r="D111" s="37"/>
      <c r="E111" s="17"/>
      <c r="F111" s="61"/>
      <c r="G111" s="59"/>
      <c r="H111" s="61"/>
      <c r="I111" s="59"/>
      <c r="J111" s="61"/>
      <c r="K111" s="59"/>
      <c r="L111" s="61"/>
    </row>
    <row r="112" spans="1:12" ht="15.6" customHeight="1" x14ac:dyDescent="0.25">
      <c r="A112" s="21"/>
      <c r="B112" s="19" t="s">
        <v>241</v>
      </c>
      <c r="D112" s="37"/>
      <c r="E112" s="17"/>
      <c r="F112" s="61">
        <v>-435000000</v>
      </c>
      <c r="G112" s="59"/>
      <c r="H112" s="61">
        <v>-33725953</v>
      </c>
      <c r="I112" s="59"/>
      <c r="J112" s="61">
        <v>-1261529500</v>
      </c>
      <c r="K112" s="59"/>
      <c r="L112" s="61">
        <v>-4046700000</v>
      </c>
    </row>
    <row r="113" spans="1:12" ht="15.6" customHeight="1" x14ac:dyDescent="0.25">
      <c r="A113" s="21" t="s">
        <v>311</v>
      </c>
      <c r="D113" s="37">
        <v>42.6</v>
      </c>
      <c r="E113" s="17"/>
      <c r="F113" s="61">
        <v>0</v>
      </c>
      <c r="G113" s="59"/>
      <c r="H113" s="61">
        <v>0</v>
      </c>
      <c r="I113" s="59"/>
      <c r="J113" s="61">
        <v>-155000000</v>
      </c>
      <c r="K113" s="59"/>
      <c r="L113" s="61">
        <v>0</v>
      </c>
    </row>
    <row r="114" spans="1:12" ht="15.6" customHeight="1" x14ac:dyDescent="0.25">
      <c r="A114" s="47" t="s">
        <v>242</v>
      </c>
      <c r="E114" s="17"/>
      <c r="F114" s="61">
        <v>-149703587</v>
      </c>
      <c r="G114" s="59"/>
      <c r="H114" s="61">
        <v>-124905800</v>
      </c>
      <c r="I114" s="59"/>
      <c r="J114" s="61">
        <v>-36314825</v>
      </c>
      <c r="K114" s="59"/>
      <c r="L114" s="61">
        <v>-11091554</v>
      </c>
    </row>
    <row r="115" spans="1:12" ht="15.6" customHeight="1" x14ac:dyDescent="0.25">
      <c r="A115" s="47" t="s">
        <v>243</v>
      </c>
      <c r="D115" s="18">
        <v>30</v>
      </c>
      <c r="E115" s="17"/>
      <c r="F115" s="61">
        <v>0</v>
      </c>
      <c r="G115" s="59"/>
      <c r="H115" s="61">
        <v>16866000000</v>
      </c>
      <c r="I115" s="59"/>
      <c r="J115" s="61">
        <v>0</v>
      </c>
      <c r="K115" s="59"/>
      <c r="L115" s="61">
        <v>16866000000</v>
      </c>
    </row>
    <row r="116" spans="1:12" ht="15.6" customHeight="1" x14ac:dyDescent="0.25">
      <c r="A116" s="47" t="s">
        <v>244</v>
      </c>
      <c r="D116" s="18">
        <v>30</v>
      </c>
      <c r="E116" s="17"/>
      <c r="F116" s="61">
        <v>0</v>
      </c>
      <c r="G116" s="59"/>
      <c r="H116" s="61">
        <v>-1000000000</v>
      </c>
      <c r="I116" s="59"/>
      <c r="J116" s="61">
        <v>0</v>
      </c>
      <c r="K116" s="59"/>
      <c r="L116" s="61">
        <v>-1000000000</v>
      </c>
    </row>
    <row r="117" spans="1:12" ht="15.6" customHeight="1" x14ac:dyDescent="0.25">
      <c r="A117" s="47" t="s">
        <v>245</v>
      </c>
      <c r="D117" s="18">
        <v>30</v>
      </c>
      <c r="E117" s="17"/>
      <c r="F117" s="61">
        <v>0</v>
      </c>
      <c r="G117" s="59"/>
      <c r="H117" s="61">
        <v>-17775025</v>
      </c>
      <c r="I117" s="59"/>
      <c r="J117" s="61">
        <v>0</v>
      </c>
      <c r="K117" s="59"/>
      <c r="L117" s="61">
        <v>-17775025</v>
      </c>
    </row>
    <row r="118" spans="1:12" ht="15.6" customHeight="1" x14ac:dyDescent="0.25">
      <c r="A118" s="47" t="s">
        <v>246</v>
      </c>
      <c r="D118" s="42"/>
      <c r="E118" s="17"/>
      <c r="F118" s="57"/>
      <c r="G118" s="21"/>
      <c r="H118" s="21"/>
      <c r="I118" s="21"/>
      <c r="J118" s="21"/>
      <c r="K118" s="21"/>
      <c r="L118" s="21"/>
    </row>
    <row r="119" spans="1:12" ht="15.6" customHeight="1" x14ac:dyDescent="0.25">
      <c r="A119" s="47"/>
      <c r="B119" s="47" t="s">
        <v>247</v>
      </c>
      <c r="D119" s="42"/>
      <c r="E119" s="17"/>
      <c r="F119" s="61">
        <v>0</v>
      </c>
      <c r="G119" s="59"/>
      <c r="H119" s="61">
        <v>40500030</v>
      </c>
      <c r="I119" s="59"/>
      <c r="J119" s="61">
        <v>0</v>
      </c>
      <c r="K119" s="59"/>
      <c r="L119" s="61">
        <v>0</v>
      </c>
    </row>
    <row r="120" spans="1:12" ht="15.6" customHeight="1" x14ac:dyDescent="0.25">
      <c r="A120" s="47" t="s">
        <v>268</v>
      </c>
      <c r="E120" s="17"/>
      <c r="F120" s="61">
        <v>-1113850896</v>
      </c>
      <c r="G120" s="59"/>
      <c r="H120" s="61">
        <v>-1119082558</v>
      </c>
      <c r="I120" s="59"/>
      <c r="J120" s="61">
        <v>-1113850896</v>
      </c>
      <c r="K120" s="59"/>
      <c r="L120" s="61">
        <v>-6425501465</v>
      </c>
    </row>
    <row r="121" spans="1:12" ht="15.6" customHeight="1" x14ac:dyDescent="0.25">
      <c r="A121" s="48" t="s">
        <v>248</v>
      </c>
      <c r="B121" s="49"/>
      <c r="C121" s="17"/>
      <c r="E121" s="17"/>
      <c r="F121" s="61"/>
      <c r="G121" s="59"/>
      <c r="H121" s="61"/>
      <c r="I121" s="59"/>
      <c r="J121" s="61"/>
      <c r="K121" s="59"/>
      <c r="L121" s="61"/>
    </row>
    <row r="122" spans="1:12" ht="15.6" customHeight="1" x14ac:dyDescent="0.25">
      <c r="A122" s="48"/>
      <c r="B122" s="49" t="s">
        <v>249</v>
      </c>
      <c r="C122" s="17"/>
      <c r="E122" s="17"/>
      <c r="F122" s="61"/>
      <c r="G122" s="59"/>
      <c r="H122" s="61"/>
      <c r="I122" s="59"/>
      <c r="J122" s="61"/>
      <c r="K122" s="59"/>
      <c r="L122" s="61"/>
    </row>
    <row r="123" spans="1:12" ht="15.6" customHeight="1" x14ac:dyDescent="0.25">
      <c r="A123" s="50"/>
      <c r="B123" s="51" t="s">
        <v>84</v>
      </c>
      <c r="C123" s="17"/>
      <c r="E123" s="17"/>
      <c r="F123" s="20">
        <v>0</v>
      </c>
      <c r="G123" s="59"/>
      <c r="H123" s="61">
        <v>0</v>
      </c>
      <c r="I123" s="59"/>
      <c r="J123" s="61">
        <v>0</v>
      </c>
      <c r="K123" s="59"/>
      <c r="L123" s="61">
        <v>2300000000</v>
      </c>
    </row>
    <row r="124" spans="1:12" ht="15.6" customHeight="1" x14ac:dyDescent="0.25">
      <c r="A124" s="47" t="s">
        <v>250</v>
      </c>
      <c r="E124" s="17"/>
      <c r="F124" s="61">
        <v>-78974850</v>
      </c>
      <c r="G124" s="59"/>
      <c r="H124" s="61">
        <v>-655001175</v>
      </c>
      <c r="I124" s="59"/>
      <c r="J124" s="61">
        <v>-78974850</v>
      </c>
      <c r="K124" s="59"/>
      <c r="L124" s="61">
        <v>-655001175</v>
      </c>
    </row>
    <row r="125" spans="1:12" ht="15.6" customHeight="1" x14ac:dyDescent="0.25">
      <c r="A125" s="47" t="s">
        <v>251</v>
      </c>
      <c r="D125" s="42"/>
      <c r="E125" s="17"/>
      <c r="F125" s="62">
        <v>-2583464931</v>
      </c>
      <c r="G125" s="59"/>
      <c r="H125" s="62">
        <v>-2167461488</v>
      </c>
      <c r="I125" s="59"/>
      <c r="J125" s="62">
        <v>-1765202236</v>
      </c>
      <c r="K125" s="59"/>
      <c r="L125" s="62">
        <v>-1083950721</v>
      </c>
    </row>
    <row r="126" spans="1:12" ht="15.6" customHeight="1" x14ac:dyDescent="0.25">
      <c r="D126" s="42"/>
      <c r="E126" s="17"/>
      <c r="F126" s="58"/>
      <c r="G126" s="59"/>
      <c r="H126" s="58"/>
      <c r="I126" s="59"/>
      <c r="J126" s="58"/>
      <c r="K126" s="60"/>
      <c r="L126" s="58"/>
    </row>
    <row r="127" spans="1:12" ht="15.6" customHeight="1" x14ac:dyDescent="0.25">
      <c r="A127" s="17" t="s">
        <v>312</v>
      </c>
      <c r="D127" s="42"/>
      <c r="E127" s="17"/>
      <c r="F127" s="62">
        <f>SUM(F104:F125)</f>
        <v>-8284649954</v>
      </c>
      <c r="G127" s="59"/>
      <c r="H127" s="62">
        <v>7592183985</v>
      </c>
      <c r="I127" s="59"/>
      <c r="J127" s="62">
        <f>SUM(J104:J125)</f>
        <v>-3991143765</v>
      </c>
      <c r="K127" s="60"/>
      <c r="L127" s="62">
        <v>3626419040</v>
      </c>
    </row>
    <row r="128" spans="1:12" ht="15.6" customHeight="1" x14ac:dyDescent="0.25">
      <c r="A128" s="17"/>
      <c r="D128" s="42"/>
      <c r="E128" s="17"/>
      <c r="F128" s="61"/>
      <c r="G128" s="59"/>
      <c r="H128" s="61"/>
      <c r="I128" s="59"/>
      <c r="J128" s="61"/>
      <c r="K128" s="60"/>
      <c r="L128" s="61"/>
    </row>
    <row r="129" spans="1:12" ht="6" customHeight="1" x14ac:dyDescent="0.25">
      <c r="A129" s="17"/>
      <c r="D129" s="42"/>
      <c r="E129" s="17"/>
      <c r="F129" s="61"/>
      <c r="G129" s="59"/>
      <c r="H129" s="61"/>
      <c r="I129" s="59"/>
      <c r="J129" s="61"/>
      <c r="K129" s="60"/>
      <c r="L129" s="61"/>
    </row>
    <row r="130" spans="1:12" ht="21.95" customHeight="1" x14ac:dyDescent="0.25">
      <c r="A130" s="164" t="s">
        <v>39</v>
      </c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</row>
    <row r="131" spans="1:12" ht="16.5" customHeight="1" x14ac:dyDescent="0.25">
      <c r="A131" s="17" t="s">
        <v>0</v>
      </c>
      <c r="B131" s="17"/>
      <c r="C131" s="17"/>
      <c r="G131" s="34"/>
      <c r="I131" s="35"/>
      <c r="K131" s="34"/>
    </row>
    <row r="132" spans="1:12" ht="16.5" customHeight="1" x14ac:dyDescent="0.25">
      <c r="A132" s="17" t="s">
        <v>184</v>
      </c>
      <c r="B132" s="17"/>
      <c r="C132" s="17"/>
      <c r="G132" s="34"/>
      <c r="I132" s="35"/>
      <c r="K132" s="34"/>
    </row>
    <row r="133" spans="1:12" ht="16.5" customHeight="1" x14ac:dyDescent="0.25">
      <c r="A133" s="22" t="s">
        <v>89</v>
      </c>
      <c r="B133" s="22"/>
      <c r="C133" s="22"/>
      <c r="D133" s="23"/>
      <c r="E133" s="24"/>
      <c r="F133" s="25"/>
      <c r="G133" s="40"/>
      <c r="H133" s="25"/>
      <c r="I133" s="41"/>
      <c r="J133" s="25"/>
      <c r="K133" s="40"/>
      <c r="L133" s="25"/>
    </row>
    <row r="134" spans="1:12" ht="16.5" customHeight="1" x14ac:dyDescent="0.25">
      <c r="G134" s="34"/>
      <c r="I134" s="35"/>
      <c r="K134" s="34"/>
    </row>
    <row r="135" spans="1:12" ht="16.5" customHeight="1" x14ac:dyDescent="0.25">
      <c r="G135" s="34"/>
      <c r="I135" s="35"/>
      <c r="K135" s="34"/>
    </row>
    <row r="136" spans="1:12" ht="33" customHeight="1" x14ac:dyDescent="0.25">
      <c r="A136" s="21"/>
      <c r="D136" s="26"/>
      <c r="E136" s="17"/>
      <c r="F136" s="155" t="s">
        <v>3</v>
      </c>
      <c r="G136" s="155"/>
      <c r="H136" s="155"/>
      <c r="I136" s="27"/>
      <c r="J136" s="155" t="s">
        <v>4</v>
      </c>
      <c r="K136" s="155"/>
      <c r="L136" s="155"/>
    </row>
    <row r="137" spans="1:12" ht="16.5" customHeight="1" x14ac:dyDescent="0.25">
      <c r="L137" s="28"/>
    </row>
    <row r="138" spans="1:12" ht="16.5" customHeight="1" x14ac:dyDescent="0.25">
      <c r="D138" s="42"/>
      <c r="E138" s="17"/>
      <c r="F138" s="29">
        <v>2024</v>
      </c>
      <c r="G138" s="30"/>
      <c r="H138" s="29">
        <v>2023</v>
      </c>
      <c r="I138" s="30"/>
      <c r="J138" s="29">
        <v>2024</v>
      </c>
      <c r="K138" s="30"/>
      <c r="L138" s="29">
        <v>2023</v>
      </c>
    </row>
    <row r="139" spans="1:12" ht="16.5" customHeight="1" x14ac:dyDescent="0.25">
      <c r="D139" s="54" t="s">
        <v>5</v>
      </c>
      <c r="E139" s="17"/>
      <c r="F139" s="32" t="s">
        <v>6</v>
      </c>
      <c r="G139" s="29"/>
      <c r="H139" s="32" t="s">
        <v>6</v>
      </c>
      <c r="I139" s="29"/>
      <c r="J139" s="32" t="s">
        <v>6</v>
      </c>
      <c r="K139" s="29"/>
      <c r="L139" s="32" t="s">
        <v>6</v>
      </c>
    </row>
    <row r="140" spans="1:12" ht="16.5" customHeight="1" x14ac:dyDescent="0.25">
      <c r="D140" s="42"/>
      <c r="E140" s="17"/>
      <c r="F140" s="58"/>
      <c r="G140" s="59"/>
      <c r="H140" s="58"/>
      <c r="I140" s="59"/>
      <c r="J140" s="58"/>
      <c r="K140" s="60"/>
      <c r="L140" s="58"/>
    </row>
    <row r="141" spans="1:12" ht="16.5" customHeight="1" x14ac:dyDescent="0.25">
      <c r="A141" s="17" t="s">
        <v>252</v>
      </c>
      <c r="D141" s="42"/>
      <c r="E141" s="17"/>
      <c r="F141" s="61">
        <f>SUM(F127,F101,F55)</f>
        <v>-2091462639</v>
      </c>
      <c r="G141" s="59"/>
      <c r="H141" s="61">
        <f>SUM(H127,H101,H55)</f>
        <v>-791329971</v>
      </c>
      <c r="I141" s="59"/>
      <c r="J141" s="61">
        <f>SUM(J127,J101,J55)</f>
        <v>-556105892</v>
      </c>
      <c r="K141" s="60"/>
      <c r="L141" s="61">
        <f>SUM(L127,L101,L55)</f>
        <v>336254408</v>
      </c>
    </row>
    <row r="142" spans="1:12" ht="16.5" customHeight="1" x14ac:dyDescent="0.25">
      <c r="A142" s="19" t="s">
        <v>253</v>
      </c>
      <c r="D142" s="16"/>
      <c r="E142" s="17"/>
      <c r="F142" s="61">
        <v>2463729095</v>
      </c>
      <c r="G142" s="59"/>
      <c r="H142" s="61">
        <v>3210732378</v>
      </c>
      <c r="I142" s="59"/>
      <c r="J142" s="61">
        <v>708019184</v>
      </c>
      <c r="K142" s="60"/>
      <c r="L142" s="61">
        <v>371578038</v>
      </c>
    </row>
    <row r="143" spans="1:12" ht="16.5" customHeight="1" x14ac:dyDescent="0.25">
      <c r="A143" s="19" t="s">
        <v>313</v>
      </c>
      <c r="D143" s="42"/>
      <c r="E143" s="17"/>
      <c r="F143" s="62">
        <v>10479396</v>
      </c>
      <c r="G143" s="59"/>
      <c r="H143" s="62">
        <v>44326688</v>
      </c>
      <c r="I143" s="59"/>
      <c r="J143" s="62">
        <v>1202466</v>
      </c>
      <c r="K143" s="60"/>
      <c r="L143" s="62">
        <v>186738</v>
      </c>
    </row>
    <row r="144" spans="1:12" ht="16.5" customHeight="1" x14ac:dyDescent="0.25">
      <c r="D144" s="42"/>
      <c r="E144" s="17"/>
      <c r="F144" s="58"/>
      <c r="G144" s="59"/>
      <c r="H144" s="58"/>
      <c r="I144" s="59"/>
      <c r="J144" s="58"/>
      <c r="K144" s="60"/>
      <c r="L144" s="58"/>
    </row>
    <row r="145" spans="1:12" ht="16.5" customHeight="1" thickBot="1" x14ac:dyDescent="0.3">
      <c r="A145" s="17" t="s">
        <v>254</v>
      </c>
      <c r="D145" s="42"/>
      <c r="E145" s="17"/>
      <c r="F145" s="65">
        <f>SUM(F141:F144)</f>
        <v>382745852</v>
      </c>
      <c r="G145" s="59"/>
      <c r="H145" s="65">
        <v>2463729095.000001</v>
      </c>
      <c r="I145" s="59"/>
      <c r="J145" s="65">
        <f>SUM(J141:J144)</f>
        <v>153115758</v>
      </c>
      <c r="K145" s="60"/>
      <c r="L145" s="65">
        <v>708019184</v>
      </c>
    </row>
    <row r="146" spans="1:12" ht="16.5" customHeight="1" thickTop="1" x14ac:dyDescent="0.25">
      <c r="D146" s="42"/>
      <c r="E146" s="17"/>
      <c r="F146" s="58"/>
      <c r="G146" s="59"/>
      <c r="H146" s="66"/>
      <c r="I146" s="59"/>
      <c r="J146" s="58"/>
      <c r="K146" s="60"/>
      <c r="L146" s="58"/>
    </row>
    <row r="147" spans="1:12" ht="16.5" customHeight="1" x14ac:dyDescent="0.25">
      <c r="D147" s="42"/>
      <c r="E147" s="17"/>
      <c r="F147" s="58"/>
      <c r="G147" s="59"/>
      <c r="H147" s="58"/>
      <c r="I147" s="59"/>
      <c r="J147" s="58"/>
      <c r="K147" s="60"/>
      <c r="L147" s="58"/>
    </row>
    <row r="148" spans="1:12" ht="16.5" customHeight="1" x14ac:dyDescent="0.25">
      <c r="A148" s="17" t="s">
        <v>255</v>
      </c>
      <c r="D148" s="42"/>
      <c r="E148" s="17"/>
      <c r="F148" s="61"/>
      <c r="G148" s="67"/>
      <c r="H148" s="61"/>
      <c r="I148" s="67"/>
      <c r="J148" s="61"/>
      <c r="K148" s="68"/>
      <c r="L148" s="61"/>
    </row>
    <row r="149" spans="1:12" ht="16.5" customHeight="1" x14ac:dyDescent="0.25">
      <c r="A149" s="47" t="s">
        <v>256</v>
      </c>
      <c r="D149" s="42"/>
      <c r="E149" s="17"/>
      <c r="F149" s="61"/>
      <c r="G149" s="67"/>
      <c r="H149" s="61"/>
      <c r="I149" s="67"/>
      <c r="J149" s="61"/>
      <c r="K149" s="68"/>
      <c r="L149" s="61"/>
    </row>
    <row r="150" spans="1:12" ht="16.5" customHeight="1" x14ac:dyDescent="0.25">
      <c r="A150" s="47"/>
      <c r="B150" s="47" t="s">
        <v>257</v>
      </c>
      <c r="D150" s="18">
        <v>10</v>
      </c>
      <c r="E150" s="17"/>
      <c r="F150" s="62">
        <v>382745852</v>
      </c>
      <c r="G150" s="67"/>
      <c r="H150" s="62">
        <v>2463729095</v>
      </c>
      <c r="I150" s="67"/>
      <c r="J150" s="62">
        <v>153115758</v>
      </c>
      <c r="K150" s="68"/>
      <c r="L150" s="62">
        <v>708019184</v>
      </c>
    </row>
    <row r="151" spans="1:12" ht="16.5" customHeight="1" x14ac:dyDescent="0.25">
      <c r="A151" s="47"/>
      <c r="D151" s="42"/>
      <c r="E151" s="17"/>
      <c r="F151" s="61"/>
      <c r="G151" s="67"/>
      <c r="H151" s="61"/>
      <c r="I151" s="67"/>
      <c r="J151" s="61"/>
      <c r="K151" s="68"/>
      <c r="L151" s="61"/>
    </row>
    <row r="152" spans="1:12" ht="16.5" customHeight="1" thickBot="1" x14ac:dyDescent="0.3">
      <c r="A152" s="47"/>
      <c r="D152" s="42"/>
      <c r="E152" s="17"/>
      <c r="F152" s="65">
        <f>SUM(F150)</f>
        <v>382745852</v>
      </c>
      <c r="G152" s="67"/>
      <c r="H152" s="65">
        <v>2463729095</v>
      </c>
      <c r="I152" s="67"/>
      <c r="J152" s="65">
        <f>SUM(J150)</f>
        <v>153115758</v>
      </c>
      <c r="K152" s="68"/>
      <c r="L152" s="65">
        <v>708019184</v>
      </c>
    </row>
    <row r="153" spans="1:12" ht="16.5" customHeight="1" thickTop="1" x14ac:dyDescent="0.25">
      <c r="C153" s="21"/>
      <c r="D153" s="42"/>
      <c r="E153" s="17"/>
      <c r="F153" s="58"/>
      <c r="G153" s="59"/>
      <c r="H153" s="58"/>
      <c r="I153" s="59"/>
      <c r="J153" s="58"/>
      <c r="K153" s="60"/>
      <c r="L153" s="58"/>
    </row>
    <row r="154" spans="1:12" ht="16.5" customHeight="1" x14ac:dyDescent="0.25">
      <c r="C154" s="21"/>
      <c r="D154" s="42"/>
      <c r="E154" s="17"/>
      <c r="F154" s="58"/>
      <c r="G154" s="59"/>
      <c r="H154" s="58"/>
      <c r="I154" s="59"/>
      <c r="J154" s="58"/>
      <c r="K154" s="60"/>
      <c r="L154" s="58"/>
    </row>
    <row r="155" spans="1:12" ht="16.5" customHeight="1" x14ac:dyDescent="0.25">
      <c r="A155" s="17" t="s">
        <v>325</v>
      </c>
      <c r="D155" s="42"/>
      <c r="E155" s="17"/>
      <c r="F155" s="58"/>
      <c r="G155" s="59"/>
      <c r="H155" s="58"/>
      <c r="I155" s="59"/>
      <c r="J155" s="58"/>
      <c r="K155" s="60"/>
      <c r="L155" s="58"/>
    </row>
    <row r="156" spans="1:12" ht="16.5" customHeight="1" x14ac:dyDescent="0.25">
      <c r="B156" s="47" t="s">
        <v>258</v>
      </c>
      <c r="C156" s="21"/>
      <c r="D156" s="42"/>
      <c r="E156" s="17"/>
      <c r="I156" s="19"/>
      <c r="K156" s="18"/>
    </row>
    <row r="157" spans="1:12" ht="16.5" customHeight="1" x14ac:dyDescent="0.25">
      <c r="A157" s="47"/>
      <c r="C157" s="21" t="s">
        <v>259</v>
      </c>
      <c r="D157" s="42"/>
      <c r="E157" s="17"/>
      <c r="I157" s="19"/>
      <c r="K157" s="18"/>
    </row>
    <row r="158" spans="1:12" ht="16.5" customHeight="1" x14ac:dyDescent="0.25">
      <c r="A158" s="47"/>
      <c r="C158" s="21" t="s">
        <v>260</v>
      </c>
      <c r="D158" s="42"/>
      <c r="E158" s="17"/>
      <c r="F158" s="61">
        <v>640974490</v>
      </c>
      <c r="G158" s="59"/>
      <c r="H158" s="61">
        <v>-175290520</v>
      </c>
      <c r="I158" s="59"/>
      <c r="J158" s="61">
        <v>-26477207</v>
      </c>
      <c r="K158" s="21"/>
      <c r="L158" s="61">
        <v>-8029591</v>
      </c>
    </row>
    <row r="159" spans="1:12" ht="16.5" customHeight="1" x14ac:dyDescent="0.25">
      <c r="B159" s="47" t="s">
        <v>261</v>
      </c>
      <c r="C159" s="21"/>
      <c r="D159" s="18">
        <v>31</v>
      </c>
      <c r="E159" s="17"/>
      <c r="F159" s="61">
        <v>183770430</v>
      </c>
      <c r="G159" s="59"/>
      <c r="H159" s="61">
        <v>114107916</v>
      </c>
      <c r="I159" s="59"/>
      <c r="J159" s="61">
        <v>22178850</v>
      </c>
      <c r="K159" s="21"/>
      <c r="L159" s="61">
        <v>15219882</v>
      </c>
    </row>
    <row r="160" spans="1:12" ht="16.5" customHeight="1" x14ac:dyDescent="0.25">
      <c r="B160" s="47" t="s">
        <v>262</v>
      </c>
      <c r="D160" s="18">
        <v>22</v>
      </c>
      <c r="F160" s="61">
        <v>32029986</v>
      </c>
      <c r="G160" s="36"/>
      <c r="H160" s="61">
        <v>5491861</v>
      </c>
      <c r="I160" s="36"/>
      <c r="J160" s="61">
        <v>16120178</v>
      </c>
      <c r="K160" s="36"/>
      <c r="L160" s="61">
        <v>402674</v>
      </c>
    </row>
    <row r="161" spans="1:12" ht="16.5" customHeight="1" x14ac:dyDescent="0.25">
      <c r="A161" s="17"/>
      <c r="B161" s="47" t="s">
        <v>263</v>
      </c>
      <c r="F161" s="61"/>
      <c r="G161" s="36"/>
      <c r="H161" s="61"/>
      <c r="I161" s="36"/>
      <c r="J161" s="61"/>
      <c r="K161" s="36"/>
      <c r="L161" s="61"/>
    </row>
    <row r="162" spans="1:12" ht="16.5" customHeight="1" x14ac:dyDescent="0.25">
      <c r="A162" s="17"/>
      <c r="B162" s="47"/>
      <c r="C162" s="19" t="s">
        <v>264</v>
      </c>
      <c r="F162" s="61">
        <v>0</v>
      </c>
      <c r="G162" s="36"/>
      <c r="H162" s="61">
        <v>-200258432</v>
      </c>
      <c r="I162" s="36"/>
      <c r="J162" s="61" t="s">
        <v>272</v>
      </c>
      <c r="K162" s="36"/>
      <c r="L162" s="61">
        <v>-248276472</v>
      </c>
    </row>
    <row r="163" spans="1:12" ht="16.5" customHeight="1" x14ac:dyDescent="0.25">
      <c r="B163" s="47" t="s">
        <v>265</v>
      </c>
      <c r="I163" s="19"/>
      <c r="K163" s="18"/>
    </row>
    <row r="164" spans="1:12" ht="16.5" customHeight="1" x14ac:dyDescent="0.25">
      <c r="A164" s="17"/>
      <c r="B164" s="47"/>
      <c r="C164" s="19" t="s">
        <v>266</v>
      </c>
      <c r="F164" s="61">
        <v>155547811</v>
      </c>
      <c r="G164" s="36"/>
      <c r="H164" s="61">
        <v>3402919037</v>
      </c>
      <c r="I164" s="36"/>
      <c r="J164" s="61">
        <v>-20000000</v>
      </c>
      <c r="K164" s="36"/>
      <c r="L164" s="61">
        <v>1044916659</v>
      </c>
    </row>
    <row r="165" spans="1:12" ht="16.5" customHeight="1" x14ac:dyDescent="0.2">
      <c r="A165" s="17"/>
      <c r="B165" s="47" t="s">
        <v>314</v>
      </c>
      <c r="D165" s="69"/>
      <c r="F165" s="61">
        <v>63876824</v>
      </c>
      <c r="G165" s="36"/>
      <c r="H165" s="61">
        <v>0</v>
      </c>
      <c r="I165" s="36"/>
      <c r="J165" s="20">
        <v>0</v>
      </c>
      <c r="K165" s="36"/>
      <c r="L165" s="20">
        <v>0</v>
      </c>
    </row>
    <row r="166" spans="1:12" ht="16.5" customHeight="1" x14ac:dyDescent="0.2">
      <c r="A166" s="17"/>
      <c r="B166" s="47"/>
      <c r="D166" s="69"/>
      <c r="F166" s="61"/>
      <c r="G166" s="36"/>
      <c r="H166" s="61"/>
      <c r="I166" s="36"/>
      <c r="K166" s="36"/>
    </row>
    <row r="167" spans="1:12" ht="16.5" customHeight="1" x14ac:dyDescent="0.2">
      <c r="A167" s="17"/>
      <c r="B167" s="47"/>
      <c r="D167" s="69"/>
      <c r="F167" s="61"/>
      <c r="G167" s="36"/>
      <c r="H167" s="61"/>
      <c r="I167" s="36"/>
      <c r="K167" s="36"/>
    </row>
    <row r="168" spans="1:12" ht="16.5" customHeight="1" x14ac:dyDescent="0.2">
      <c r="A168" s="17"/>
      <c r="B168" s="47"/>
      <c r="D168" s="69"/>
      <c r="F168" s="61"/>
      <c r="G168" s="36"/>
      <c r="H168" s="61"/>
      <c r="I168" s="36"/>
      <c r="K168" s="36"/>
    </row>
    <row r="169" spans="1:12" ht="16.5" customHeight="1" x14ac:dyDescent="0.2">
      <c r="A169" s="17"/>
      <c r="B169" s="47"/>
      <c r="D169" s="69"/>
      <c r="F169" s="61"/>
      <c r="G169" s="36"/>
      <c r="H169" s="61"/>
      <c r="I169" s="36"/>
      <c r="K169" s="36"/>
    </row>
    <row r="170" spans="1:12" ht="16.5" customHeight="1" x14ac:dyDescent="0.2">
      <c r="A170" s="17"/>
      <c r="B170" s="47"/>
      <c r="D170" s="69"/>
      <c r="F170" s="61"/>
      <c r="G170" s="36"/>
      <c r="H170" s="61"/>
      <c r="I170" s="36"/>
      <c r="K170" s="36"/>
    </row>
    <row r="171" spans="1:12" ht="16.5" customHeight="1" x14ac:dyDescent="0.2">
      <c r="A171" s="17"/>
      <c r="B171" s="47"/>
      <c r="D171" s="69"/>
      <c r="F171" s="61"/>
      <c r="G171" s="36"/>
      <c r="H171" s="61"/>
      <c r="I171" s="36"/>
      <c r="K171" s="36"/>
    </row>
    <row r="172" spans="1:12" ht="16.5" customHeight="1" x14ac:dyDescent="0.2">
      <c r="A172" s="17"/>
      <c r="B172" s="47"/>
      <c r="D172" s="69"/>
      <c r="F172" s="61"/>
      <c r="G172" s="36"/>
      <c r="H172" s="61"/>
      <c r="I172" s="36"/>
      <c r="K172" s="36"/>
    </row>
    <row r="173" spans="1:12" ht="16.5" customHeight="1" x14ac:dyDescent="0.2">
      <c r="A173" s="17"/>
      <c r="B173" s="47"/>
      <c r="D173" s="69"/>
      <c r="F173" s="61"/>
      <c r="G173" s="36"/>
      <c r="H173" s="61"/>
      <c r="I173" s="36"/>
      <c r="K173" s="36"/>
    </row>
    <row r="174" spans="1:12" ht="16.5" customHeight="1" x14ac:dyDescent="0.2">
      <c r="A174" s="17"/>
      <c r="B174" s="47"/>
      <c r="D174" s="69"/>
      <c r="F174" s="61"/>
      <c r="G174" s="36"/>
      <c r="H174" s="61"/>
      <c r="I174" s="36"/>
      <c r="K174" s="36"/>
    </row>
    <row r="175" spans="1:12" ht="16.5" customHeight="1" x14ac:dyDescent="0.2">
      <c r="A175" s="17"/>
      <c r="B175" s="47"/>
      <c r="D175" s="69"/>
      <c r="F175" s="61"/>
      <c r="G175" s="36"/>
      <c r="H175" s="61"/>
      <c r="I175" s="36"/>
      <c r="K175" s="36"/>
    </row>
    <row r="176" spans="1:12" ht="16.5" customHeight="1" x14ac:dyDescent="0.2">
      <c r="A176" s="17"/>
      <c r="B176" s="47"/>
      <c r="D176" s="69"/>
      <c r="F176" s="61"/>
      <c r="G176" s="36"/>
      <c r="H176" s="61"/>
      <c r="I176" s="36"/>
      <c r="K176" s="36"/>
    </row>
    <row r="177" spans="1:11" ht="16.5" customHeight="1" x14ac:dyDescent="0.2">
      <c r="A177" s="17"/>
      <c r="B177" s="47"/>
      <c r="D177" s="69"/>
      <c r="F177" s="61"/>
      <c r="G177" s="36"/>
      <c r="H177" s="61"/>
      <c r="I177" s="36"/>
      <c r="K177" s="36"/>
    </row>
    <row r="178" spans="1:11" ht="16.5" customHeight="1" x14ac:dyDescent="0.2">
      <c r="A178" s="17"/>
      <c r="B178" s="47"/>
      <c r="D178" s="69"/>
      <c r="F178" s="61"/>
      <c r="G178" s="36"/>
      <c r="H178" s="61"/>
      <c r="I178" s="36"/>
      <c r="K178" s="36"/>
    </row>
    <row r="179" spans="1:11" ht="16.5" customHeight="1" x14ac:dyDescent="0.2">
      <c r="A179" s="17"/>
      <c r="B179" s="47"/>
      <c r="D179" s="69"/>
      <c r="F179" s="61"/>
      <c r="G179" s="36"/>
      <c r="H179" s="61"/>
      <c r="I179" s="36"/>
      <c r="K179" s="36"/>
    </row>
    <row r="180" spans="1:11" ht="16.5" customHeight="1" x14ac:dyDescent="0.2">
      <c r="A180" s="17"/>
      <c r="B180" s="47"/>
      <c r="D180" s="69"/>
      <c r="F180" s="61"/>
      <c r="G180" s="36"/>
      <c r="H180" s="61"/>
      <c r="I180" s="36"/>
      <c r="K180" s="36"/>
    </row>
    <row r="181" spans="1:11" ht="16.5" customHeight="1" x14ac:dyDescent="0.2">
      <c r="A181" s="17"/>
      <c r="B181" s="47"/>
      <c r="D181" s="69"/>
      <c r="F181" s="61"/>
      <c r="G181" s="36"/>
      <c r="H181" s="61"/>
      <c r="I181" s="36"/>
      <c r="K181" s="36"/>
    </row>
    <row r="182" spans="1:11" ht="16.5" customHeight="1" x14ac:dyDescent="0.2">
      <c r="A182" s="17"/>
      <c r="B182" s="47"/>
      <c r="D182" s="69"/>
      <c r="F182" s="61"/>
      <c r="G182" s="36"/>
      <c r="H182" s="61"/>
      <c r="I182" s="36"/>
      <c r="K182" s="36"/>
    </row>
    <row r="183" spans="1:11" ht="16.5" customHeight="1" x14ac:dyDescent="0.2">
      <c r="A183" s="17"/>
      <c r="B183" s="47"/>
      <c r="D183" s="69"/>
      <c r="F183" s="61"/>
      <c r="G183" s="36"/>
      <c r="H183" s="61"/>
      <c r="I183" s="36"/>
      <c r="K183" s="36"/>
    </row>
    <row r="184" spans="1:11" ht="16.5" customHeight="1" x14ac:dyDescent="0.2">
      <c r="A184" s="17"/>
      <c r="B184" s="47"/>
      <c r="D184" s="69"/>
      <c r="F184" s="61"/>
      <c r="G184" s="36"/>
      <c r="H184" s="61"/>
      <c r="I184" s="36"/>
      <c r="K184" s="36"/>
    </row>
    <row r="185" spans="1:11" ht="16.5" customHeight="1" x14ac:dyDescent="0.2">
      <c r="A185" s="17"/>
      <c r="B185" s="47"/>
      <c r="D185" s="69"/>
      <c r="F185" s="61"/>
      <c r="G185" s="36"/>
      <c r="H185" s="61"/>
      <c r="I185" s="36"/>
      <c r="K185" s="36"/>
    </row>
    <row r="186" spans="1:11" ht="16.5" customHeight="1" x14ac:dyDescent="0.2">
      <c r="A186" s="17"/>
      <c r="B186" s="47"/>
      <c r="D186" s="69"/>
      <c r="F186" s="61"/>
      <c r="G186" s="36"/>
      <c r="H186" s="61"/>
      <c r="I186" s="36"/>
      <c r="K186" s="36"/>
    </row>
    <row r="187" spans="1:11" ht="16.5" customHeight="1" x14ac:dyDescent="0.2">
      <c r="A187" s="17"/>
      <c r="B187" s="47"/>
      <c r="D187" s="69"/>
      <c r="F187" s="61"/>
      <c r="G187" s="36"/>
      <c r="H187" s="61"/>
      <c r="I187" s="36"/>
      <c r="K187" s="36"/>
    </row>
    <row r="188" spans="1:11" ht="16.5" customHeight="1" x14ac:dyDescent="0.2">
      <c r="A188" s="17"/>
      <c r="B188" s="47"/>
      <c r="D188" s="69"/>
      <c r="F188" s="61"/>
      <c r="G188" s="36"/>
      <c r="H188" s="61"/>
      <c r="I188" s="36"/>
      <c r="K188" s="36"/>
    </row>
    <row r="189" spans="1:11" ht="16.5" customHeight="1" x14ac:dyDescent="0.2">
      <c r="A189" s="17"/>
      <c r="B189" s="47"/>
      <c r="D189" s="69"/>
      <c r="F189" s="61"/>
      <c r="G189" s="36"/>
      <c r="H189" s="61"/>
      <c r="I189" s="36"/>
      <c r="K189" s="36"/>
    </row>
    <row r="190" spans="1:11" ht="16.5" customHeight="1" x14ac:dyDescent="0.2">
      <c r="A190" s="17"/>
      <c r="B190" s="47"/>
      <c r="D190" s="69"/>
      <c r="F190" s="61"/>
      <c r="G190" s="36"/>
      <c r="H190" s="61"/>
      <c r="I190" s="36"/>
      <c r="K190" s="36"/>
    </row>
    <row r="191" spans="1:11" ht="16.5" customHeight="1" x14ac:dyDescent="0.2">
      <c r="A191" s="17"/>
      <c r="B191" s="47"/>
      <c r="D191" s="69"/>
      <c r="F191" s="61"/>
      <c r="G191" s="36"/>
      <c r="H191" s="61"/>
      <c r="I191" s="36"/>
      <c r="K191" s="36"/>
    </row>
    <row r="192" spans="1:11" ht="16.5" customHeight="1" x14ac:dyDescent="0.2">
      <c r="A192" s="17"/>
      <c r="B192" s="47"/>
      <c r="D192" s="69"/>
      <c r="F192" s="61"/>
      <c r="G192" s="36"/>
      <c r="H192" s="61"/>
      <c r="I192" s="36"/>
      <c r="K192" s="36"/>
    </row>
    <row r="193" spans="1:12" ht="21.95" customHeight="1" x14ac:dyDescent="0.25">
      <c r="A193" s="164" t="s">
        <v>39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</row>
  </sheetData>
  <mergeCells count="9">
    <mergeCell ref="A193:L193"/>
    <mergeCell ref="F6:H6"/>
    <mergeCell ref="J6:L6"/>
    <mergeCell ref="F69:H69"/>
    <mergeCell ref="J69:L69"/>
    <mergeCell ref="F136:H136"/>
    <mergeCell ref="J136:L136"/>
    <mergeCell ref="A63:L63"/>
    <mergeCell ref="A130:L130"/>
  </mergeCells>
  <pageMargins left="0.8" right="0.5" top="0.5" bottom="0.6" header="0.49" footer="0.4"/>
  <pageSetup paperSize="9" scale="75" firstPageNumber="14" fitToHeight="0" orientation="portrait" useFirstPageNumber="1" horizontalDpi="1200" verticalDpi="1200" r:id="rId1"/>
  <headerFooter>
    <oddFooter>&amp;R&amp;"Arial,Regular"&amp;9&amp;P</oddFooter>
  </headerFooter>
  <rowBreaks count="2" manualBreakCount="2">
    <brk id="63" max="16383" man="1"/>
    <brk id="1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94461B-0561-4824-9D4D-AABD66245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1B5FC-5C10-43D3-AC04-4251EC68FA63}">
  <ds:schemaRefs>
    <ds:schemaRef ds:uri="55778e13-3d98-4d80-808b-768e6a71926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6a26bce-c093-4d73-84b1-dea480186b4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5F252-4CE3-4614-978C-7DEDE3F940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7-9</vt:lpstr>
      <vt:lpstr>10-11</vt:lpstr>
      <vt:lpstr>12</vt:lpstr>
      <vt:lpstr>13</vt:lpstr>
      <vt:lpstr>14-16</vt:lpstr>
      <vt:lpstr>'7-9'!Print_Area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2022-02-24T09:17:35Z</dcterms:created>
  <dcterms:modified xsi:type="dcterms:W3CDTF">2025-02-28T13:50:42Z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