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AS-Listed\Energy Absolute Public Company Limited\Energy Absolute_Sep24'Q3 (SCT-14)\"/>
    </mc:Choice>
  </mc:AlternateContent>
  <xr:revisionPtr revIDLastSave="0" documentId="13_ncr:1_{AE2C95C0-B1DE-4FE0-89DB-8F258E6F2F3A}" xr6:coauthVersionLast="47" xr6:coauthVersionMax="47" xr10:uidLastSave="{00000000-0000-0000-0000-000000000000}"/>
  <bookViews>
    <workbookView xWindow="-108" yWindow="-108" windowWidth="23256" windowHeight="13896" tabRatio="794" activeTab="5" xr2:uid="{00000000-000D-0000-FFFF-FFFF00000000}"/>
  </bookViews>
  <sheets>
    <sheet name="2-4" sheetId="10" r:id="rId1"/>
    <sheet name="5-6 (3m)" sheetId="11" r:id="rId2"/>
    <sheet name="7-8 (9M)" sheetId="12" r:id="rId3"/>
    <sheet name="9" sheetId="13" r:id="rId4"/>
    <sheet name="10" sheetId="14" r:id="rId5"/>
    <sheet name="11-13" sheetId="15" r:id="rId6"/>
  </sheets>
  <definedNames>
    <definedName name="_xlnm.Print_Area" localSheetId="4">'10'!$A$1:$AB$51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1" l="1"/>
  <c r="J156" i="10" l="1"/>
  <c r="F156" i="10"/>
  <c r="L30" i="11"/>
  <c r="AF33" i="13"/>
  <c r="V27" i="14" l="1"/>
  <c r="V34" i="14"/>
  <c r="AB36" i="13"/>
  <c r="F94" i="10"/>
  <c r="H94" i="10"/>
  <c r="J94" i="10"/>
  <c r="L94" i="10"/>
  <c r="F52" i="10"/>
  <c r="Z35" i="13"/>
  <c r="AB34" i="13"/>
  <c r="F29" i="10"/>
  <c r="Z25" i="13" l="1"/>
  <c r="AB25" i="13" s="1"/>
  <c r="AF25" i="13" s="1"/>
  <c r="Z24" i="13"/>
  <c r="AB24" i="13" s="1"/>
  <c r="F27" i="13"/>
  <c r="H27" i="13"/>
  <c r="AB35" i="13"/>
  <c r="AB22" i="13"/>
  <c r="H103" i="12"/>
  <c r="F38" i="15"/>
  <c r="AF35" i="13" l="1"/>
  <c r="AF36" i="13"/>
  <c r="AF34" i="13"/>
  <c r="F103" i="11"/>
  <c r="X31" i="14" l="1"/>
  <c r="X30" i="14"/>
  <c r="J38" i="15"/>
  <c r="AB31" i="14"/>
  <c r="V32" i="14"/>
  <c r="AB27" i="14"/>
  <c r="X27" i="14" l="1"/>
  <c r="P34" i="14"/>
  <c r="J34" i="14"/>
  <c r="Z18" i="14" l="1"/>
  <c r="X16" i="14"/>
  <c r="AB16" i="14" s="1"/>
  <c r="P18" i="14"/>
  <c r="P24" i="14" s="1"/>
  <c r="J18" i="14"/>
  <c r="J24" i="14" s="1"/>
  <c r="J38" i="13"/>
  <c r="Z30" i="13"/>
  <c r="AB30" i="13" s="1"/>
  <c r="AF30" i="13" s="1"/>
  <c r="Z24" i="14" l="1"/>
  <c r="T18" i="14"/>
  <c r="R18" i="14"/>
  <c r="R24" i="14" s="1"/>
  <c r="N18" i="14"/>
  <c r="N24" i="14" s="1"/>
  <c r="L18" i="14"/>
  <c r="L24" i="14" s="1"/>
  <c r="H18" i="14"/>
  <c r="H24" i="14" s="1"/>
  <c r="F18" i="14"/>
  <c r="F24" i="14" s="1"/>
  <c r="H76" i="11" l="1"/>
  <c r="H51" i="11"/>
  <c r="H30" i="11"/>
  <c r="H17" i="11"/>
  <c r="L76" i="11"/>
  <c r="L51" i="11"/>
  <c r="L17" i="11"/>
  <c r="L35" i="11" s="1"/>
  <c r="L38" i="11" s="1"/>
  <c r="H76" i="12"/>
  <c r="H51" i="12"/>
  <c r="H30" i="12"/>
  <c r="H17" i="12"/>
  <c r="L76" i="12"/>
  <c r="L51" i="12"/>
  <c r="L30" i="12"/>
  <c r="L17" i="12"/>
  <c r="AF24" i="13"/>
  <c r="Z23" i="13"/>
  <c r="AF22" i="13"/>
  <c r="Z18" i="13"/>
  <c r="AB18" i="13" s="1"/>
  <c r="AF18" i="13" s="1"/>
  <c r="AD38" i="13"/>
  <c r="F157" i="10" s="1"/>
  <c r="F159" i="10" s="1"/>
  <c r="L27" i="13"/>
  <c r="N27" i="13"/>
  <c r="V14" i="14"/>
  <c r="X14" i="14" s="1"/>
  <c r="X18" i="14" s="1"/>
  <c r="V21" i="14"/>
  <c r="X21" i="14" s="1"/>
  <c r="AB21" i="14" s="1"/>
  <c r="H144" i="15"/>
  <c r="H138" i="15"/>
  <c r="H118" i="15"/>
  <c r="H96" i="15"/>
  <c r="H38" i="15"/>
  <c r="H50" i="15" s="1"/>
  <c r="H54" i="15" s="1"/>
  <c r="L138" i="15"/>
  <c r="L144" i="15" s="1"/>
  <c r="L118" i="15"/>
  <c r="L96" i="15"/>
  <c r="L38" i="15"/>
  <c r="L50" i="15" s="1"/>
  <c r="L54" i="15" s="1"/>
  <c r="J138" i="15"/>
  <c r="J144" i="15" s="1"/>
  <c r="F138" i="15"/>
  <c r="F144" i="15" s="1"/>
  <c r="J118" i="15"/>
  <c r="F118" i="15"/>
  <c r="J96" i="15"/>
  <c r="F96" i="15"/>
  <c r="A62" i="15"/>
  <c r="A124" i="15" s="1"/>
  <c r="A61" i="15"/>
  <c r="A123" i="15" s="1"/>
  <c r="J50" i="15"/>
  <c r="J54" i="15" s="1"/>
  <c r="F50" i="15"/>
  <c r="F54" i="15" s="1"/>
  <c r="R34" i="14"/>
  <c r="L34" i="14"/>
  <c r="H34" i="14"/>
  <c r="F34" i="14"/>
  <c r="AB30" i="14"/>
  <c r="X38" i="13"/>
  <c r="V38" i="13"/>
  <c r="T38" i="13"/>
  <c r="R38" i="13"/>
  <c r="P38" i="13"/>
  <c r="L38" i="13"/>
  <c r="H38" i="13"/>
  <c r="F38" i="13"/>
  <c r="AD27" i="13"/>
  <c r="X27" i="13"/>
  <c r="V27" i="13"/>
  <c r="T27" i="13"/>
  <c r="R27" i="13"/>
  <c r="P27" i="13"/>
  <c r="A3" i="13"/>
  <c r="A3" i="14" s="1"/>
  <c r="A3" i="15" s="1"/>
  <c r="A63" i="15" s="1"/>
  <c r="A125" i="15" s="1"/>
  <c r="J76" i="12"/>
  <c r="F76" i="12"/>
  <c r="A57" i="12"/>
  <c r="J51" i="12"/>
  <c r="F51" i="12"/>
  <c r="J30" i="12"/>
  <c r="F30" i="12"/>
  <c r="J17" i="12"/>
  <c r="F17" i="12"/>
  <c r="J76" i="11"/>
  <c r="F76" i="11"/>
  <c r="A57" i="11"/>
  <c r="A108" i="11"/>
  <c r="F51" i="11"/>
  <c r="J30" i="11"/>
  <c r="F30" i="11"/>
  <c r="J17" i="11"/>
  <c r="F17" i="11"/>
  <c r="A1" i="14"/>
  <c r="F35" i="12" l="1"/>
  <c r="F38" i="12" s="1"/>
  <c r="F90" i="12" s="1"/>
  <c r="F103" i="12" s="1"/>
  <c r="AB23" i="13"/>
  <c r="AF23" i="13" s="1"/>
  <c r="F35" i="11"/>
  <c r="F38" i="11" s="1"/>
  <c r="F90" i="11" s="1"/>
  <c r="L90" i="11"/>
  <c r="J35" i="12"/>
  <c r="J38" i="12" s="1"/>
  <c r="J90" i="12" s="1"/>
  <c r="F79" i="12"/>
  <c r="H79" i="12"/>
  <c r="L103" i="11"/>
  <c r="AB18" i="14"/>
  <c r="J79" i="11"/>
  <c r="AB14" i="14"/>
  <c r="V18" i="14"/>
  <c r="H35" i="12"/>
  <c r="H38" i="12" s="1"/>
  <c r="H90" i="12" s="1"/>
  <c r="J79" i="12"/>
  <c r="L79" i="12"/>
  <c r="L38" i="12"/>
  <c r="L90" i="12" s="1"/>
  <c r="L79" i="11"/>
  <c r="H35" i="11"/>
  <c r="H38" i="11" s="1"/>
  <c r="H90" i="11" s="1"/>
  <c r="H103" i="11" s="1"/>
  <c r="H79" i="11"/>
  <c r="F79" i="11"/>
  <c r="J35" i="11"/>
  <c r="J38" i="11" s="1"/>
  <c r="J90" i="11" s="1"/>
  <c r="Z38" i="13"/>
  <c r="Z27" i="13"/>
  <c r="N38" i="13"/>
  <c r="A55" i="11"/>
  <c r="A1" i="12" s="1"/>
  <c r="A55" i="12" s="1"/>
  <c r="A54" i="12"/>
  <c r="A108" i="12" s="1"/>
  <c r="A52" i="13" s="1"/>
  <c r="A51" i="14" s="1"/>
  <c r="A60" i="15" s="1"/>
  <c r="A122" i="15" s="1"/>
  <c r="A182" i="15" s="1"/>
  <c r="A1" i="13"/>
  <c r="J81" i="12" l="1"/>
  <c r="J99" i="12" s="1"/>
  <c r="L81" i="11"/>
  <c r="L99" i="11" s="1"/>
  <c r="F81" i="11"/>
  <c r="F99" i="11" s="1"/>
  <c r="J103" i="12"/>
  <c r="H81" i="12"/>
  <c r="H99" i="12" s="1"/>
  <c r="L103" i="12"/>
  <c r="X32" i="14"/>
  <c r="X34" i="14" s="1"/>
  <c r="N34" i="14"/>
  <c r="H81" i="11"/>
  <c r="H99" i="11" s="1"/>
  <c r="T24" i="14"/>
  <c r="V22" i="14"/>
  <c r="L81" i="12"/>
  <c r="L99" i="12" s="1"/>
  <c r="J81" i="11"/>
  <c r="J99" i="11" s="1"/>
  <c r="F81" i="12"/>
  <c r="F99" i="12" s="1"/>
  <c r="AB27" i="13"/>
  <c r="AF27" i="13"/>
  <c r="AB38" i="13"/>
  <c r="AF38" i="13"/>
  <c r="T34" i="14"/>
  <c r="AB22" i="14" l="1"/>
  <c r="V24" i="14"/>
  <c r="AB32" i="14"/>
  <c r="AB34" i="14" s="1"/>
  <c r="X24" i="14" l="1"/>
  <c r="AB24" i="14" s="1"/>
  <c r="D33" i="10" l="1"/>
  <c r="D91" i="10" l="1"/>
  <c r="D37" i="10"/>
  <c r="D34" i="10"/>
  <c r="D39" i="10" l="1"/>
  <c r="L156" i="10"/>
  <c r="L159" i="10" s="1"/>
  <c r="H156" i="10"/>
  <c r="H159" i="10" s="1"/>
  <c r="A180" i="10"/>
  <c r="A124" i="10"/>
  <c r="A123" i="10"/>
  <c r="A122" i="10"/>
  <c r="A121" i="10"/>
  <c r="L110" i="10"/>
  <c r="J110" i="10"/>
  <c r="H110" i="10"/>
  <c r="F110" i="10"/>
  <c r="A65" i="10"/>
  <c r="A64" i="10"/>
  <c r="A63" i="10"/>
  <c r="L52" i="10"/>
  <c r="J52" i="10"/>
  <c r="H52" i="10"/>
  <c r="L29" i="10"/>
  <c r="J29" i="10"/>
  <c r="H29" i="10"/>
  <c r="D40" i="10" l="1"/>
  <c r="D41" i="10" s="1"/>
  <c r="D45" i="10" s="1"/>
  <c r="F54" i="10"/>
  <c r="F112" i="10"/>
  <c r="F161" i="10" s="1"/>
  <c r="J112" i="10"/>
  <c r="H112" i="10"/>
  <c r="L112" i="10"/>
  <c r="L161" i="10" s="1"/>
  <c r="J54" i="10"/>
  <c r="L54" i="10"/>
  <c r="H54" i="10"/>
  <c r="D46" i="10" l="1"/>
  <c r="D79" i="10" s="1"/>
  <c r="D48" i="10"/>
  <c r="H161" i="10"/>
  <c r="D86" i="10" l="1"/>
  <c r="D98" i="10" l="1"/>
  <c r="D88" i="10"/>
  <c r="D101" i="10" s="1"/>
  <c r="J159" i="10" l="1"/>
  <c r="J161" i="10" s="1"/>
</calcChain>
</file>

<file path=xl/sharedStrings.xml><?xml version="1.0" encoding="utf-8"?>
<sst xmlns="http://schemas.openxmlformats.org/spreadsheetml/2006/main" count="612" uniqueCount="339">
  <si>
    <t>Energy Absolute Public Company Limited</t>
  </si>
  <si>
    <t xml:space="preserve">Statement of Financial Position </t>
  </si>
  <si>
    <t>As at 30 September 2024</t>
  </si>
  <si>
    <t>Consolidated</t>
  </si>
  <si>
    <t>Separate</t>
  </si>
  <si>
    <t>financial information</t>
  </si>
  <si>
    <t>Unaudited</t>
  </si>
  <si>
    <t>Audited</t>
  </si>
  <si>
    <t>30 September</t>
  </si>
  <si>
    <t>31 December</t>
  </si>
  <si>
    <t>2023</t>
  </si>
  <si>
    <t>Notes</t>
  </si>
  <si>
    <t>Baht’000</t>
  </si>
  <si>
    <t>Assets</t>
  </si>
  <si>
    <t>Current assets</t>
  </si>
  <si>
    <t xml:space="preserve">Cash and cash equivalents </t>
  </si>
  <si>
    <t>Deposits at financial institutions used as collateral</t>
  </si>
  <si>
    <t>Trade accounts receivable, net</t>
  </si>
  <si>
    <t>Current portion of instalment receivables</t>
  </si>
  <si>
    <t>from a related party, net</t>
  </si>
  <si>
    <t>Current portion of finance lease receivables, net</t>
  </si>
  <si>
    <t>Other current receivables, net</t>
  </si>
  <si>
    <t>Short-term loans to related parties</t>
  </si>
  <si>
    <t>Current portion of long-term loans to related parties</t>
  </si>
  <si>
    <t>Inventories, net</t>
  </si>
  <si>
    <t>Non-current assets held-for-sale</t>
  </si>
  <si>
    <t>Total current assets</t>
  </si>
  <si>
    <t>Non-current assets</t>
  </si>
  <si>
    <t>Instalment receivables from a related party, net</t>
  </si>
  <si>
    <t>Finance lease receivables, net</t>
  </si>
  <si>
    <t>Financial assets measured at fair value</t>
  </si>
  <si>
    <t>through other comprehensive income</t>
  </si>
  <si>
    <t>Financial assets measured at amortised cost</t>
  </si>
  <si>
    <t>Investments in subsidiaries</t>
  </si>
  <si>
    <t>Investments in associates</t>
  </si>
  <si>
    <t>Investments in joint ventures</t>
  </si>
  <si>
    <t xml:space="preserve">Long-term loans to other parties </t>
  </si>
  <si>
    <t>and related parties, net</t>
  </si>
  <si>
    <t>Investment property, net</t>
  </si>
  <si>
    <t>Property, plant and equipment, net</t>
  </si>
  <si>
    <t>Right-of-use assets, net</t>
  </si>
  <si>
    <t>Goodwill</t>
  </si>
  <si>
    <t>-</t>
  </si>
  <si>
    <t>Intangible assets, net</t>
  </si>
  <si>
    <t>Deferred tax assets, net</t>
  </si>
  <si>
    <t>Other non-current assets, net</t>
  </si>
  <si>
    <t>Total non-current assets</t>
  </si>
  <si>
    <t>Total assets</t>
  </si>
  <si>
    <t>Director ________________________________________________</t>
  </si>
  <si>
    <t>The accompanying condensed notes to the interim financial information are an integral part of this interim financial information.</t>
  </si>
  <si>
    <t>Liabilities and equity</t>
  </si>
  <si>
    <t>Current liabilities</t>
  </si>
  <si>
    <t>Short-term loans from financial institutions, net</t>
  </si>
  <si>
    <t>Trade accounts payable</t>
  </si>
  <si>
    <t>Other current payables</t>
  </si>
  <si>
    <t>Construction payables and payables</t>
  </si>
  <si>
    <t>for purchase of assets</t>
  </si>
  <si>
    <t xml:space="preserve">Current portion of long-term loans from </t>
  </si>
  <si>
    <t>financial institutions, net</t>
  </si>
  <si>
    <t>Current portion of lease liabilities, net</t>
  </si>
  <si>
    <t>Current portion of debentures, net</t>
  </si>
  <si>
    <t>Corporate income tax payable</t>
  </si>
  <si>
    <t xml:space="preserve">Liabilities directly associated with </t>
  </si>
  <si>
    <t>non-current assets held-for-sale</t>
  </si>
  <si>
    <t>Retention for construction</t>
  </si>
  <si>
    <t>Total current liabilities</t>
  </si>
  <si>
    <t>Non-current liabilities</t>
  </si>
  <si>
    <t>Long-term loans from financial institutions, net</t>
  </si>
  <si>
    <t>Long-term loan from a related party</t>
  </si>
  <si>
    <t>Derivative liabilities</t>
  </si>
  <si>
    <t>Debentures, net</t>
  </si>
  <si>
    <t>Lease liabilities, net</t>
  </si>
  <si>
    <t>Deferred tax liabilities, net</t>
  </si>
  <si>
    <t>Employee benefit obligations</t>
  </si>
  <si>
    <t>Advance receipts for land rental from related parties</t>
  </si>
  <si>
    <t>Non-current provision for decommissioning costs</t>
  </si>
  <si>
    <t>Other non-current liabilities</t>
  </si>
  <si>
    <t>Total non-current liabilities</t>
  </si>
  <si>
    <t>Total liabilities</t>
  </si>
  <si>
    <t>Note</t>
  </si>
  <si>
    <r>
      <t xml:space="preserve">Liabilities and equity </t>
    </r>
    <r>
      <rPr>
        <sz val="10"/>
        <rFont val="Arial"/>
        <family val="2"/>
      </rPr>
      <t>(continued)</t>
    </r>
  </si>
  <si>
    <t>Equity</t>
  </si>
  <si>
    <t>Share capital</t>
  </si>
  <si>
    <t>Authorised share capital</t>
  </si>
  <si>
    <t xml:space="preserve">- 4,020,000,000 ordinary shares </t>
  </si>
  <si>
    <t xml:space="preserve">    at par value of Baht 0.10 per share</t>
  </si>
  <si>
    <t>Issued and paid-up share capital</t>
  </si>
  <si>
    <t>- 3,730,000,000 ordinary shares</t>
  </si>
  <si>
    <t xml:space="preserve">    at paid-up of Baht 0.10 per share</t>
  </si>
  <si>
    <t>Premium on ordinary shares</t>
  </si>
  <si>
    <t>Treasury share</t>
  </si>
  <si>
    <t xml:space="preserve">Retained earnings </t>
  </si>
  <si>
    <t xml:space="preserve">Appropriated </t>
  </si>
  <si>
    <t>- Legal reserve</t>
  </si>
  <si>
    <t>Unappropriated</t>
  </si>
  <si>
    <t>Surplus from business combination</t>
  </si>
  <si>
    <t>under common control</t>
  </si>
  <si>
    <t>Other components of equity</t>
  </si>
  <si>
    <t>Equity attributable to the owners of the parent</t>
  </si>
  <si>
    <t>Non-controlling interests</t>
  </si>
  <si>
    <t>Total equity</t>
  </si>
  <si>
    <t>Total liabilities and equity</t>
  </si>
  <si>
    <t>Statement of Comprehensive Income</t>
  </si>
  <si>
    <t>For the three-month period ended 30 September 2024</t>
  </si>
  <si>
    <t>Restated</t>
  </si>
  <si>
    <t>Revenue from sales and services</t>
  </si>
  <si>
    <t>Revenue from subsidy for adders</t>
  </si>
  <si>
    <t>Dividend income</t>
  </si>
  <si>
    <t>Other income</t>
  </si>
  <si>
    <t>Total revenue</t>
  </si>
  <si>
    <t>Cost of sales and services</t>
  </si>
  <si>
    <t>Selling expenses</t>
  </si>
  <si>
    <t>Administrative expenses</t>
  </si>
  <si>
    <t>Loss from changes in shareholding</t>
  </si>
  <si>
    <t>interest in investment in associates, net</t>
  </si>
  <si>
    <t xml:space="preserve">Gains on remeasurement of </t>
  </si>
  <si>
    <t>financial instruments, net</t>
  </si>
  <si>
    <t>Currency exchange gains, net</t>
  </si>
  <si>
    <t>Finance costs</t>
  </si>
  <si>
    <t>Total expenses</t>
  </si>
  <si>
    <t>Share of loss from investments in associates</t>
  </si>
  <si>
    <t>and joint ventures, net</t>
  </si>
  <si>
    <t>Profit before income tax</t>
  </si>
  <si>
    <t>Income tax</t>
  </si>
  <si>
    <t>Profit for the period</t>
  </si>
  <si>
    <t>Other comprehensive income (expense)</t>
  </si>
  <si>
    <t xml:space="preserve">Items that will not be reclassified </t>
  </si>
  <si>
    <t>subsequently to profit or loss</t>
  </si>
  <si>
    <t xml:space="preserve">   Gain (loss) from remeasurement of investments in</t>
  </si>
  <si>
    <t xml:space="preserve">   equity instruments at fair value through </t>
  </si>
  <si>
    <t xml:space="preserve">   other comprehensive income, net</t>
  </si>
  <si>
    <t xml:space="preserve">   Income tax on item that will not be reclassified</t>
  </si>
  <si>
    <t xml:space="preserve">   subsequently to profit or loss</t>
  </si>
  <si>
    <t xml:space="preserve">Total items that will not be reclassified </t>
  </si>
  <si>
    <t>to profit or loss</t>
  </si>
  <si>
    <t xml:space="preserve">Items that will be reclassified </t>
  </si>
  <si>
    <t xml:space="preserve">   Share of other comprehensive income (expense)</t>
  </si>
  <si>
    <t xml:space="preserve">   from associates and joint ventures accounted</t>
  </si>
  <si>
    <t xml:space="preserve">   for using the equity method, net</t>
  </si>
  <si>
    <t xml:space="preserve">   Currency translation differences</t>
  </si>
  <si>
    <t xml:space="preserve">   Income tax on items that will be reclassified</t>
  </si>
  <si>
    <t xml:space="preserve">Total items that will be reclassified </t>
  </si>
  <si>
    <t>for the period, net of tax</t>
  </si>
  <si>
    <t>Total comprehensive income (expense) for the period</t>
  </si>
  <si>
    <t>Profit (loss) attributable to</t>
  </si>
  <si>
    <t>Owners of the parent</t>
  </si>
  <si>
    <t>Equity attributable to the former shareholder</t>
  </si>
  <si>
    <t>before business combination</t>
  </si>
  <si>
    <t>Total comprehensive income (expense) attributable to</t>
  </si>
  <si>
    <t xml:space="preserve">Earnings per share </t>
  </si>
  <si>
    <t>Basic earnings per share (Baht per share)</t>
  </si>
  <si>
    <t>For the nine-month period ended 30 September 2024</t>
  </si>
  <si>
    <t>interest in investment in associates</t>
  </si>
  <si>
    <t xml:space="preserve">Gains (losses) on remeasurement of </t>
  </si>
  <si>
    <t>Share of profit (loss) from investments in associates</t>
  </si>
  <si>
    <t>Statement of Changes in Equity</t>
  </si>
  <si>
    <t>Consolidated financial information</t>
  </si>
  <si>
    <t>Attributable to the owners of the parent</t>
  </si>
  <si>
    <t>Share of other</t>
  </si>
  <si>
    <t>Discount</t>
  </si>
  <si>
    <t>Change in</t>
  </si>
  <si>
    <t>comprehensive</t>
  </si>
  <si>
    <t>from changes</t>
  </si>
  <si>
    <t>fair value of</t>
  </si>
  <si>
    <t>income</t>
  </si>
  <si>
    <t>Issued and</t>
  </si>
  <si>
    <t>in shareholding</t>
  </si>
  <si>
    <t xml:space="preserve">Remeasurements </t>
  </si>
  <si>
    <t>investments</t>
  </si>
  <si>
    <t>Currency</t>
  </si>
  <si>
    <t>(expense) of</t>
  </si>
  <si>
    <t>Total other</t>
  </si>
  <si>
    <t xml:space="preserve"> paid-up</t>
  </si>
  <si>
    <t>Premium on</t>
  </si>
  <si>
    <t>Treasury</t>
  </si>
  <si>
    <t>Retained earnings</t>
  </si>
  <si>
    <t>interests in</t>
  </si>
  <si>
    <t xml:space="preserve">of post-employment </t>
  </si>
  <si>
    <t xml:space="preserve"> in equity</t>
  </si>
  <si>
    <t>translation</t>
  </si>
  <si>
    <t>associates and</t>
  </si>
  <si>
    <t>components</t>
  </si>
  <si>
    <t>Total owners</t>
  </si>
  <si>
    <t>Non-controlling</t>
  </si>
  <si>
    <t>Total</t>
  </si>
  <si>
    <t>share capital</t>
  </si>
  <si>
    <t>ordinary shares</t>
  </si>
  <si>
    <t xml:space="preserve">Share </t>
  </si>
  <si>
    <t>Legal reserve</t>
  </si>
  <si>
    <t xml:space="preserve"> subsidiaries</t>
  </si>
  <si>
    <t>benefit obligations</t>
  </si>
  <si>
    <t xml:space="preserve"> instruments</t>
  </si>
  <si>
    <t>differences</t>
  </si>
  <si>
    <t>joint ventures</t>
  </si>
  <si>
    <t>of equity</t>
  </si>
  <si>
    <t>of the parent</t>
  </si>
  <si>
    <t>interests</t>
  </si>
  <si>
    <t xml:space="preserve"> equity</t>
  </si>
  <si>
    <t>Bath'000</t>
  </si>
  <si>
    <t>Opening balance as at 1 January 2023</t>
  </si>
  <si>
    <t>Changes in equity for the period</t>
  </si>
  <si>
    <t>Capital contribution by non-controlling interest</t>
  </si>
  <si>
    <t>in a subsidiary</t>
  </si>
  <si>
    <t>Dividend paid</t>
  </si>
  <si>
    <t>Dividend paid of subsidiaries</t>
  </si>
  <si>
    <t>Closing balance as at 30 September 2023</t>
  </si>
  <si>
    <t>Opening balance as at 1 January 2024</t>
  </si>
  <si>
    <t>Change in shareholding interests in a subsidiary</t>
  </si>
  <si>
    <t xml:space="preserve">Dividend paid </t>
  </si>
  <si>
    <t>Closing balance as at 30 September 2024</t>
  </si>
  <si>
    <t>Separate financial information</t>
  </si>
  <si>
    <t>Other component of equity</t>
  </si>
  <si>
    <t>Equity attributable to</t>
  </si>
  <si>
    <t>Surplus</t>
  </si>
  <si>
    <t>the former shareholder</t>
  </si>
  <si>
    <t>from business</t>
  </si>
  <si>
    <t>Remeasurements</t>
  </si>
  <si>
    <t>Change in fair value</t>
  </si>
  <si>
    <t>before business</t>
  </si>
  <si>
    <t>combination under</t>
  </si>
  <si>
    <t>of post-employment</t>
  </si>
  <si>
    <t>of an investment in</t>
  </si>
  <si>
    <t>common control</t>
  </si>
  <si>
    <t>an equity instrument</t>
  </si>
  <si>
    <t>equity</t>
  </si>
  <si>
    <t>Baht'000</t>
  </si>
  <si>
    <t>- As previously reported</t>
  </si>
  <si>
    <t>Business combination under common control</t>
  </si>
  <si>
    <t>Closing balance as at 1 January 2023 - As restated</t>
  </si>
  <si>
    <t>Total comprehensive income for the period</t>
  </si>
  <si>
    <t>Closing balance as at 30 September 2023 - As restated</t>
  </si>
  <si>
    <t xml:space="preserve">Statement of Cash Flows </t>
  </si>
  <si>
    <t>Cash flows from operating activities</t>
  </si>
  <si>
    <t>Profit before income tax for the period</t>
  </si>
  <si>
    <t>Adjustments to reconcile profit before income tax</t>
  </si>
  <si>
    <t>to net cash provided by operations</t>
  </si>
  <si>
    <t xml:space="preserve">   </t>
  </si>
  <si>
    <t>- Depreciation and amortisation</t>
  </si>
  <si>
    <t>- (Gains) losses on remeasurement of financial instruments</t>
  </si>
  <si>
    <t>- Interest income</t>
  </si>
  <si>
    <t>- Dividend income</t>
  </si>
  <si>
    <t>- Finance costs</t>
  </si>
  <si>
    <t>- Retirement benefit expenses</t>
  </si>
  <si>
    <t>- Employee benefit expenses</t>
  </si>
  <si>
    <t>- Share of (profit) loss from investments in associates</t>
  </si>
  <si>
    <t xml:space="preserve">  and joint ventures, net</t>
  </si>
  <si>
    <t>- Gains from fair value measurement of financial assets</t>
  </si>
  <si>
    <t>- Unrealised gains on exchange rates, net</t>
  </si>
  <si>
    <t>- Write-off of withholding tax</t>
  </si>
  <si>
    <t>- Gains on lease termination</t>
  </si>
  <si>
    <t>- Amortisation of advance receipts for land rental</t>
  </si>
  <si>
    <t xml:space="preserve">  from related parties</t>
  </si>
  <si>
    <t>Cash flows before changes in operating assets</t>
  </si>
  <si>
    <t xml:space="preserve">   and liabilities</t>
  </si>
  <si>
    <t>Change in operating assets and liabilities:</t>
  </si>
  <si>
    <t>- Trade accounts receivable</t>
  </si>
  <si>
    <t>- Instalment receivables</t>
  </si>
  <si>
    <t>- Finance lease receivables</t>
  </si>
  <si>
    <t>- Other current receivables</t>
  </si>
  <si>
    <t>- Inventories</t>
  </si>
  <si>
    <t>- Other non-current assets</t>
  </si>
  <si>
    <t>- Trade accounts payable</t>
  </si>
  <si>
    <t>- Other current payables</t>
  </si>
  <si>
    <t>- Other non-current liabilities</t>
  </si>
  <si>
    <t>Cash generated from (used in) operations</t>
  </si>
  <si>
    <t>- Income tax paid</t>
  </si>
  <si>
    <t>- Income tax refund</t>
  </si>
  <si>
    <t>Net cash receipts from (payments in) operating activities</t>
  </si>
  <si>
    <t>Cash flows from investing activities</t>
  </si>
  <si>
    <t>Payments for financial assets measured at amortised cost</t>
  </si>
  <si>
    <t xml:space="preserve">Proceeds from short-term loans to related parties </t>
  </si>
  <si>
    <t xml:space="preserve">Payments for short-term loans to related parties </t>
  </si>
  <si>
    <t>Proceeds from long-term loans to related parties</t>
  </si>
  <si>
    <t>Payments for long-term loans to related parties</t>
  </si>
  <si>
    <t>Payment for investments in financial assets measured</t>
  </si>
  <si>
    <t>at fair value through other comprehensive income</t>
  </si>
  <si>
    <t>Payments for investments in subsidiaries</t>
  </si>
  <si>
    <t>Payments for investments in associates</t>
  </si>
  <si>
    <t>Payments for investments in joint ventures</t>
  </si>
  <si>
    <t>Proceeds from disposal of an investment in a joint venture</t>
  </si>
  <si>
    <t>Payments for purchases of property, plant and equipment</t>
  </si>
  <si>
    <t>Payments for the decommissioning of fixed assets</t>
  </si>
  <si>
    <t>Proceeds from disposals of property, plant and equipment</t>
  </si>
  <si>
    <t>Payments for purchases of intangible assets</t>
  </si>
  <si>
    <t>Proceeds from advance receipts for land rental</t>
  </si>
  <si>
    <t>from related parties</t>
  </si>
  <si>
    <t>Proceeds from dividends</t>
  </si>
  <si>
    <t>Proceeds from interest income</t>
  </si>
  <si>
    <t>Proceeds from finance lease receivables</t>
  </si>
  <si>
    <t>Net cash receipts from (payments in) investing activities</t>
  </si>
  <si>
    <t>Cash flows from financing activities</t>
  </si>
  <si>
    <t>Proceeds from short-term loans from financial institutions</t>
  </si>
  <si>
    <t>Payments for short-term loans from financial institutions</t>
  </si>
  <si>
    <t>Proceeds from long-term loans from financial institutions</t>
  </si>
  <si>
    <t>Payments for long-term loans from financial institutions</t>
  </si>
  <si>
    <t>Proceeds from short-term loans from an other party and related parties</t>
  </si>
  <si>
    <t>Payments for long-term loans from a related party</t>
  </si>
  <si>
    <t>Proceeds from issuing of debentures</t>
  </si>
  <si>
    <t>Payments for deferred financing fee of long-term loans</t>
  </si>
  <si>
    <t>from financial institutions</t>
  </si>
  <si>
    <t>Payments for repayment of debentures</t>
  </si>
  <si>
    <t>Payments for deferred financing fees of debentures</t>
  </si>
  <si>
    <t>Payments for lease liabilities</t>
  </si>
  <si>
    <t>Proceeds from paid-up common shares for capital</t>
  </si>
  <si>
    <t>increase of a subsidiary from non-controlling interest</t>
  </si>
  <si>
    <t>Payments for treasury share</t>
  </si>
  <si>
    <t>Interest paid</t>
  </si>
  <si>
    <t>Net cash receipts from (payments in) financing activities</t>
  </si>
  <si>
    <t>Net (decrease) increase in cash and cash equivalents</t>
  </si>
  <si>
    <t>Beginning balance</t>
  </si>
  <si>
    <t>Exchange gains (losses) on cash and cash equivalents</t>
  </si>
  <si>
    <t xml:space="preserve">Ending balance </t>
  </si>
  <si>
    <t>Cash and cash equivalents are made up as follows:</t>
  </si>
  <si>
    <t>- Cash on hand and deposits at financial</t>
  </si>
  <si>
    <t xml:space="preserve">   institutions - maturities within three months</t>
  </si>
  <si>
    <t>Supplymentary of cash flows information:</t>
  </si>
  <si>
    <t xml:space="preserve">- Changes in construction payables and </t>
  </si>
  <si>
    <t xml:space="preserve">   payables for purchase of fixed assets</t>
  </si>
  <si>
    <t xml:space="preserve">   (including retention for constructions)</t>
  </si>
  <si>
    <t>- Changes in right-of-use assets</t>
  </si>
  <si>
    <t xml:space="preserve">- Changes in accounts receivable from </t>
  </si>
  <si>
    <t>sales of fixed assets</t>
  </si>
  <si>
    <t>- Offsetting payables for construction and</t>
  </si>
  <si>
    <t xml:space="preserve">   purchase of fixed assets with other receivables</t>
  </si>
  <si>
    <t>- Changes in purchase of intangible assets</t>
  </si>
  <si>
    <t>- Reclassify advance payments for equipment and assets</t>
  </si>
  <si>
    <t>into fixed assets.</t>
  </si>
  <si>
    <t>Expected credit losses</t>
  </si>
  <si>
    <t>- (Reversal of) impairment losses</t>
  </si>
  <si>
    <t>- Allowance for (reversal of) decrease in value of inventories</t>
  </si>
  <si>
    <t xml:space="preserve"> in indirect subsidiary</t>
  </si>
  <si>
    <t>Proceed from advance receipt from disposal of investment</t>
  </si>
  <si>
    <t>- Loss on fair value remeasurement of non-current assets held-for-sale</t>
  </si>
  <si>
    <t>- Losses on write-off of machines and equipment</t>
  </si>
  <si>
    <t>- Losses on changes in shareholding interest in an associate</t>
  </si>
  <si>
    <t>- Losses on disposals of machines and equipment</t>
  </si>
  <si>
    <t>- Changes in decommissioning costs</t>
  </si>
  <si>
    <t xml:space="preserve">Short-term loans from other party and related parties </t>
  </si>
  <si>
    <t>Payments for short-term loans from an other party and related parties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</si>
</sst>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;\(#,##0\)"/>
    <numFmt numFmtId="167" formatCode="#,##0;\(#,##0\);\-"/>
    <numFmt numFmtId="168" formatCode="#,##0.0;\(#,##0.0\)"/>
    <numFmt numFmtId="169" formatCode="#,##0.00;\(#,##0.00\);\-"/>
    <numFmt numFmtId="170" formatCode="[$$]#,##0.00_);\([$$]#,##0.00\)"/>
    <numFmt numFmtId="171" formatCode="General\ "/>
    <numFmt numFmtId="172" formatCode="_(* #,##0.00_);_(* \(#,##0.00\);_(* \-??_);_(@_)"/>
    <numFmt numFmtId="173" formatCode="&quot; $&quot;#,##0\ ;&quot; $(&quot;#,##0\);&quot; $- &quot;;@\ "/>
    <numFmt numFmtId="174" formatCode="_-* #,##0.00_-;\-* #,##0.00_-;_-* \-??_-;_-@_-"/>
    <numFmt numFmtId="175" formatCode="#,##0.00\ ;&quot; (&quot;#,##0.00\);&quot; -&quot;#\ ;@\ "/>
    <numFmt numFmtId="176" formatCode="#,##0.0;\(#,##0.0\);\-"/>
  </numFmts>
  <fonts count="18" x14ac:knownFonts="1">
    <font>
      <sz val="11"/>
      <color theme="1"/>
      <name val="Calibri"/>
      <family val="2"/>
      <scheme val="minor"/>
    </font>
    <font>
      <sz val="10"/>
      <name val="Cordia New"/>
      <family val="2"/>
    </font>
    <font>
      <sz val="10"/>
      <name val="Arial"/>
      <family val="2"/>
    </font>
    <font>
      <sz val="14"/>
      <name val="Cordia New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4"/>
      <color rgb="FF000000"/>
      <name val="Browallia New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Tahoma"/>
      <family val="2"/>
    </font>
    <font>
      <sz val="11"/>
      <color rgb="FF000000"/>
      <name val="Tahoma"/>
      <family val="2"/>
    </font>
    <font>
      <u/>
      <sz val="10"/>
      <color rgb="FF0563C1"/>
      <name val="Georgia"/>
      <family val="1"/>
    </font>
    <font>
      <sz val="12"/>
      <name val="Browallia New"/>
      <family val="2"/>
    </font>
    <font>
      <sz val="11"/>
      <color rgb="FF242424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170" fontId="10" fillId="0" borderId="0" applyAlignment="0"/>
    <xf numFmtId="0" fontId="1" fillId="0" borderId="0"/>
    <xf numFmtId="0" fontId="2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9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0" fontId="9" fillId="0" borderId="0"/>
    <xf numFmtId="0" fontId="13" fillId="0" borderId="0" applyBorder="0" applyProtection="0"/>
    <xf numFmtId="172" fontId="14" fillId="0" borderId="0" applyBorder="0" applyProtection="0"/>
    <xf numFmtId="173" fontId="2" fillId="0" borderId="0" applyFill="0" applyBorder="0" applyAlignment="0" applyProtection="0"/>
    <xf numFmtId="43" fontId="9" fillId="0" borderId="0" applyFont="0" applyFill="0" applyBorder="0" applyAlignment="0" applyProtection="0"/>
    <xf numFmtId="173" fontId="2" fillId="0" borderId="0" applyFill="0" applyBorder="0" applyAlignment="0" applyProtection="0"/>
    <xf numFmtId="171" fontId="2" fillId="0" borderId="0"/>
    <xf numFmtId="172" fontId="14" fillId="0" borderId="0" applyBorder="0" applyProtection="0"/>
    <xf numFmtId="173" fontId="2" fillId="0" borderId="0" applyBorder="0" applyProtection="0"/>
    <xf numFmtId="0" fontId="13" fillId="0" borderId="0" applyBorder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" fillId="0" borderId="0" applyFill="0" applyBorder="0" applyAlignment="0" applyProtection="0"/>
    <xf numFmtId="43" fontId="10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43" fontId="9" fillId="0" borderId="0" applyFont="0" applyFill="0" applyBorder="0" applyAlignment="0" applyProtection="0"/>
    <xf numFmtId="175" fontId="2" fillId="0" borderId="0" applyFill="0" applyBorder="0" applyAlignment="0" applyProtection="0"/>
    <xf numFmtId="170" fontId="10" fillId="0" borderId="0" applyAlignment="0"/>
    <xf numFmtId="0" fontId="15" fillId="0" borderId="4" applyNumberFormat="0" applyFill="0" applyBorder="0" applyAlignment="0">
      <alignment wrapText="1"/>
      <protection locked="0"/>
    </xf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233">
    <xf numFmtId="0" fontId="0" fillId="0" borderId="0" xfId="0"/>
    <xf numFmtId="0" fontId="4" fillId="0" borderId="0" xfId="11" applyFont="1" applyAlignment="1">
      <alignment vertical="center"/>
    </xf>
    <xf numFmtId="166" fontId="5" fillId="0" borderId="0" xfId="6" applyNumberFormat="1" applyFont="1" applyAlignment="1">
      <alignment horizontal="left" vertical="center"/>
    </xf>
    <xf numFmtId="167" fontId="4" fillId="0" borderId="0" xfId="11" applyNumberFormat="1" applyFont="1" applyAlignment="1">
      <alignment horizontal="right" vertical="center"/>
    </xf>
    <xf numFmtId="167" fontId="4" fillId="0" borderId="0" xfId="1" applyNumberFormat="1" applyFont="1" applyFill="1" applyAlignment="1">
      <alignment horizontal="right" vertical="center"/>
    </xf>
    <xf numFmtId="166" fontId="6" fillId="0" borderId="0" xfId="4" applyNumberFormat="1" applyFont="1" applyAlignment="1">
      <alignment horizontal="right" vertical="center"/>
    </xf>
    <xf numFmtId="167" fontId="2" fillId="0" borderId="0" xfId="9" applyNumberFormat="1" applyFont="1" applyAlignment="1">
      <alignment horizontal="right" vertical="center"/>
    </xf>
    <xf numFmtId="166" fontId="2" fillId="0" borderId="0" xfId="9" applyNumberFormat="1" applyFont="1" applyAlignment="1">
      <alignment vertical="center"/>
    </xf>
    <xf numFmtId="167" fontId="2" fillId="0" borderId="1" xfId="9" applyNumberFormat="1" applyFont="1" applyBorder="1" applyAlignment="1">
      <alignment horizontal="right" vertical="center"/>
    </xf>
    <xf numFmtId="164" fontId="2" fillId="0" borderId="0" xfId="9" applyNumberFormat="1" applyFont="1" applyAlignment="1">
      <alignment horizontal="center" vertical="center"/>
    </xf>
    <xf numFmtId="164" fontId="2" fillId="0" borderId="0" xfId="9" applyNumberFormat="1" applyFont="1" applyAlignment="1">
      <alignment horizontal="left" vertical="center"/>
    </xf>
    <xf numFmtId="166" fontId="6" fillId="0" borderId="0" xfId="6" applyNumberFormat="1" applyFont="1" applyAlignment="1">
      <alignment horizontal="left" vertical="center"/>
    </xf>
    <xf numFmtId="166" fontId="2" fillId="0" borderId="0" xfId="6" applyNumberFormat="1" applyFont="1" applyAlignment="1">
      <alignment horizontal="center" vertical="center"/>
    </xf>
    <xf numFmtId="166" fontId="2" fillId="0" borderId="0" xfId="6" applyNumberFormat="1" applyFont="1" applyAlignment="1">
      <alignment horizontal="left" vertical="center"/>
    </xf>
    <xf numFmtId="166" fontId="2" fillId="0" borderId="0" xfId="6" applyNumberFormat="1" applyFont="1" applyAlignment="1">
      <alignment horizontal="right" vertical="center"/>
    </xf>
    <xf numFmtId="166" fontId="2" fillId="0" borderId="0" xfId="6" applyNumberFormat="1" applyFont="1" applyAlignment="1">
      <alignment vertical="center"/>
    </xf>
    <xf numFmtId="166" fontId="6" fillId="0" borderId="1" xfId="13" applyNumberFormat="1" applyFont="1" applyBorder="1" applyAlignment="1">
      <alignment horizontal="left" vertical="center"/>
    </xf>
    <xf numFmtId="166" fontId="6" fillId="0" borderId="1" xfId="6" applyNumberFormat="1" applyFont="1" applyBorder="1" applyAlignment="1">
      <alignment horizontal="left" vertical="center"/>
    </xf>
    <xf numFmtId="166" fontId="2" fillId="0" borderId="1" xfId="6" applyNumberFormat="1" applyFont="1" applyBorder="1" applyAlignment="1">
      <alignment horizontal="center" vertical="center"/>
    </xf>
    <xf numFmtId="166" fontId="2" fillId="0" borderId="1" xfId="6" applyNumberFormat="1" applyFont="1" applyBorder="1" applyAlignment="1">
      <alignment horizontal="left" vertical="center"/>
    </xf>
    <xf numFmtId="166" fontId="2" fillId="0" borderId="1" xfId="6" applyNumberFormat="1" applyFont="1" applyBorder="1" applyAlignment="1">
      <alignment horizontal="right" vertical="center"/>
    </xf>
    <xf numFmtId="166" fontId="2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vertical="center"/>
    </xf>
    <xf numFmtId="166" fontId="6" fillId="0" borderId="0" xfId="7" applyNumberFormat="1" applyFont="1" applyAlignment="1">
      <alignment horizontal="left" vertical="center"/>
    </xf>
    <xf numFmtId="166" fontId="6" fillId="0" borderId="0" xfId="9" applyNumberFormat="1" applyFont="1" applyAlignment="1">
      <alignment horizontal="left" vertical="center"/>
    </xf>
    <xf numFmtId="166" fontId="2" fillId="0" borderId="0" xfId="9" applyNumberFormat="1" applyFont="1" applyAlignment="1">
      <alignment horizontal="center" vertical="center"/>
    </xf>
    <xf numFmtId="166" fontId="2" fillId="0" borderId="0" xfId="9" applyNumberFormat="1" applyFont="1" applyAlignment="1">
      <alignment horizontal="left" vertical="center"/>
    </xf>
    <xf numFmtId="166" fontId="6" fillId="0" borderId="1" xfId="12" applyNumberFormat="1" applyFont="1" applyBorder="1" applyAlignment="1">
      <alignment horizontal="left" vertical="center"/>
    </xf>
    <xf numFmtId="166" fontId="6" fillId="0" borderId="1" xfId="9" applyNumberFormat="1" applyFont="1" applyBorder="1" applyAlignment="1">
      <alignment horizontal="left" vertical="center"/>
    </xf>
    <xf numFmtId="166" fontId="2" fillId="0" borderId="1" xfId="9" applyNumberFormat="1" applyFont="1" applyBorder="1" applyAlignment="1">
      <alignment horizontal="center" vertical="center"/>
    </xf>
    <xf numFmtId="166" fontId="2" fillId="0" borderId="1" xfId="9" applyNumberFormat="1" applyFont="1" applyBorder="1" applyAlignment="1">
      <alignment horizontal="left" vertical="center"/>
    </xf>
    <xf numFmtId="164" fontId="2" fillId="0" borderId="1" xfId="9" applyNumberFormat="1" applyFont="1" applyBorder="1" applyAlignment="1">
      <alignment horizontal="left" vertical="center"/>
    </xf>
    <xf numFmtId="164" fontId="2" fillId="0" borderId="1" xfId="9" applyNumberFormat="1" applyFont="1" applyBorder="1" applyAlignment="1">
      <alignment horizontal="center" vertical="center"/>
    </xf>
    <xf numFmtId="167" fontId="8" fillId="0" borderId="1" xfId="8" applyNumberFormat="1" applyFont="1" applyBorder="1" applyAlignment="1">
      <alignment horizontal="right" vertical="center"/>
    </xf>
    <xf numFmtId="167" fontId="8" fillId="0" borderId="0" xfId="8" applyNumberFormat="1" applyFont="1" applyAlignment="1">
      <alignment horizontal="right" vertical="center"/>
    </xf>
    <xf numFmtId="0" fontId="4" fillId="0" borderId="0" xfId="11" applyFont="1" applyAlignment="1">
      <alignment horizontal="center" vertical="center"/>
    </xf>
    <xf numFmtId="0" fontId="4" fillId="0" borderId="0" xfId="11" applyFont="1"/>
    <xf numFmtId="167" fontId="7" fillId="2" borderId="1" xfId="6" applyNumberFormat="1" applyFont="1" applyFill="1" applyBorder="1" applyAlignment="1">
      <alignment horizontal="right" vertical="center"/>
    </xf>
    <xf numFmtId="167" fontId="7" fillId="0" borderId="0" xfId="6" applyNumberFormat="1" applyFont="1" applyAlignment="1">
      <alignment horizontal="right" vertical="center"/>
    </xf>
    <xf numFmtId="166" fontId="8" fillId="0" borderId="0" xfId="6" applyNumberFormat="1" applyFont="1" applyAlignment="1">
      <alignment horizontal="left" vertical="center"/>
    </xf>
    <xf numFmtId="166" fontId="7" fillId="0" borderId="0" xfId="6" applyNumberFormat="1" applyFont="1" applyAlignment="1">
      <alignment horizontal="left" vertical="center"/>
    </xf>
    <xf numFmtId="166" fontId="7" fillId="0" borderId="0" xfId="6" applyNumberFormat="1" applyFont="1" applyAlignment="1">
      <alignment horizontal="right" vertical="center"/>
    </xf>
    <xf numFmtId="166" fontId="7" fillId="0" borderId="0" xfId="6" applyNumberFormat="1" applyFont="1" applyAlignment="1">
      <alignment vertical="center"/>
    </xf>
    <xf numFmtId="166" fontId="7" fillId="0" borderId="0" xfId="6" applyNumberFormat="1" applyFont="1" applyAlignment="1">
      <alignment horizontal="center" vertical="center"/>
    </xf>
    <xf numFmtId="166" fontId="7" fillId="0" borderId="1" xfId="6" applyNumberFormat="1" applyFont="1" applyBorder="1" applyAlignment="1">
      <alignment horizontal="center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left" vertical="center"/>
    </xf>
    <xf numFmtId="166" fontId="8" fillId="0" borderId="0" xfId="6" applyNumberFormat="1" applyFont="1" applyAlignment="1">
      <alignment horizontal="right" vertical="center"/>
    </xf>
    <xf numFmtId="166" fontId="8" fillId="0" borderId="0" xfId="6" applyNumberFormat="1" applyFont="1" applyAlignment="1">
      <alignment horizontal="center" vertical="center"/>
    </xf>
    <xf numFmtId="167" fontId="8" fillId="0" borderId="0" xfId="6" applyNumberFormat="1" applyFont="1" applyAlignment="1">
      <alignment horizontal="right" vertical="center"/>
    </xf>
    <xf numFmtId="165" fontId="8" fillId="0" borderId="0" xfId="2" applyFont="1" applyFill="1" applyAlignment="1">
      <alignment horizontal="right" vertical="center"/>
    </xf>
    <xf numFmtId="167" fontId="8" fillId="0" borderId="0" xfId="11" applyNumberFormat="1" applyFont="1" applyAlignment="1">
      <alignment horizontal="right" vertical="center"/>
    </xf>
    <xf numFmtId="167" fontId="8" fillId="0" borderId="0" xfId="2" applyNumberFormat="1" applyFont="1" applyFill="1" applyAlignment="1">
      <alignment horizontal="right" vertical="center"/>
    </xf>
    <xf numFmtId="166" fontId="8" fillId="0" borderId="0" xfId="6" quotePrefix="1" applyNumberFormat="1" applyFont="1" applyAlignment="1">
      <alignment horizontal="right" vertical="center"/>
    </xf>
    <xf numFmtId="165" fontId="8" fillId="0" borderId="0" xfId="2" applyFont="1" applyFill="1" applyBorder="1" applyAlignment="1">
      <alignment horizontal="right" vertical="center" wrapText="1"/>
    </xf>
    <xf numFmtId="0" fontId="7" fillId="0" borderId="0" xfId="11" quotePrefix="1" applyFont="1" applyAlignment="1">
      <alignment vertical="center"/>
    </xf>
    <xf numFmtId="167" fontId="7" fillId="0" borderId="0" xfId="6" applyNumberFormat="1" applyFont="1" applyAlignment="1">
      <alignment vertical="center"/>
    </xf>
    <xf numFmtId="167" fontId="7" fillId="2" borderId="0" xfId="6" applyNumberFormat="1" applyFont="1" applyFill="1" applyAlignment="1">
      <alignment vertical="center"/>
    </xf>
    <xf numFmtId="167" fontId="7" fillId="2" borderId="1" xfId="6" applyNumberFormat="1" applyFont="1" applyFill="1" applyBorder="1" applyAlignment="1">
      <alignment vertical="center"/>
    </xf>
    <xf numFmtId="167" fontId="7" fillId="2" borderId="0" xfId="6" applyNumberFormat="1" applyFont="1" applyFill="1" applyAlignment="1">
      <alignment horizontal="right" vertical="center"/>
    </xf>
    <xf numFmtId="167" fontId="7" fillId="2" borderId="2" xfId="6" applyNumberFormat="1" applyFont="1" applyFill="1" applyBorder="1" applyAlignment="1">
      <alignment horizontal="right" vertical="center"/>
    </xf>
    <xf numFmtId="0" fontId="6" fillId="0" borderId="0" xfId="11" applyFont="1" applyAlignment="1">
      <alignment vertical="center"/>
    </xf>
    <xf numFmtId="0" fontId="2" fillId="0" borderId="0" xfId="11" applyFont="1" applyAlignment="1">
      <alignment horizontal="center" vertical="center"/>
    </xf>
    <xf numFmtId="0" fontId="2" fillId="0" borderId="0" xfId="11" applyFont="1" applyAlignment="1">
      <alignment horizontal="right" vertical="center"/>
    </xf>
    <xf numFmtId="167" fontId="2" fillId="0" borderId="0" xfId="11" applyNumberFormat="1" applyFont="1" applyAlignment="1">
      <alignment horizontal="right" vertical="center"/>
    </xf>
    <xf numFmtId="0" fontId="2" fillId="0" borderId="0" xfId="11" applyFont="1" applyAlignment="1">
      <alignment vertical="center"/>
    </xf>
    <xf numFmtId="0" fontId="6" fillId="0" borderId="1" xfId="11" applyFont="1" applyBorder="1" applyAlignment="1">
      <alignment vertical="center"/>
    </xf>
    <xf numFmtId="0" fontId="2" fillId="0" borderId="1" xfId="11" applyFont="1" applyBorder="1" applyAlignment="1">
      <alignment horizontal="center" vertical="center"/>
    </xf>
    <xf numFmtId="0" fontId="2" fillId="0" borderId="1" xfId="11" applyFont="1" applyBorder="1" applyAlignment="1">
      <alignment horizontal="right" vertical="center"/>
    </xf>
    <xf numFmtId="167" fontId="2" fillId="0" borderId="1" xfId="11" applyNumberFormat="1" applyFont="1" applyBorder="1" applyAlignment="1">
      <alignment horizontal="right" vertical="center"/>
    </xf>
    <xf numFmtId="166" fontId="6" fillId="0" borderId="0" xfId="0" applyNumberFormat="1" applyFont="1" applyAlignment="1">
      <alignment horizontal="left" vertical="center"/>
    </xf>
    <xf numFmtId="166" fontId="6" fillId="0" borderId="0" xfId="0" applyNumberFormat="1" applyFont="1" applyAlignment="1">
      <alignment horizontal="center" vertical="center"/>
    </xf>
    <xf numFmtId="166" fontId="6" fillId="0" borderId="1" xfId="0" applyNumberFormat="1" applyFont="1" applyBorder="1" applyAlignment="1">
      <alignment horizontal="left" vertical="center"/>
    </xf>
    <xf numFmtId="166" fontId="6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left" vertical="center"/>
    </xf>
    <xf numFmtId="166" fontId="2" fillId="0" borderId="0" xfId="0" applyNumberFormat="1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horizontal="right" vertical="center"/>
    </xf>
    <xf numFmtId="167" fontId="2" fillId="0" borderId="1" xfId="0" applyNumberFormat="1" applyFont="1" applyBorder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66" fontId="6" fillId="0" borderId="0" xfId="0" applyNumberFormat="1" applyFont="1" applyAlignment="1">
      <alignment vertical="center"/>
    </xf>
    <xf numFmtId="166" fontId="6" fillId="0" borderId="0" xfId="0" applyNumberFormat="1" applyFont="1" applyAlignment="1">
      <alignment horizontal="right" vertical="center"/>
    </xf>
    <xf numFmtId="167" fontId="6" fillId="2" borderId="0" xfId="8" applyNumberFormat="1" applyFont="1" applyFill="1" applyAlignment="1">
      <alignment horizontal="right" vertical="center"/>
    </xf>
    <xf numFmtId="167" fontId="2" fillId="2" borderId="0" xfId="0" applyNumberFormat="1" applyFont="1" applyFill="1" applyAlignment="1">
      <alignment horizontal="right" vertical="center"/>
    </xf>
    <xf numFmtId="166" fontId="2" fillId="2" borderId="0" xfId="0" applyNumberFormat="1" applyFont="1" applyFill="1" applyAlignment="1">
      <alignment vertical="center"/>
    </xf>
    <xf numFmtId="167" fontId="2" fillId="2" borderId="1" xfId="0" applyNumberFormat="1" applyFont="1" applyFill="1" applyBorder="1" applyAlignment="1">
      <alignment horizontal="right" vertical="center"/>
    </xf>
    <xf numFmtId="168" fontId="2" fillId="0" borderId="0" xfId="0" applyNumberFormat="1" applyFont="1" applyAlignment="1">
      <alignment horizontal="center" vertical="center"/>
    </xf>
    <xf numFmtId="167" fontId="6" fillId="2" borderId="0" xfId="0" applyNumberFormat="1" applyFont="1" applyFill="1" applyAlignment="1">
      <alignment horizontal="right" vertical="center"/>
    </xf>
    <xf numFmtId="167" fontId="6" fillId="0" borderId="1" xfId="8" applyNumberFormat="1" applyFont="1" applyBorder="1" applyAlignment="1">
      <alignment horizontal="right" vertical="center"/>
    </xf>
    <xf numFmtId="167" fontId="6" fillId="2" borderId="0" xfId="7" applyNumberFormat="1" applyFont="1" applyFill="1" applyAlignment="1">
      <alignment horizontal="right" vertical="center"/>
    </xf>
    <xf numFmtId="0" fontId="2" fillId="0" borderId="1" xfId="11" applyFont="1" applyBorder="1" applyAlignment="1">
      <alignment vertical="center"/>
    </xf>
    <xf numFmtId="167" fontId="2" fillId="0" borderId="0" xfId="6" applyNumberFormat="1" applyFont="1" applyAlignment="1">
      <alignment horizontal="center" vertical="center"/>
    </xf>
    <xf numFmtId="167" fontId="2" fillId="0" borderId="0" xfId="6" applyNumberFormat="1" applyFont="1" applyAlignment="1">
      <alignment horizontal="right" vertical="center"/>
    </xf>
    <xf numFmtId="166" fontId="6" fillId="0" borderId="0" xfId="6" applyNumberFormat="1" applyFont="1" applyAlignment="1">
      <alignment horizontal="right" vertical="center"/>
    </xf>
    <xf numFmtId="166" fontId="2" fillId="0" borderId="1" xfId="6" applyNumberFormat="1" applyFont="1" applyBorder="1" applyAlignment="1">
      <alignment vertical="center"/>
    </xf>
    <xf numFmtId="167" fontId="8" fillId="0" borderId="1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6" fontId="6" fillId="0" borderId="0" xfId="7" applyNumberFormat="1" applyFont="1" applyAlignment="1">
      <alignment horizontal="center" vertical="center"/>
    </xf>
    <xf numFmtId="0" fontId="2" fillId="0" borderId="0" xfId="0" applyFont="1"/>
    <xf numFmtId="166" fontId="2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6" fillId="0" borderId="0" xfId="9" applyNumberFormat="1" applyFont="1" applyAlignment="1">
      <alignment vertical="center"/>
    </xf>
    <xf numFmtId="166" fontId="6" fillId="0" borderId="0" xfId="12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2" fillId="2" borderId="0" xfId="9" applyNumberFormat="1" applyFont="1" applyFill="1" applyAlignment="1">
      <alignment horizontal="right" vertical="center"/>
    </xf>
    <xf numFmtId="164" fontId="2" fillId="0" borderId="0" xfId="9" applyNumberFormat="1" applyFont="1" applyAlignment="1">
      <alignment horizontal="right" vertical="center"/>
    </xf>
    <xf numFmtId="168" fontId="2" fillId="0" borderId="0" xfId="9" applyNumberFormat="1" applyFont="1" applyAlignment="1">
      <alignment horizontal="center" vertical="center"/>
    </xf>
    <xf numFmtId="167" fontId="2" fillId="2" borderId="1" xfId="9" applyNumberFormat="1" applyFont="1" applyFill="1" applyBorder="1" applyAlignment="1">
      <alignment horizontal="right" vertical="center"/>
    </xf>
    <xf numFmtId="166" fontId="2" fillId="0" borderId="0" xfId="9" quotePrefix="1" applyNumberFormat="1" applyFont="1" applyAlignment="1">
      <alignment horizontal="left" vertical="center"/>
    </xf>
    <xf numFmtId="167" fontId="2" fillId="2" borderId="2" xfId="11" applyNumberFormat="1" applyFont="1" applyFill="1" applyBorder="1" applyAlignment="1">
      <alignment vertical="center"/>
    </xf>
    <xf numFmtId="169" fontId="2" fillId="0" borderId="0" xfId="9" applyNumberFormat="1" applyFont="1" applyAlignment="1">
      <alignment horizontal="right" vertical="center"/>
    </xf>
    <xf numFmtId="169" fontId="2" fillId="2" borderId="0" xfId="9" applyNumberFormat="1" applyFont="1" applyFill="1" applyAlignment="1">
      <alignment horizontal="right" vertical="center"/>
    </xf>
    <xf numFmtId="0" fontId="2" fillId="2" borderId="0" xfId="11" applyFont="1" applyFill="1" applyAlignment="1">
      <alignment vertical="center"/>
    </xf>
    <xf numFmtId="167" fontId="2" fillId="2" borderId="2" xfId="9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10" applyFont="1" applyAlignment="1">
      <alignment vertical="center"/>
    </xf>
    <xf numFmtId="167" fontId="2" fillId="2" borderId="2" xfId="0" applyNumberFormat="1" applyFont="1" applyFill="1" applyBorder="1" applyAlignment="1">
      <alignment horizontal="right" vertical="center"/>
    </xf>
    <xf numFmtId="168" fontId="2" fillId="0" borderId="0" xfId="0" quotePrefix="1" applyNumberFormat="1" applyFont="1" applyAlignment="1">
      <alignment horizontal="center" vertical="center"/>
    </xf>
    <xf numFmtId="167" fontId="2" fillId="2" borderId="0" xfId="0" applyNumberFormat="1" applyFont="1" applyFill="1" applyAlignment="1">
      <alignment vertical="center"/>
    </xf>
    <xf numFmtId="167" fontId="2" fillId="2" borderId="0" xfId="6" applyNumberFormat="1" applyFont="1" applyFill="1" applyAlignment="1">
      <alignment horizontal="right" vertical="center"/>
    </xf>
    <xf numFmtId="0" fontId="8" fillId="0" borderId="0" xfId="11" applyFont="1" applyAlignment="1">
      <alignment horizontal="center" vertical="center"/>
    </xf>
    <xf numFmtId="167" fontId="2" fillId="2" borderId="1" xfId="6" applyNumberFormat="1" applyFont="1" applyFill="1" applyBorder="1" applyAlignment="1">
      <alignment horizontal="right" vertical="center"/>
    </xf>
    <xf numFmtId="167" fontId="2" fillId="2" borderId="2" xfId="0" applyNumberFormat="1" applyFont="1" applyFill="1" applyBorder="1" applyAlignment="1">
      <alignment vertical="center"/>
    </xf>
    <xf numFmtId="167" fontId="2" fillId="2" borderId="1" xfId="0" applyNumberFormat="1" applyFont="1" applyFill="1" applyBorder="1" applyAlignment="1">
      <alignment vertical="center"/>
    </xf>
    <xf numFmtId="0" fontId="6" fillId="0" borderId="0" xfId="0" quotePrefix="1" applyFont="1" applyAlignment="1">
      <alignment horizontal="right" vertical="center"/>
    </xf>
    <xf numFmtId="0" fontId="6" fillId="0" borderId="1" xfId="8" applyFont="1" applyBorder="1" applyAlignment="1">
      <alignment horizontal="right" vertical="center"/>
    </xf>
    <xf numFmtId="167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67" fontId="6" fillId="0" borderId="0" xfId="8" applyNumberFormat="1" applyFont="1" applyAlignment="1">
      <alignment horizontal="right" vertical="center"/>
    </xf>
    <xf numFmtId="167" fontId="2" fillId="0" borderId="0" xfId="0" applyNumberFormat="1" applyFont="1" applyAlignment="1">
      <alignment vertical="center"/>
    </xf>
    <xf numFmtId="167" fontId="2" fillId="0" borderId="1" xfId="0" applyNumberFormat="1" applyFont="1" applyBorder="1" applyAlignment="1">
      <alignment vertical="center"/>
    </xf>
    <xf numFmtId="167" fontId="2" fillId="0" borderId="2" xfId="0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7" fontId="6" fillId="0" borderId="0" xfId="0" quotePrefix="1" applyNumberFormat="1" applyFont="1" applyAlignment="1">
      <alignment horizontal="right" vertical="center"/>
    </xf>
    <xf numFmtId="167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7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left" vertical="center"/>
    </xf>
    <xf numFmtId="167" fontId="2" fillId="0" borderId="1" xfId="0" applyNumberFormat="1" applyFont="1" applyBorder="1" applyAlignment="1">
      <alignment horizontal="left" vertical="center"/>
    </xf>
    <xf numFmtId="167" fontId="6" fillId="0" borderId="0" xfId="0" applyNumberFormat="1" applyFont="1" applyAlignment="1">
      <alignment horizontal="left" vertical="center"/>
    </xf>
    <xf numFmtId="167" fontId="2" fillId="2" borderId="0" xfId="7" applyNumberFormat="1" applyFill="1" applyAlignment="1">
      <alignment horizontal="right" vertical="center"/>
    </xf>
    <xf numFmtId="167" fontId="2" fillId="2" borderId="1" xfId="7" applyNumberForma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66" fontId="2" fillId="0" borderId="0" xfId="0" quotePrefix="1" applyNumberFormat="1" applyFont="1" applyAlignment="1">
      <alignment horizontal="left" vertical="center"/>
    </xf>
    <xf numFmtId="0" fontId="5" fillId="0" borderId="0" xfId="11" applyFont="1" applyAlignment="1">
      <alignment horizontal="right" vertical="center"/>
    </xf>
    <xf numFmtId="0" fontId="5" fillId="0" borderId="0" xfId="11" applyFont="1" applyAlignment="1">
      <alignment horizontal="center" vertical="center"/>
    </xf>
    <xf numFmtId="167" fontId="5" fillId="0" borderId="1" xfId="11" applyNumberFormat="1" applyFont="1" applyBorder="1" applyAlignment="1">
      <alignment horizontal="right" vertical="center"/>
    </xf>
    <xf numFmtId="0" fontId="5" fillId="0" borderId="1" xfId="11" applyFont="1" applyBorder="1" applyAlignment="1">
      <alignment horizontal="right" vertical="center"/>
    </xf>
    <xf numFmtId="167" fontId="5" fillId="0" borderId="0" xfId="11" applyNumberFormat="1" applyFont="1" applyAlignment="1">
      <alignment vertical="center"/>
    </xf>
    <xf numFmtId="167" fontId="5" fillId="0" borderId="0" xfId="11" applyNumberFormat="1" applyFont="1" applyAlignment="1">
      <alignment horizontal="right" vertical="center"/>
    </xf>
    <xf numFmtId="167" fontId="5" fillId="0" borderId="0" xfId="11" applyNumberFormat="1" applyFont="1" applyAlignment="1">
      <alignment horizontal="center" vertical="center"/>
    </xf>
    <xf numFmtId="0" fontId="4" fillId="0" borderId="0" xfId="11" applyFont="1" applyAlignment="1">
      <alignment horizontal="right" vertical="center"/>
    </xf>
    <xf numFmtId="0" fontId="5" fillId="0" borderId="0" xfId="11" applyFont="1" applyAlignment="1">
      <alignment vertical="center"/>
    </xf>
    <xf numFmtId="0" fontId="5" fillId="0" borderId="0" xfId="11" applyFont="1" applyAlignment="1">
      <alignment horizontal="center"/>
    </xf>
    <xf numFmtId="0" fontId="5" fillId="0" borderId="0" xfId="2" applyNumberFormat="1" applyFont="1" applyFill="1" applyAlignment="1">
      <alignment horizontal="right"/>
    </xf>
    <xf numFmtId="0" fontId="5" fillId="0" borderId="0" xfId="6" applyFont="1" applyAlignment="1">
      <alignment horizontal="right"/>
    </xf>
    <xf numFmtId="0" fontId="5" fillId="0" borderId="0" xfId="2" applyNumberFormat="1" applyFont="1" applyFill="1" applyAlignment="1">
      <alignment horizontal="right" vertical="center"/>
    </xf>
    <xf numFmtId="0" fontId="5" fillId="0" borderId="0" xfId="6" applyFont="1" applyAlignment="1">
      <alignment horizontal="right" vertical="center"/>
    </xf>
    <xf numFmtId="0" fontId="5" fillId="0" borderId="1" xfId="11" applyFont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right" vertical="center"/>
    </xf>
    <xf numFmtId="167" fontId="4" fillId="0" borderId="0" xfId="1" applyNumberFormat="1" applyFont="1" applyFill="1" applyAlignment="1">
      <alignment vertical="center"/>
    </xf>
    <xf numFmtId="167" fontId="4" fillId="0" borderId="0" xfId="11" applyNumberFormat="1" applyFont="1" applyAlignment="1">
      <alignment vertical="center"/>
    </xf>
    <xf numFmtId="166" fontId="4" fillId="0" borderId="0" xfId="6" applyNumberFormat="1" applyFont="1" applyAlignment="1">
      <alignment horizontal="left" vertical="center"/>
    </xf>
    <xf numFmtId="166" fontId="4" fillId="0" borderId="0" xfId="6" applyNumberFormat="1" applyFont="1" applyAlignment="1">
      <alignment vertical="center"/>
    </xf>
    <xf numFmtId="167" fontId="4" fillId="2" borderId="0" xfId="1" applyNumberFormat="1" applyFont="1" applyFill="1" applyAlignment="1">
      <alignment vertical="center"/>
    </xf>
    <xf numFmtId="167" fontId="4" fillId="2" borderId="0" xfId="11" applyNumberFormat="1" applyFont="1" applyFill="1" applyAlignment="1">
      <alignment vertical="center"/>
    </xf>
    <xf numFmtId="167" fontId="4" fillId="2" borderId="5" xfId="11" applyNumberFormat="1" applyFont="1" applyFill="1" applyBorder="1" applyAlignment="1">
      <alignment horizontal="right" vertical="center"/>
    </xf>
    <xf numFmtId="167" fontId="4" fillId="2" borderId="2" xfId="11" applyNumberFormat="1" applyFont="1" applyFill="1" applyBorder="1" applyAlignment="1">
      <alignment horizontal="right" vertical="center"/>
    </xf>
    <xf numFmtId="0" fontId="2" fillId="0" borderId="0" xfId="0" quotePrefix="1" applyFont="1" applyAlignment="1">
      <alignment horizontal="center" vertical="center"/>
    </xf>
    <xf numFmtId="167" fontId="2" fillId="0" borderId="0" xfId="7" applyNumberFormat="1" applyAlignment="1">
      <alignment horizontal="right" vertical="center"/>
    </xf>
    <xf numFmtId="167" fontId="2" fillId="2" borderId="0" xfId="7" applyNumberFormat="1" applyFill="1" applyAlignment="1">
      <alignment horizontal="right" vertical="center" wrapText="1"/>
    </xf>
    <xf numFmtId="167" fontId="2" fillId="2" borderId="2" xfId="7" applyNumberFormat="1" applyFill="1" applyBorder="1" applyAlignment="1">
      <alignment horizontal="right" vertical="center"/>
    </xf>
    <xf numFmtId="166" fontId="2" fillId="0" borderId="0" xfId="7" applyNumberFormat="1" applyAlignment="1">
      <alignment horizontal="left" vertical="center"/>
    </xf>
    <xf numFmtId="166" fontId="2" fillId="0" borderId="0" xfId="7" applyNumberFormat="1" applyAlignment="1">
      <alignment horizontal="center" vertical="center"/>
    </xf>
    <xf numFmtId="167" fontId="6" fillId="0" borderId="0" xfId="7" applyNumberFormat="1" applyFont="1" applyAlignment="1">
      <alignment horizontal="right" vertical="center"/>
    </xf>
    <xf numFmtId="167" fontId="2" fillId="0" borderId="1" xfId="7" applyNumberFormat="1" applyBorder="1" applyAlignment="1">
      <alignment horizontal="right" vertical="center"/>
    </xf>
    <xf numFmtId="167" fontId="2" fillId="0" borderId="0" xfId="7" applyNumberFormat="1" applyAlignment="1">
      <alignment horizontal="right" vertical="center" wrapText="1"/>
    </xf>
    <xf numFmtId="167" fontId="2" fillId="0" borderId="2" xfId="7" applyNumberFormat="1" applyBorder="1" applyAlignment="1">
      <alignment horizontal="right" vertical="center"/>
    </xf>
    <xf numFmtId="167" fontId="7" fillId="0" borderId="1" xfId="6" applyNumberFormat="1" applyFont="1" applyBorder="1" applyAlignment="1">
      <alignment vertical="center"/>
    </xf>
    <xf numFmtId="167" fontId="7" fillId="0" borderId="1" xfId="6" applyNumberFormat="1" applyFont="1" applyBorder="1" applyAlignment="1">
      <alignment horizontal="right" vertical="center"/>
    </xf>
    <xf numFmtId="167" fontId="7" fillId="0" borderId="2" xfId="6" applyNumberFormat="1" applyFont="1" applyBorder="1" applyAlignment="1">
      <alignment horizontal="right" vertical="center"/>
    </xf>
    <xf numFmtId="167" fontId="4" fillId="0" borderId="5" xfId="11" applyNumberFormat="1" applyFont="1" applyBorder="1" applyAlignment="1">
      <alignment horizontal="right" vertical="center"/>
    </xf>
    <xf numFmtId="166" fontId="5" fillId="0" borderId="0" xfId="6" applyNumberFormat="1" applyFont="1" applyAlignment="1">
      <alignment horizontal="center" vertical="center"/>
    </xf>
    <xf numFmtId="0" fontId="5" fillId="0" borderId="1" xfId="8" applyFont="1" applyBorder="1" applyAlignment="1">
      <alignment horizontal="right" vertical="center"/>
    </xf>
    <xf numFmtId="167" fontId="4" fillId="0" borderId="2" xfId="11" applyNumberFormat="1" applyFont="1" applyBorder="1" applyAlignment="1">
      <alignment horizontal="right" vertical="center"/>
    </xf>
    <xf numFmtId="167" fontId="2" fillId="0" borderId="2" xfId="9" applyNumberFormat="1" applyFont="1" applyBorder="1" applyAlignment="1">
      <alignment horizontal="right" vertical="center"/>
    </xf>
    <xf numFmtId="166" fontId="2" fillId="0" borderId="0" xfId="7" quotePrefix="1" applyNumberFormat="1" applyAlignment="1">
      <alignment horizontal="left" vertical="center"/>
    </xf>
    <xf numFmtId="167" fontId="2" fillId="0" borderId="2" xfId="11" applyNumberFormat="1" applyFont="1" applyBorder="1" applyAlignment="1">
      <alignment vertical="center"/>
    </xf>
    <xf numFmtId="169" fontId="2" fillId="2" borderId="0" xfId="7" applyNumberFormat="1" applyFill="1" applyAlignment="1">
      <alignment horizontal="right" vertical="center"/>
    </xf>
    <xf numFmtId="169" fontId="2" fillId="0" borderId="0" xfId="7" applyNumberFormat="1" applyAlignment="1">
      <alignment horizontal="right" vertical="center"/>
    </xf>
    <xf numFmtId="164" fontId="2" fillId="0" borderId="0" xfId="7" applyNumberFormat="1" applyAlignment="1">
      <alignment horizontal="center" vertical="center"/>
    </xf>
    <xf numFmtId="164" fontId="2" fillId="0" borderId="0" xfId="7" applyNumberFormat="1" applyAlignment="1">
      <alignment horizontal="left" vertical="center"/>
    </xf>
    <xf numFmtId="167" fontId="7" fillId="0" borderId="0" xfId="0" applyNumberFormat="1" applyFont="1" applyAlignment="1">
      <alignment horizontal="right" vertical="center"/>
    </xf>
    <xf numFmtId="167" fontId="7" fillId="0" borderId="0" xfId="0" applyNumberFormat="1" applyFont="1" applyAlignment="1">
      <alignment horizontal="left" vertical="center"/>
    </xf>
    <xf numFmtId="167" fontId="7" fillId="2" borderId="0" xfId="0" applyNumberFormat="1" applyFont="1" applyFill="1" applyAlignment="1">
      <alignment horizontal="right" vertical="center"/>
    </xf>
    <xf numFmtId="167" fontId="7" fillId="0" borderId="0" xfId="0" applyNumberFormat="1" applyFont="1" applyAlignment="1">
      <alignment vertical="center"/>
    </xf>
    <xf numFmtId="167" fontId="7" fillId="2" borderId="0" xfId="0" applyNumberFormat="1" applyFont="1" applyFill="1" applyAlignment="1">
      <alignment vertical="center"/>
    </xf>
    <xf numFmtId="0" fontId="8" fillId="0" borderId="0" xfId="11" quotePrefix="1" applyFont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6" fontId="8" fillId="0" borderId="1" xfId="6" applyNumberFormat="1" applyFont="1" applyBorder="1" applyAlignment="1">
      <alignment horizontal="right" vertical="center"/>
    </xf>
    <xf numFmtId="167" fontId="8" fillId="0" borderId="1" xfId="6" applyNumberFormat="1" applyFont="1" applyBorder="1" applyAlignment="1">
      <alignment horizontal="right" vertical="center"/>
    </xf>
    <xf numFmtId="167" fontId="16" fillId="2" borderId="0" xfId="11" applyNumberFormat="1" applyFont="1" applyFill="1" applyAlignment="1">
      <alignment horizontal="right" vertical="center"/>
    </xf>
    <xf numFmtId="167" fontId="2" fillId="2" borderId="5" xfId="7" applyNumberFormat="1" applyFill="1" applyBorder="1" applyAlignment="1">
      <alignment horizontal="right" vertical="center"/>
    </xf>
    <xf numFmtId="167" fontId="2" fillId="0" borderId="5" xfId="7" applyNumberFormat="1" applyBorder="1" applyAlignment="1">
      <alignment horizontal="right" vertical="center"/>
    </xf>
    <xf numFmtId="167" fontId="16" fillId="0" borderId="0" xfId="11" applyNumberFormat="1" applyFont="1" applyAlignment="1">
      <alignment horizontal="right" vertical="center"/>
    </xf>
    <xf numFmtId="49" fontId="6" fillId="0" borderId="0" xfId="0" quotePrefix="1" applyNumberFormat="1" applyFont="1" applyAlignment="1">
      <alignment horizontal="right" vertical="center"/>
    </xf>
    <xf numFmtId="167" fontId="4" fillId="0" borderId="1" xfId="11" applyNumberFormat="1" applyFont="1" applyBorder="1" applyAlignment="1">
      <alignment vertical="center"/>
    </xf>
    <xf numFmtId="167" fontId="4" fillId="2" borderId="1" xfId="11" applyNumberFormat="1" applyFont="1" applyFill="1" applyBorder="1" applyAlignment="1">
      <alignment vertical="center"/>
    </xf>
    <xf numFmtId="166" fontId="2" fillId="2" borderId="0" xfId="0" quotePrefix="1" applyNumberFormat="1" applyFont="1" applyFill="1" applyAlignment="1">
      <alignment horizontal="right" vertical="center"/>
    </xf>
    <xf numFmtId="166" fontId="2" fillId="0" borderId="0" xfId="0" quotePrefix="1" applyNumberFormat="1" applyFont="1" applyAlignment="1">
      <alignment horizontal="right" vertical="center"/>
    </xf>
    <xf numFmtId="0" fontId="16" fillId="0" borderId="0" xfId="11" applyFont="1" applyAlignment="1">
      <alignment vertical="center"/>
    </xf>
    <xf numFmtId="167" fontId="16" fillId="2" borderId="0" xfId="11" applyNumberFormat="1" applyFont="1" applyFill="1" applyAlignment="1">
      <alignment vertical="center"/>
    </xf>
    <xf numFmtId="0" fontId="17" fillId="0" borderId="0" xfId="0" applyFont="1"/>
    <xf numFmtId="167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2" fillId="0" borderId="1" xfId="11" applyFont="1" applyBorder="1" applyAlignment="1">
      <alignment horizontal="left" vertical="center" shrinkToFit="1"/>
    </xf>
    <xf numFmtId="167" fontId="6" fillId="0" borderId="1" xfId="0" applyNumberFormat="1" applyFont="1" applyBorder="1" applyAlignment="1">
      <alignment horizontal="right" vertical="center"/>
    </xf>
    <xf numFmtId="167" fontId="5" fillId="0" borderId="3" xfId="11" applyNumberFormat="1" applyFont="1" applyBorder="1" applyAlignment="1">
      <alignment horizontal="center" vertical="center"/>
    </xf>
    <xf numFmtId="0" fontId="5" fillId="0" borderId="3" xfId="11" applyFont="1" applyBorder="1" applyAlignment="1">
      <alignment horizontal="center" vertical="center"/>
    </xf>
    <xf numFmtId="167" fontId="5" fillId="0" borderId="1" xfId="2" applyNumberFormat="1" applyFont="1" applyFill="1" applyBorder="1" applyAlignment="1">
      <alignment horizontal="center"/>
    </xf>
    <xf numFmtId="166" fontId="8" fillId="0" borderId="3" xfId="6" applyNumberFormat="1" applyFont="1" applyBorder="1" applyAlignment="1">
      <alignment horizontal="center" vertical="center"/>
    </xf>
    <xf numFmtId="165" fontId="8" fillId="0" borderId="3" xfId="2" applyFont="1" applyFill="1" applyBorder="1" applyAlignment="1">
      <alignment horizontal="center" vertical="center"/>
    </xf>
    <xf numFmtId="166" fontId="8" fillId="0" borderId="1" xfId="6" applyNumberFormat="1" applyFont="1" applyBorder="1" applyAlignment="1">
      <alignment horizontal="center" vertical="center"/>
    </xf>
    <xf numFmtId="0" fontId="2" fillId="0" borderId="1" xfId="11" applyFont="1" applyBorder="1" applyAlignment="1">
      <alignment horizontal="left" vertical="center" wrapText="1"/>
    </xf>
  </cellXfs>
  <cellStyles count="54">
    <cellStyle name="Comma" xfId="1" builtinId="3"/>
    <cellStyle name="Comma 10 14 3" xfId="28" xr:uid="{F8394331-510F-4BD2-BF95-E1600CFEC943}"/>
    <cellStyle name="Comma 10 14 3 2" xfId="48" xr:uid="{058379B6-C5FF-43AF-8F12-C27E6B636017}"/>
    <cellStyle name="Comma 11 2 2 4" xfId="34" xr:uid="{EF4BF93A-B09F-4119-9713-E0071DA7D33F}"/>
    <cellStyle name="Comma 11 2 2 4 2" xfId="49" xr:uid="{438052FF-FE97-4534-BD3E-0459DF510844}"/>
    <cellStyle name="Comma 12 2 2" xfId="2" xr:uid="{00000000-0005-0000-0000-000001000000}"/>
    <cellStyle name="Comma 12 2 2 2" xfId="20" xr:uid="{E232EA38-721A-4BE2-99CA-7BA714FE3517}"/>
    <cellStyle name="Comma 12 2 2 2 2" xfId="45" xr:uid="{FD04540B-B2A2-496D-9921-FE12A254229A}"/>
    <cellStyle name="Comma 12 2 2 3" xfId="16" xr:uid="{846F252B-45AC-47DC-86CE-AEF096F3487A}"/>
    <cellStyle name="Comma 13 2 3" xfId="38" xr:uid="{9BCE3934-49C9-4A48-ACD5-0906244C6547}"/>
    <cellStyle name="Comma 162" xfId="37" xr:uid="{5E076ED9-8209-44C1-BA59-85CCF07D8C32}"/>
    <cellStyle name="Comma 162 2" xfId="51" xr:uid="{6F3024C1-74C3-4821-8019-7A2FA3847F03}"/>
    <cellStyle name="Comma 175" xfId="31" xr:uid="{3A2E3DFC-72EB-42BD-8223-3DA71169E487}"/>
    <cellStyle name="Comma 176" xfId="26" xr:uid="{2CB98149-D328-48DA-99F8-135AECA5CF02}"/>
    <cellStyle name="Comma 182" xfId="36" xr:uid="{AB1BC58F-8D74-4EE6-A564-BACAE10836A3}"/>
    <cellStyle name="Comma 2" xfId="3" xr:uid="{00000000-0005-0000-0000-000002000000}"/>
    <cellStyle name="Comma 2 2" xfId="15" xr:uid="{00000000-0005-0000-0000-000003000000}"/>
    <cellStyle name="Comma 2 2 2" xfId="35" xr:uid="{9C8A7AAB-863A-4372-B7D0-69B5972568F1}"/>
    <cellStyle name="Comma 2 2 3" xfId="50" xr:uid="{000ADC2A-1189-43DE-8217-E11CCEFF6C5A}"/>
    <cellStyle name="Comma 2 3" xfId="21" xr:uid="{A2EE7C00-FE47-451E-B3F8-05A4A8B3834C}"/>
    <cellStyle name="Comma 2 3 2" xfId="46" xr:uid="{B90DC7BB-0909-4D5B-8AA0-1CBB54B584B2}"/>
    <cellStyle name="Comma 3" xfId="22" xr:uid="{D94922CF-63FC-4A9C-B19F-979A7684F177}"/>
    <cellStyle name="Comma 3 2" xfId="29" xr:uid="{F302854F-CBCB-4804-B522-342A8A118EFC}"/>
    <cellStyle name="Comma 3 2 2" xfId="41" xr:uid="{37E6B279-AE01-4B45-AB53-A7F7929D3AEC}"/>
    <cellStyle name="Comma 3 3" xfId="39" xr:uid="{739F57A1-3D5C-4EF0-B340-0178E966FF71}"/>
    <cellStyle name="Comma 3 4" xfId="47" xr:uid="{527E9580-E5FA-47D1-9BDF-F5A440FAA882}"/>
    <cellStyle name="Comma 4" xfId="19" xr:uid="{4DE8DF9D-A0C4-41A6-A374-AA93D258023B}"/>
    <cellStyle name="Comma 4 2" xfId="44" xr:uid="{1BA08233-992E-4F71-A28F-ADFA6A9B2C50}"/>
    <cellStyle name="Comma 4 2 2 2 2 2" xfId="40" xr:uid="{79582EC5-3FF2-42D1-94B7-777C9C055A3A}"/>
    <cellStyle name="Comma 4 2 2 2 2 2 2" xfId="52" xr:uid="{539FB95B-70A8-48F4-8F12-90E83A3DB721}"/>
    <cellStyle name="Comma 5" xfId="27" xr:uid="{74F5CF05-6523-4EA0-90C5-4A928224C10E}"/>
    <cellStyle name="Comma 5 34" xfId="32" xr:uid="{E017CBD7-34CA-4B42-8B78-94741746529E}"/>
    <cellStyle name="Explanatory Text 11" xfId="33" xr:uid="{3916E5FF-10F6-47E3-99DE-0C20981DCF4C}"/>
    <cellStyle name="Explanatory Text 2" xfId="30" xr:uid="{0074CB06-4042-46B1-AAFD-BF2A1C3EEBCE}"/>
    <cellStyle name="Hyperlink 2" xfId="43" xr:uid="{CB69545F-CE86-4021-BEB4-F5894116BD34}"/>
    <cellStyle name="Normal" xfId="0" builtinId="0"/>
    <cellStyle name="Normal 10 4" xfId="4" xr:uid="{00000000-0005-0000-0000-000005000000}"/>
    <cellStyle name="Normal 2" xfId="5" xr:uid="{00000000-0005-0000-0000-000006000000}"/>
    <cellStyle name="Normal 2 13" xfId="6" xr:uid="{00000000-0005-0000-0000-000007000000}"/>
    <cellStyle name="Normal 296" xfId="24" xr:uid="{D3D8A172-DF9C-4D66-8848-7F28753F191E}"/>
    <cellStyle name="Normal 3" xfId="7" xr:uid="{00000000-0005-0000-0000-000008000000}"/>
    <cellStyle name="Normal 3 2" xfId="8" xr:uid="{00000000-0005-0000-0000-000009000000}"/>
    <cellStyle name="Normal 3 2 2" xfId="17" xr:uid="{D79E29F2-2F5A-495C-8712-A3F2EF22AD60}"/>
    <cellStyle name="Normal 3 3 2 3" xfId="18" xr:uid="{A2F3D619-20C4-4749-BFE8-189EF3341646}"/>
    <cellStyle name="Normal 4" xfId="42" xr:uid="{B9E5F112-7BB4-4A9E-AF2D-2027A1072B49}"/>
    <cellStyle name="Normal 5" xfId="53" xr:uid="{B3F29F73-7C46-4B8D-8AC9-1DF9D24A06EC}"/>
    <cellStyle name="Normal_EGCO_June10 TE" xfId="9" xr:uid="{00000000-0005-0000-0000-00000A000000}"/>
    <cellStyle name="Normal_Interlink Communication_EQ2_10_Interlink Communication_EQ2_12" xfId="10" xr:uid="{00000000-0005-0000-0000-00000B000000}"/>
    <cellStyle name="Normal_KEGCO_2002" xfId="11" xr:uid="{00000000-0005-0000-0000-00000C000000}"/>
    <cellStyle name="Normal_Sheet5" xfId="12" xr:uid="{00000000-0005-0000-0000-00000D000000}"/>
    <cellStyle name="Normal_Sheet7 2" xfId="13" xr:uid="{00000000-0005-0000-0000-00000E000000}"/>
    <cellStyle name="Percent 2" xfId="23" xr:uid="{18B5BCF1-D8C3-44A4-B33A-4C8001F97FB4}"/>
    <cellStyle name="ข้อความอธิบาย 9" xfId="25" xr:uid="{C7B1FC03-AD32-4E80-94FE-4817AB565ADC}"/>
    <cellStyle name="ปกติ_USCT2" xfId="14" xr:uid="{00000000-0005-0000-0000-00000F000000}"/>
  </cellStyles>
  <dxfs count="0"/>
  <tableStyles count="0" defaultTableStyle="TableStyleMedium9" defaultPivotStyle="PivotStyleLight16"/>
  <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12A5F-92E9-4B1E-AFAC-FEEA71C33C5D}">
  <sheetPr>
    <tabColor rgb="FFCCFFCC"/>
  </sheetPr>
  <dimension ref="A1:L180"/>
  <sheetViews>
    <sheetView topLeftCell="A139" zoomScaleNormal="100" zoomScaleSheetLayoutView="100" zoomScalePageLayoutView="85" workbookViewId="0">
      <selection activeCell="C148" sqref="C148"/>
    </sheetView>
  </sheetViews>
  <sheetFormatPr defaultColWidth="9.44140625" defaultRowHeight="16.5" customHeight="1" x14ac:dyDescent="0.3"/>
  <cols>
    <col min="1" max="2" width="1.5546875" style="21" customWidth="1"/>
    <col min="3" max="3" width="42.5546875" style="21" customWidth="1"/>
    <col min="4" max="4" width="6.5546875" style="75" customWidth="1"/>
    <col min="5" max="5" width="0.5546875" style="21" customWidth="1"/>
    <col min="6" max="6" width="12.6640625" style="77" customWidth="1"/>
    <col min="7" max="7" width="0.5546875" style="21" customWidth="1"/>
    <col min="8" max="8" width="12.6640625" style="77" customWidth="1"/>
    <col min="9" max="9" width="0.5546875" style="131" customWidth="1"/>
    <col min="10" max="10" width="12.6640625" style="77" customWidth="1"/>
    <col min="11" max="11" width="0.5546875" style="145" customWidth="1"/>
    <col min="12" max="12" width="12.6640625" style="77" customWidth="1"/>
    <col min="13" max="16384" width="9.44140625" style="22"/>
  </cols>
  <sheetData>
    <row r="1" spans="1:12" ht="16.5" customHeight="1" x14ac:dyDescent="0.3">
      <c r="A1" s="70" t="s">
        <v>0</v>
      </c>
      <c r="B1" s="70"/>
      <c r="C1" s="70"/>
    </row>
    <row r="2" spans="1:12" ht="16.5" customHeight="1" x14ac:dyDescent="0.3">
      <c r="A2" s="70" t="s">
        <v>1</v>
      </c>
      <c r="B2" s="70"/>
      <c r="C2" s="70"/>
    </row>
    <row r="3" spans="1:12" ht="16.5" customHeight="1" x14ac:dyDescent="0.3">
      <c r="A3" s="72" t="s">
        <v>2</v>
      </c>
      <c r="B3" s="72"/>
      <c r="C3" s="72"/>
      <c r="D3" s="76"/>
      <c r="E3" s="74"/>
      <c r="F3" s="78"/>
      <c r="G3" s="74"/>
      <c r="H3" s="78"/>
      <c r="I3" s="141"/>
      <c r="J3" s="78"/>
      <c r="K3" s="146"/>
      <c r="L3" s="78"/>
    </row>
    <row r="4" spans="1:12" ht="15.75" customHeight="1" x14ac:dyDescent="0.3">
      <c r="A4" s="70"/>
      <c r="B4" s="70"/>
      <c r="C4" s="70"/>
    </row>
    <row r="5" spans="1:12" ht="15.75" customHeight="1" x14ac:dyDescent="0.3">
      <c r="C5" s="70"/>
    </row>
    <row r="6" spans="1:12" ht="15.75" customHeight="1" x14ac:dyDescent="0.3">
      <c r="C6" s="70"/>
      <c r="F6" s="222" t="s">
        <v>3</v>
      </c>
      <c r="G6" s="222"/>
      <c r="H6" s="222"/>
      <c r="I6" s="142"/>
      <c r="J6" s="222" t="s">
        <v>4</v>
      </c>
      <c r="K6" s="222"/>
      <c r="L6" s="222"/>
    </row>
    <row r="7" spans="1:12" ht="15.75" customHeight="1" x14ac:dyDescent="0.3">
      <c r="A7" s="22"/>
      <c r="D7" s="80"/>
      <c r="E7" s="70"/>
      <c r="F7" s="223" t="s">
        <v>5</v>
      </c>
      <c r="G7" s="223"/>
      <c r="H7" s="223"/>
      <c r="I7" s="100"/>
      <c r="J7" s="223" t="s">
        <v>5</v>
      </c>
      <c r="K7" s="223"/>
      <c r="L7" s="223"/>
    </row>
    <row r="8" spans="1:12" ht="15.75" customHeight="1" x14ac:dyDescent="0.3">
      <c r="E8" s="70"/>
      <c r="F8" s="100" t="s">
        <v>6</v>
      </c>
      <c r="G8" s="100"/>
      <c r="H8" s="100" t="s">
        <v>7</v>
      </c>
      <c r="I8" s="100"/>
      <c r="J8" s="100" t="s">
        <v>6</v>
      </c>
      <c r="K8" s="100"/>
      <c r="L8" s="100" t="s">
        <v>7</v>
      </c>
    </row>
    <row r="9" spans="1:12" ht="15.75" customHeight="1" x14ac:dyDescent="0.3">
      <c r="E9" s="70"/>
      <c r="F9" s="213" t="s">
        <v>8</v>
      </c>
      <c r="G9" s="100"/>
      <c r="H9" s="129" t="s">
        <v>9</v>
      </c>
      <c r="I9" s="143"/>
      <c r="J9" s="213" t="s">
        <v>8</v>
      </c>
      <c r="K9" s="100"/>
      <c r="L9" s="129" t="s">
        <v>9</v>
      </c>
    </row>
    <row r="10" spans="1:12" ht="15.75" customHeight="1" x14ac:dyDescent="0.3">
      <c r="E10" s="70"/>
      <c r="F10" s="100">
        <v>2024</v>
      </c>
      <c r="G10" s="108"/>
      <c r="H10" s="129" t="s">
        <v>10</v>
      </c>
      <c r="I10" s="143"/>
      <c r="J10" s="129">
        <v>2024</v>
      </c>
      <c r="K10" s="108"/>
      <c r="L10" s="129" t="s">
        <v>10</v>
      </c>
    </row>
    <row r="11" spans="1:12" ht="15.75" customHeight="1" x14ac:dyDescent="0.3">
      <c r="D11" s="73" t="s">
        <v>11</v>
      </c>
      <c r="E11" s="70"/>
      <c r="F11" s="130" t="s">
        <v>12</v>
      </c>
      <c r="G11" s="108"/>
      <c r="H11" s="130" t="s">
        <v>12</v>
      </c>
      <c r="I11" s="143"/>
      <c r="J11" s="130" t="s">
        <v>12</v>
      </c>
      <c r="K11" s="108"/>
      <c r="L11" s="130" t="s">
        <v>12</v>
      </c>
    </row>
    <row r="12" spans="1:12" ht="8.1" customHeight="1" x14ac:dyDescent="0.3">
      <c r="D12" s="71"/>
      <c r="E12" s="70"/>
      <c r="F12" s="82"/>
      <c r="G12" s="70"/>
      <c r="H12" s="133"/>
      <c r="I12" s="144"/>
      <c r="J12" s="82"/>
      <c r="K12" s="147"/>
      <c r="L12" s="133"/>
    </row>
    <row r="13" spans="1:12" ht="15.75" customHeight="1" x14ac:dyDescent="0.3">
      <c r="A13" s="70" t="s">
        <v>13</v>
      </c>
      <c r="F13" s="83"/>
      <c r="I13" s="145"/>
      <c r="J13" s="83"/>
      <c r="K13" s="131"/>
    </row>
    <row r="14" spans="1:12" ht="8.1" customHeight="1" x14ac:dyDescent="0.3">
      <c r="A14" s="70"/>
      <c r="F14" s="83"/>
      <c r="I14" s="145"/>
      <c r="J14" s="83"/>
      <c r="K14" s="131"/>
    </row>
    <row r="15" spans="1:12" ht="15.75" customHeight="1" x14ac:dyDescent="0.3">
      <c r="A15" s="119" t="s">
        <v>14</v>
      </c>
      <c r="F15" s="83"/>
      <c r="G15" s="96"/>
      <c r="I15" s="145"/>
      <c r="J15" s="83"/>
      <c r="K15" s="131"/>
    </row>
    <row r="16" spans="1:12" ht="8.1" customHeight="1" x14ac:dyDescent="0.3">
      <c r="A16" s="70"/>
      <c r="F16" s="83"/>
      <c r="G16" s="96"/>
      <c r="I16" s="145"/>
      <c r="J16" s="83"/>
      <c r="K16" s="131"/>
    </row>
    <row r="17" spans="1:12" ht="15.75" customHeight="1" x14ac:dyDescent="0.3">
      <c r="A17" s="21" t="s">
        <v>15</v>
      </c>
      <c r="F17" s="83">
        <v>376703</v>
      </c>
      <c r="G17" s="101"/>
      <c r="H17" s="134">
        <v>2463729</v>
      </c>
      <c r="I17" s="200"/>
      <c r="J17" s="83">
        <v>301129</v>
      </c>
      <c r="K17" s="200"/>
      <c r="L17" s="134">
        <v>708019</v>
      </c>
    </row>
    <row r="18" spans="1:12" ht="15.75" customHeight="1" x14ac:dyDescent="0.3">
      <c r="A18" s="21" t="s">
        <v>16</v>
      </c>
      <c r="F18" s="83">
        <v>12000</v>
      </c>
      <c r="G18" s="101"/>
      <c r="H18" s="134">
        <v>10162</v>
      </c>
      <c r="I18" s="200"/>
      <c r="J18" s="83">
        <v>0</v>
      </c>
      <c r="K18" s="200"/>
      <c r="L18" s="134">
        <v>0</v>
      </c>
    </row>
    <row r="19" spans="1:12" ht="15.75" customHeight="1" x14ac:dyDescent="0.3">
      <c r="A19" s="21" t="s">
        <v>17</v>
      </c>
      <c r="D19" s="131">
        <v>9</v>
      </c>
      <c r="F19" s="83">
        <v>9049996</v>
      </c>
      <c r="G19" s="101"/>
      <c r="H19" s="134">
        <v>8800177</v>
      </c>
      <c r="I19" s="201"/>
      <c r="J19" s="83">
        <v>634707</v>
      </c>
      <c r="K19" s="201"/>
      <c r="L19" s="134">
        <v>1207217</v>
      </c>
    </row>
    <row r="20" spans="1:12" ht="15.75" customHeight="1" x14ac:dyDescent="0.3">
      <c r="A20" s="21" t="s">
        <v>18</v>
      </c>
      <c r="F20" s="83"/>
      <c r="G20" s="96"/>
      <c r="H20" s="134"/>
      <c r="I20" s="201"/>
      <c r="J20" s="202"/>
      <c r="K20" s="201"/>
      <c r="L20" s="134"/>
    </row>
    <row r="21" spans="1:12" ht="15.75" customHeight="1" x14ac:dyDescent="0.3">
      <c r="B21" s="21" t="s">
        <v>19</v>
      </c>
      <c r="D21" s="132">
        <v>26.3</v>
      </c>
      <c r="F21" s="83">
        <v>95380</v>
      </c>
      <c r="G21" s="96"/>
      <c r="H21" s="134">
        <v>72951</v>
      </c>
      <c r="I21" s="201"/>
      <c r="J21" s="83">
        <v>0</v>
      </c>
      <c r="K21" s="201"/>
      <c r="L21" s="134">
        <v>0</v>
      </c>
    </row>
    <row r="22" spans="1:12" ht="15.75" customHeight="1" x14ac:dyDescent="0.3">
      <c r="A22" s="21" t="s">
        <v>20</v>
      </c>
      <c r="D22" s="75">
        <v>10</v>
      </c>
      <c r="F22" s="83">
        <v>2626361</v>
      </c>
      <c r="G22" s="96"/>
      <c r="H22" s="134">
        <v>1911926</v>
      </c>
      <c r="I22" s="201"/>
      <c r="J22" s="83">
        <v>2360</v>
      </c>
      <c r="K22" s="201"/>
      <c r="L22" s="134">
        <v>2183</v>
      </c>
    </row>
    <row r="23" spans="1:12" ht="15.75" customHeight="1" x14ac:dyDescent="0.3">
      <c r="A23" s="21" t="s">
        <v>21</v>
      </c>
      <c r="D23" s="75">
        <v>11</v>
      </c>
      <c r="F23" s="83">
        <v>3075623</v>
      </c>
      <c r="G23" s="96"/>
      <c r="H23" s="134">
        <v>3210591</v>
      </c>
      <c r="I23" s="201"/>
      <c r="J23" s="83">
        <v>2091276</v>
      </c>
      <c r="K23" s="201"/>
      <c r="L23" s="134">
        <v>1628921</v>
      </c>
    </row>
    <row r="24" spans="1:12" ht="15.75" customHeight="1" x14ac:dyDescent="0.3">
      <c r="A24" s="21" t="s">
        <v>22</v>
      </c>
      <c r="D24" s="86">
        <v>26.5</v>
      </c>
      <c r="E24" s="22"/>
      <c r="F24" s="83">
        <v>11200</v>
      </c>
      <c r="G24" s="96"/>
      <c r="H24" s="134">
        <v>11200</v>
      </c>
      <c r="I24" s="201"/>
      <c r="J24" s="83">
        <v>16228301</v>
      </c>
      <c r="K24" s="201"/>
      <c r="L24" s="134">
        <v>13143708</v>
      </c>
    </row>
    <row r="25" spans="1:12" ht="15.75" customHeight="1" x14ac:dyDescent="0.3">
      <c r="A25" s="21" t="s">
        <v>23</v>
      </c>
      <c r="D25" s="86">
        <v>26.5</v>
      </c>
      <c r="F25" s="83">
        <v>0</v>
      </c>
      <c r="G25" s="96"/>
      <c r="H25" s="134">
        <v>0</v>
      </c>
      <c r="I25" s="201"/>
      <c r="J25" s="83">
        <v>487938</v>
      </c>
      <c r="K25" s="201"/>
      <c r="L25" s="134">
        <v>97640</v>
      </c>
    </row>
    <row r="26" spans="1:12" ht="15.75" customHeight="1" x14ac:dyDescent="0.3">
      <c r="A26" s="21" t="s">
        <v>24</v>
      </c>
      <c r="D26" s="75">
        <v>12</v>
      </c>
      <c r="E26" s="22"/>
      <c r="F26" s="83">
        <v>7840453</v>
      </c>
      <c r="G26" s="96"/>
      <c r="H26" s="134">
        <v>7412184</v>
      </c>
      <c r="I26" s="201"/>
      <c r="J26" s="83">
        <v>327500</v>
      </c>
      <c r="K26" s="201"/>
      <c r="L26" s="134">
        <v>234110</v>
      </c>
    </row>
    <row r="27" spans="1:12" ht="15.75" customHeight="1" x14ac:dyDescent="0.3">
      <c r="A27" s="21" t="s">
        <v>25</v>
      </c>
      <c r="D27" s="75">
        <v>13</v>
      </c>
      <c r="F27" s="85">
        <v>714204</v>
      </c>
      <c r="G27" s="96"/>
      <c r="H27" s="135">
        <v>548399</v>
      </c>
      <c r="I27" s="201"/>
      <c r="J27" s="85">
        <v>0</v>
      </c>
      <c r="K27" s="201"/>
      <c r="L27" s="135">
        <v>0</v>
      </c>
    </row>
    <row r="28" spans="1:12" ht="8.1" customHeight="1" x14ac:dyDescent="0.3">
      <c r="F28" s="83"/>
      <c r="G28" s="96"/>
      <c r="I28" s="145"/>
      <c r="J28" s="83"/>
    </row>
    <row r="29" spans="1:12" ht="15.75" customHeight="1" x14ac:dyDescent="0.3">
      <c r="A29" s="120" t="s">
        <v>26</v>
      </c>
      <c r="F29" s="85">
        <f>SUM(F17:F27)</f>
        <v>23801920</v>
      </c>
      <c r="G29" s="96"/>
      <c r="H29" s="78">
        <f>SUM(H17:H27)</f>
        <v>24441319</v>
      </c>
      <c r="I29" s="145"/>
      <c r="J29" s="85">
        <f>SUM(J17:J27)</f>
        <v>20073211</v>
      </c>
      <c r="L29" s="78">
        <f>SUM(L17:L27)</f>
        <v>17021798</v>
      </c>
    </row>
    <row r="30" spans="1:12" ht="15.75" customHeight="1" x14ac:dyDescent="0.3">
      <c r="F30" s="83"/>
      <c r="G30" s="96"/>
      <c r="I30" s="145"/>
      <c r="J30" s="83"/>
    </row>
    <row r="31" spans="1:12" ht="15.75" customHeight="1" x14ac:dyDescent="0.3">
      <c r="A31" s="70" t="s">
        <v>27</v>
      </c>
      <c r="F31" s="83"/>
      <c r="G31" s="96"/>
      <c r="I31" s="145"/>
      <c r="J31" s="83"/>
    </row>
    <row r="32" spans="1:12" ht="8.1" customHeight="1" x14ac:dyDescent="0.3">
      <c r="F32" s="83"/>
      <c r="G32" s="96"/>
      <c r="I32" s="145"/>
      <c r="J32" s="83"/>
    </row>
    <row r="33" spans="1:12" ht="15.75" customHeight="1" x14ac:dyDescent="0.3">
      <c r="A33" s="21" t="s">
        <v>28</v>
      </c>
      <c r="D33" s="86">
        <f>D21</f>
        <v>26.3</v>
      </c>
      <c r="F33" s="83">
        <v>445948</v>
      </c>
      <c r="G33" s="96"/>
      <c r="H33" s="134">
        <v>364200</v>
      </c>
      <c r="I33" s="201"/>
      <c r="J33" s="83">
        <v>0</v>
      </c>
      <c r="K33" s="201"/>
      <c r="L33" s="134">
        <v>0</v>
      </c>
    </row>
    <row r="34" spans="1:12" ht="15.75" customHeight="1" x14ac:dyDescent="0.3">
      <c r="A34" s="21" t="s">
        <v>29</v>
      </c>
      <c r="D34" s="75">
        <f>D22</f>
        <v>10</v>
      </c>
      <c r="F34" s="83">
        <v>7219087</v>
      </c>
      <c r="G34" s="96"/>
      <c r="H34" s="134">
        <v>7526438</v>
      </c>
      <c r="I34" s="201"/>
      <c r="J34" s="83">
        <v>16550</v>
      </c>
      <c r="K34" s="201"/>
      <c r="L34" s="134">
        <v>17543</v>
      </c>
    </row>
    <row r="35" spans="1:12" ht="15.75" customHeight="1" x14ac:dyDescent="0.3">
      <c r="A35" s="21" t="s">
        <v>16</v>
      </c>
      <c r="F35" s="83">
        <v>557663</v>
      </c>
      <c r="G35" s="96"/>
      <c r="H35" s="134">
        <v>130330</v>
      </c>
      <c r="I35" s="201"/>
      <c r="J35" s="83">
        <v>350132</v>
      </c>
      <c r="K35" s="201"/>
      <c r="L35" s="134">
        <v>15</v>
      </c>
    </row>
    <row r="36" spans="1:12" ht="15.75" customHeight="1" x14ac:dyDescent="0.3">
      <c r="A36" s="21" t="s">
        <v>30</v>
      </c>
      <c r="F36" s="83"/>
      <c r="G36" s="96"/>
      <c r="H36" s="134"/>
      <c r="I36" s="201"/>
      <c r="J36" s="83"/>
      <c r="K36" s="201"/>
      <c r="L36" s="134"/>
    </row>
    <row r="37" spans="1:12" ht="15.75" customHeight="1" x14ac:dyDescent="0.3">
      <c r="B37" s="21" t="s">
        <v>31</v>
      </c>
      <c r="D37" s="75">
        <f>D27+1</f>
        <v>14</v>
      </c>
      <c r="F37" s="83">
        <v>5913071</v>
      </c>
      <c r="G37" s="96"/>
      <c r="H37" s="134">
        <v>9369718</v>
      </c>
      <c r="I37" s="201"/>
      <c r="J37" s="83">
        <v>4318963</v>
      </c>
      <c r="K37" s="201"/>
      <c r="L37" s="134">
        <v>4840682</v>
      </c>
    </row>
    <row r="38" spans="1:12" ht="15.75" customHeight="1" x14ac:dyDescent="0.3">
      <c r="A38" s="21" t="s">
        <v>32</v>
      </c>
      <c r="F38" s="83">
        <v>3500000</v>
      </c>
      <c r="G38" s="96"/>
      <c r="H38" s="134">
        <v>3500000</v>
      </c>
      <c r="I38" s="201"/>
      <c r="J38" s="83">
        <v>3500000</v>
      </c>
      <c r="K38" s="201"/>
      <c r="L38" s="134">
        <v>3500000</v>
      </c>
    </row>
    <row r="39" spans="1:12" ht="15.75" customHeight="1" x14ac:dyDescent="0.3">
      <c r="A39" s="21" t="s">
        <v>33</v>
      </c>
      <c r="D39" s="75">
        <f>D37+1</f>
        <v>15</v>
      </c>
      <c r="F39" s="83">
        <v>0</v>
      </c>
      <c r="G39" s="96"/>
      <c r="H39" s="134">
        <v>0</v>
      </c>
      <c r="I39" s="201"/>
      <c r="J39" s="83">
        <v>37308728</v>
      </c>
      <c r="K39" s="203"/>
      <c r="L39" s="134">
        <v>37184728</v>
      </c>
    </row>
    <row r="40" spans="1:12" ht="15.75" customHeight="1" x14ac:dyDescent="0.3">
      <c r="A40" s="21" t="s">
        <v>34</v>
      </c>
      <c r="D40" s="75">
        <f>D39</f>
        <v>15</v>
      </c>
      <c r="F40" s="83">
        <v>2168277</v>
      </c>
      <c r="G40" s="96"/>
      <c r="H40" s="134">
        <v>1868703</v>
      </c>
      <c r="I40" s="201"/>
      <c r="J40" s="83">
        <v>0</v>
      </c>
      <c r="K40" s="201"/>
      <c r="L40" s="134">
        <v>0</v>
      </c>
    </row>
    <row r="41" spans="1:12" ht="15.75" customHeight="1" x14ac:dyDescent="0.3">
      <c r="A41" s="21" t="s">
        <v>35</v>
      </c>
      <c r="D41" s="75">
        <f>D40</f>
        <v>15</v>
      </c>
      <c r="F41" s="83">
        <v>535130</v>
      </c>
      <c r="G41" s="22"/>
      <c r="H41" s="134">
        <v>431007</v>
      </c>
      <c r="I41" s="203"/>
      <c r="J41" s="83">
        <v>173469</v>
      </c>
      <c r="K41" s="203"/>
      <c r="L41" s="134">
        <v>70471</v>
      </c>
    </row>
    <row r="42" spans="1:12" ht="15.75" customHeight="1" x14ac:dyDescent="0.3">
      <c r="A42" s="21" t="s">
        <v>36</v>
      </c>
      <c r="F42" s="83"/>
      <c r="G42" s="22"/>
      <c r="H42" s="134"/>
      <c r="I42" s="203"/>
      <c r="J42" s="83"/>
      <c r="K42" s="203"/>
      <c r="L42" s="134"/>
    </row>
    <row r="43" spans="1:12" ht="15.75" customHeight="1" x14ac:dyDescent="0.3">
      <c r="B43" s="21" t="s">
        <v>37</v>
      </c>
      <c r="D43" s="86"/>
      <c r="F43" s="83">
        <v>65160</v>
      </c>
      <c r="G43" s="96"/>
      <c r="H43" s="134">
        <v>65160</v>
      </c>
      <c r="I43" s="201"/>
      <c r="J43" s="83">
        <v>15279113</v>
      </c>
      <c r="K43" s="201"/>
      <c r="L43" s="134">
        <v>17307689</v>
      </c>
    </row>
    <row r="44" spans="1:12" ht="15.75" customHeight="1" x14ac:dyDescent="0.3">
      <c r="A44" s="21" t="s">
        <v>38</v>
      </c>
      <c r="D44" s="86"/>
      <c r="F44" s="83">
        <v>60176</v>
      </c>
      <c r="G44" s="96"/>
      <c r="H44" s="134">
        <v>61812</v>
      </c>
      <c r="I44" s="201"/>
      <c r="J44" s="83">
        <v>705828</v>
      </c>
      <c r="K44" s="201"/>
      <c r="L44" s="134">
        <v>707464</v>
      </c>
    </row>
    <row r="45" spans="1:12" ht="15.75" customHeight="1" x14ac:dyDescent="0.3">
      <c r="A45" s="21" t="s">
        <v>39</v>
      </c>
      <c r="D45" s="75">
        <f>D41+1</f>
        <v>16</v>
      </c>
      <c r="F45" s="124">
        <v>56987859</v>
      </c>
      <c r="G45" s="96"/>
      <c r="H45" s="134">
        <v>58675133</v>
      </c>
      <c r="I45" s="201"/>
      <c r="J45" s="124">
        <v>10715218</v>
      </c>
      <c r="K45" s="201"/>
      <c r="L45" s="134">
        <v>11260001</v>
      </c>
    </row>
    <row r="46" spans="1:12" ht="15.75" customHeight="1" x14ac:dyDescent="0.3">
      <c r="A46" s="21" t="s">
        <v>40</v>
      </c>
      <c r="D46" s="75">
        <f>D45+1</f>
        <v>17</v>
      </c>
      <c r="F46" s="124">
        <v>1451759</v>
      </c>
      <c r="G46" s="96"/>
      <c r="H46" s="134">
        <v>1505279</v>
      </c>
      <c r="I46" s="201"/>
      <c r="J46" s="124">
        <v>251995</v>
      </c>
      <c r="K46" s="201"/>
      <c r="L46" s="134">
        <v>255778</v>
      </c>
    </row>
    <row r="47" spans="1:12" ht="15.75" customHeight="1" x14ac:dyDescent="0.3">
      <c r="A47" s="21" t="s">
        <v>41</v>
      </c>
      <c r="F47" s="124">
        <v>952053</v>
      </c>
      <c r="G47" s="96"/>
      <c r="H47" s="134">
        <v>1193088</v>
      </c>
      <c r="I47" s="201"/>
      <c r="J47" s="124" t="s">
        <v>42</v>
      </c>
      <c r="K47" s="201"/>
      <c r="L47" s="134">
        <v>0</v>
      </c>
    </row>
    <row r="48" spans="1:12" ht="15.75" customHeight="1" x14ac:dyDescent="0.3">
      <c r="A48" s="21" t="s">
        <v>43</v>
      </c>
      <c r="D48" s="75">
        <f>D45</f>
        <v>16</v>
      </c>
      <c r="F48" s="124">
        <v>2630507</v>
      </c>
      <c r="G48" s="96"/>
      <c r="H48" s="134">
        <v>2482955</v>
      </c>
      <c r="I48" s="201"/>
      <c r="J48" s="124">
        <v>240940</v>
      </c>
      <c r="K48" s="201"/>
      <c r="L48" s="134">
        <v>250596</v>
      </c>
    </row>
    <row r="49" spans="1:12" ht="15.75" customHeight="1" x14ac:dyDescent="0.3">
      <c r="A49" s="21" t="s">
        <v>44</v>
      </c>
      <c r="F49" s="124">
        <v>337560</v>
      </c>
      <c r="G49" s="96"/>
      <c r="H49" s="134">
        <v>343880</v>
      </c>
      <c r="I49" s="201"/>
      <c r="J49" s="124">
        <v>237140</v>
      </c>
      <c r="K49" s="201"/>
      <c r="L49" s="134">
        <v>235177</v>
      </c>
    </row>
    <row r="50" spans="1:12" ht="15.75" customHeight="1" x14ac:dyDescent="0.3">
      <c r="A50" s="21" t="s">
        <v>45</v>
      </c>
      <c r="F50" s="126">
        <v>2153746</v>
      </c>
      <c r="G50" s="96"/>
      <c r="H50" s="135">
        <v>2270313</v>
      </c>
      <c r="I50" s="201"/>
      <c r="J50" s="126">
        <v>1189395</v>
      </c>
      <c r="K50" s="201"/>
      <c r="L50" s="135">
        <v>1129374</v>
      </c>
    </row>
    <row r="51" spans="1:12" ht="8.1" customHeight="1" x14ac:dyDescent="0.3">
      <c r="F51" s="83"/>
      <c r="G51" s="96"/>
      <c r="I51" s="145"/>
      <c r="J51" s="83"/>
      <c r="K51" s="131"/>
    </row>
    <row r="52" spans="1:12" ht="15.75" customHeight="1" x14ac:dyDescent="0.3">
      <c r="A52" s="70" t="s">
        <v>46</v>
      </c>
      <c r="B52" s="22"/>
      <c r="F52" s="85">
        <f>SUM(F33:F50)</f>
        <v>84977996</v>
      </c>
      <c r="G52" s="96"/>
      <c r="H52" s="78">
        <f>SUM(H33:H50)</f>
        <v>89788016</v>
      </c>
      <c r="I52" s="145"/>
      <c r="J52" s="85">
        <f>SUM(J33:J50)</f>
        <v>74287471</v>
      </c>
      <c r="K52" s="131"/>
      <c r="L52" s="78">
        <f>SUM(L33:L50)</f>
        <v>76759518</v>
      </c>
    </row>
    <row r="53" spans="1:12" ht="8.1" customHeight="1" x14ac:dyDescent="0.3">
      <c r="F53" s="83"/>
      <c r="G53" s="96"/>
      <c r="I53" s="145"/>
      <c r="J53" s="83"/>
      <c r="K53" s="131"/>
    </row>
    <row r="54" spans="1:12" ht="15.75" customHeight="1" thickBot="1" x14ac:dyDescent="0.35">
      <c r="A54" s="70" t="s">
        <v>47</v>
      </c>
      <c r="F54" s="121">
        <f>F29+F52</f>
        <v>108779916</v>
      </c>
      <c r="G54" s="96"/>
      <c r="H54" s="136">
        <f>H29+H52</f>
        <v>114229335</v>
      </c>
      <c r="I54" s="145"/>
      <c r="J54" s="121">
        <f>J29+J52</f>
        <v>94360682</v>
      </c>
      <c r="K54" s="131"/>
      <c r="L54" s="136">
        <f>L29+L52</f>
        <v>93781316</v>
      </c>
    </row>
    <row r="55" spans="1:12" ht="15.75" customHeight="1" thickTop="1" x14ac:dyDescent="0.3">
      <c r="A55" s="70"/>
      <c r="G55" s="96"/>
    </row>
    <row r="56" spans="1:12" ht="15.75" customHeight="1" x14ac:dyDescent="0.3">
      <c r="A56" s="70"/>
      <c r="G56" s="96"/>
    </row>
    <row r="57" spans="1:12" ht="17.25" customHeight="1" x14ac:dyDescent="0.3">
      <c r="A57" s="70"/>
      <c r="G57" s="96"/>
    </row>
    <row r="58" spans="1:12" ht="21.75" customHeight="1" x14ac:dyDescent="0.3">
      <c r="A58" s="70"/>
      <c r="G58" s="96"/>
    </row>
    <row r="59" spans="1:12" ht="15.75" customHeight="1" x14ac:dyDescent="0.3">
      <c r="A59" s="21" t="s">
        <v>48</v>
      </c>
      <c r="C59" s="150"/>
      <c r="G59" s="96"/>
    </row>
    <row r="60" spans="1:12" ht="15.75" customHeight="1" x14ac:dyDescent="0.3">
      <c r="G60" s="96"/>
    </row>
    <row r="61" spans="1:12" ht="14.25" customHeight="1" x14ac:dyDescent="0.3">
      <c r="G61" s="96"/>
    </row>
    <row r="62" spans="1:12" ht="21.9" customHeight="1" x14ac:dyDescent="0.3">
      <c r="A62" s="224" t="s">
        <v>49</v>
      </c>
      <c r="B62" s="224"/>
      <c r="C62" s="224"/>
      <c r="D62" s="224"/>
      <c r="E62" s="224"/>
      <c r="F62" s="224"/>
      <c r="G62" s="224"/>
      <c r="H62" s="224"/>
      <c r="I62" s="224"/>
      <c r="J62" s="224"/>
      <c r="K62" s="224"/>
      <c r="L62" s="224"/>
    </row>
    <row r="63" spans="1:12" ht="16.5" customHeight="1" x14ac:dyDescent="0.3">
      <c r="A63" s="70" t="str">
        <f>A1</f>
        <v>Energy Absolute Public Company Limited</v>
      </c>
      <c r="B63" s="70"/>
      <c r="C63" s="70"/>
    </row>
    <row r="64" spans="1:12" ht="16.5" customHeight="1" x14ac:dyDescent="0.3">
      <c r="A64" s="70" t="str">
        <f>+A2</f>
        <v xml:space="preserve">Statement of Financial Position </v>
      </c>
      <c r="B64" s="70"/>
      <c r="C64" s="70"/>
    </row>
    <row r="65" spans="1:12" ht="16.5" customHeight="1" x14ac:dyDescent="0.3">
      <c r="A65" s="72" t="str">
        <f>+A3</f>
        <v>As at 30 September 2024</v>
      </c>
      <c r="B65" s="72"/>
      <c r="C65" s="72"/>
      <c r="D65" s="76"/>
      <c r="E65" s="74"/>
      <c r="F65" s="78"/>
      <c r="G65" s="74"/>
      <c r="H65" s="78"/>
      <c r="I65" s="141"/>
      <c r="J65" s="78"/>
      <c r="K65" s="146"/>
      <c r="L65" s="78"/>
    </row>
    <row r="66" spans="1:12" ht="15.75" customHeight="1" x14ac:dyDescent="0.3">
      <c r="A66" s="70"/>
      <c r="B66" s="70"/>
      <c r="C66" s="70"/>
    </row>
    <row r="67" spans="1:12" ht="15.75" customHeight="1" x14ac:dyDescent="0.3"/>
    <row r="68" spans="1:12" ht="15.75" customHeight="1" x14ac:dyDescent="0.3">
      <c r="F68" s="221" t="s">
        <v>3</v>
      </c>
      <c r="G68" s="221"/>
      <c r="H68" s="221"/>
      <c r="I68" s="77"/>
      <c r="J68" s="221" t="s">
        <v>4</v>
      </c>
      <c r="K68" s="221"/>
      <c r="L68" s="221"/>
    </row>
    <row r="69" spans="1:12" ht="15.75" customHeight="1" x14ac:dyDescent="0.3">
      <c r="A69" s="22"/>
      <c r="D69" s="80"/>
      <c r="E69" s="70"/>
      <c r="F69" s="225" t="s">
        <v>5</v>
      </c>
      <c r="G69" s="225"/>
      <c r="H69" s="225"/>
      <c r="I69" s="137"/>
      <c r="J69" s="225" t="s">
        <v>5</v>
      </c>
      <c r="K69" s="225"/>
      <c r="L69" s="225"/>
    </row>
    <row r="70" spans="1:12" ht="15.75" customHeight="1" x14ac:dyDescent="0.3">
      <c r="E70" s="70"/>
      <c r="F70" s="137" t="s">
        <v>6</v>
      </c>
      <c r="G70" s="81"/>
      <c r="H70" s="137" t="s">
        <v>7</v>
      </c>
      <c r="I70" s="137"/>
      <c r="J70" s="137" t="s">
        <v>6</v>
      </c>
      <c r="K70" s="137"/>
      <c r="L70" s="137" t="s">
        <v>7</v>
      </c>
    </row>
    <row r="71" spans="1:12" ht="15.75" customHeight="1" x14ac:dyDescent="0.3">
      <c r="E71" s="70"/>
      <c r="F71" s="213" t="s">
        <v>8</v>
      </c>
      <c r="G71" s="137"/>
      <c r="H71" s="138" t="s">
        <v>9</v>
      </c>
      <c r="I71" s="144"/>
      <c r="J71" s="213" t="s">
        <v>8</v>
      </c>
      <c r="K71" s="137"/>
      <c r="L71" s="138" t="s">
        <v>9</v>
      </c>
    </row>
    <row r="72" spans="1:12" ht="15.75" customHeight="1" x14ac:dyDescent="0.3">
      <c r="E72" s="70"/>
      <c r="F72" s="100">
        <v>2024</v>
      </c>
      <c r="G72" s="100"/>
      <c r="H72" s="129" t="s">
        <v>10</v>
      </c>
      <c r="I72" s="100"/>
      <c r="J72" s="129">
        <v>2024</v>
      </c>
      <c r="K72" s="100"/>
      <c r="L72" s="129" t="s">
        <v>10</v>
      </c>
    </row>
    <row r="73" spans="1:12" ht="15.75" customHeight="1" x14ac:dyDescent="0.3">
      <c r="D73" s="73" t="s">
        <v>11</v>
      </c>
      <c r="E73" s="70"/>
      <c r="F73" s="88" t="s">
        <v>12</v>
      </c>
      <c r="G73" s="70"/>
      <c r="H73" s="88" t="s">
        <v>12</v>
      </c>
      <c r="I73" s="144"/>
      <c r="J73" s="88" t="s">
        <v>12</v>
      </c>
      <c r="K73" s="147"/>
      <c r="L73" s="88" t="s">
        <v>12</v>
      </c>
    </row>
    <row r="74" spans="1:12" ht="15.75" customHeight="1" x14ac:dyDescent="0.3">
      <c r="D74" s="71"/>
      <c r="E74" s="70"/>
      <c r="F74" s="87"/>
      <c r="G74" s="140"/>
      <c r="H74" s="137"/>
      <c r="I74" s="144"/>
      <c r="J74" s="87"/>
      <c r="K74" s="147"/>
      <c r="L74" s="137"/>
    </row>
    <row r="75" spans="1:12" ht="15.75" customHeight="1" x14ac:dyDescent="0.3">
      <c r="A75" s="70" t="s">
        <v>50</v>
      </c>
      <c r="F75" s="83"/>
      <c r="G75" s="96"/>
      <c r="I75" s="145"/>
      <c r="J75" s="83"/>
      <c r="K75" s="131"/>
    </row>
    <row r="76" spans="1:12" ht="15.75" customHeight="1" x14ac:dyDescent="0.3">
      <c r="A76" s="70"/>
      <c r="F76" s="83"/>
      <c r="G76" s="96"/>
      <c r="I76" s="145"/>
      <c r="J76" s="83"/>
      <c r="K76" s="131"/>
    </row>
    <row r="77" spans="1:12" ht="15.75" customHeight="1" x14ac:dyDescent="0.3">
      <c r="A77" s="70" t="s">
        <v>51</v>
      </c>
      <c r="F77" s="83"/>
      <c r="G77" s="96"/>
      <c r="I77" s="145"/>
      <c r="J77" s="83"/>
      <c r="K77" s="131"/>
    </row>
    <row r="78" spans="1:12" ht="15.75" customHeight="1" x14ac:dyDescent="0.3">
      <c r="A78" s="70"/>
      <c r="F78" s="83"/>
      <c r="G78" s="96"/>
      <c r="I78" s="145"/>
      <c r="J78" s="83"/>
      <c r="K78" s="131"/>
    </row>
    <row r="79" spans="1:12" ht="15.75" customHeight="1" x14ac:dyDescent="0.3">
      <c r="A79" s="21" t="s">
        <v>52</v>
      </c>
      <c r="D79" s="75">
        <f>D46+1</f>
        <v>18</v>
      </c>
      <c r="F79" s="83">
        <v>302667</v>
      </c>
      <c r="G79" s="101"/>
      <c r="H79" s="134">
        <v>8292418</v>
      </c>
      <c r="I79" s="200"/>
      <c r="J79" s="83">
        <v>300000</v>
      </c>
      <c r="K79" s="200"/>
      <c r="L79" s="134">
        <v>3139631</v>
      </c>
    </row>
    <row r="80" spans="1:12" ht="15.75" customHeight="1" x14ac:dyDescent="0.3">
      <c r="A80" s="21" t="s">
        <v>53</v>
      </c>
      <c r="F80" s="83">
        <v>1025288</v>
      </c>
      <c r="G80" s="101"/>
      <c r="H80" s="134">
        <v>708390</v>
      </c>
      <c r="I80" s="200"/>
      <c r="J80" s="83">
        <v>111067</v>
      </c>
      <c r="K80" s="200"/>
      <c r="L80" s="134">
        <v>174421</v>
      </c>
    </row>
    <row r="81" spans="1:12" ht="15.75" customHeight="1" x14ac:dyDescent="0.3">
      <c r="A81" s="21" t="s">
        <v>54</v>
      </c>
      <c r="F81" s="83">
        <v>1699355</v>
      </c>
      <c r="G81" s="101"/>
      <c r="H81" s="134">
        <v>1498840</v>
      </c>
      <c r="I81" s="200"/>
      <c r="J81" s="83">
        <v>10590936</v>
      </c>
      <c r="K81" s="200"/>
      <c r="L81" s="134">
        <v>10729277</v>
      </c>
    </row>
    <row r="82" spans="1:12" ht="15.75" customHeight="1" x14ac:dyDescent="0.3">
      <c r="A82" s="21" t="s">
        <v>55</v>
      </c>
      <c r="F82" s="83"/>
      <c r="G82" s="101"/>
      <c r="H82" s="134"/>
      <c r="I82" s="200"/>
      <c r="J82" s="202"/>
      <c r="K82" s="200"/>
      <c r="L82" s="134"/>
    </row>
    <row r="83" spans="1:12" ht="15.75" customHeight="1" x14ac:dyDescent="0.3">
      <c r="B83" s="21" t="s">
        <v>56</v>
      </c>
      <c r="F83" s="83">
        <v>606633</v>
      </c>
      <c r="G83" s="101"/>
      <c r="H83" s="134">
        <v>726326</v>
      </c>
      <c r="I83" s="200"/>
      <c r="J83" s="83" t="s">
        <v>42</v>
      </c>
      <c r="K83" s="200"/>
      <c r="L83" s="134">
        <v>0</v>
      </c>
    </row>
    <row r="84" spans="1:12" ht="15.75" customHeight="1" x14ac:dyDescent="0.3">
      <c r="A84" s="21" t="s">
        <v>337</v>
      </c>
      <c r="D84" s="86"/>
      <c r="F84" s="83">
        <v>1335000</v>
      </c>
      <c r="G84" s="101"/>
      <c r="H84" s="134">
        <v>435000</v>
      </c>
      <c r="I84" s="200"/>
      <c r="J84" s="83">
        <v>4163831</v>
      </c>
      <c r="K84" s="200"/>
      <c r="L84" s="134">
        <v>705710</v>
      </c>
    </row>
    <row r="85" spans="1:12" ht="15.75" customHeight="1" x14ac:dyDescent="0.3">
      <c r="A85" s="21" t="s">
        <v>57</v>
      </c>
      <c r="F85" s="83"/>
      <c r="G85" s="101"/>
      <c r="H85" s="134"/>
      <c r="I85" s="200"/>
      <c r="J85" s="202"/>
      <c r="K85" s="200"/>
      <c r="L85" s="134"/>
    </row>
    <row r="86" spans="1:12" ht="15.75" customHeight="1" x14ac:dyDescent="0.3">
      <c r="B86" s="21" t="s">
        <v>58</v>
      </c>
      <c r="D86" s="75">
        <f>D79+1</f>
        <v>19</v>
      </c>
      <c r="F86" s="83">
        <v>7744068</v>
      </c>
      <c r="G86" s="101"/>
      <c r="H86" s="134">
        <v>6934412</v>
      </c>
      <c r="I86" s="200"/>
      <c r="J86" s="83">
        <v>2791059</v>
      </c>
      <c r="K86" s="200"/>
      <c r="L86" s="134">
        <v>4575648</v>
      </c>
    </row>
    <row r="87" spans="1:12" ht="15.75" customHeight="1" x14ac:dyDescent="0.3">
      <c r="A87" s="21" t="s">
        <v>59</v>
      </c>
      <c r="F87" s="83">
        <v>43895</v>
      </c>
      <c r="G87" s="101"/>
      <c r="H87" s="134">
        <v>83393</v>
      </c>
      <c r="I87" s="200"/>
      <c r="J87" s="83">
        <v>2307</v>
      </c>
      <c r="K87" s="200"/>
      <c r="L87" s="134">
        <v>47321</v>
      </c>
    </row>
    <row r="88" spans="1:12" ht="15.75" customHeight="1" x14ac:dyDescent="0.3">
      <c r="A88" s="21" t="s">
        <v>60</v>
      </c>
      <c r="D88" s="75">
        <f>D86+1</f>
        <v>20</v>
      </c>
      <c r="F88" s="83">
        <v>7445598</v>
      </c>
      <c r="G88" s="101"/>
      <c r="H88" s="134">
        <v>5492077</v>
      </c>
      <c r="I88" s="200"/>
      <c r="J88" s="83">
        <v>7445598</v>
      </c>
      <c r="K88" s="200"/>
      <c r="L88" s="134">
        <v>5492077</v>
      </c>
    </row>
    <row r="89" spans="1:12" ht="15.75" customHeight="1" x14ac:dyDescent="0.3">
      <c r="A89" s="21" t="s">
        <v>61</v>
      </c>
      <c r="F89" s="83">
        <v>72630</v>
      </c>
      <c r="G89" s="101"/>
      <c r="H89" s="134">
        <v>145232</v>
      </c>
      <c r="I89" s="200"/>
      <c r="J89" s="83">
        <v>0</v>
      </c>
      <c r="K89" s="200"/>
      <c r="L89" s="134">
        <v>0</v>
      </c>
    </row>
    <row r="90" spans="1:12" ht="15.75" customHeight="1" x14ac:dyDescent="0.3">
      <c r="A90" s="22" t="s">
        <v>62</v>
      </c>
      <c r="F90" s="83"/>
      <c r="G90" s="101"/>
      <c r="H90" s="134"/>
      <c r="I90" s="200"/>
      <c r="J90" s="83"/>
      <c r="K90" s="200"/>
      <c r="L90" s="134"/>
    </row>
    <row r="91" spans="1:12" ht="15.75" customHeight="1" x14ac:dyDescent="0.3">
      <c r="A91" s="22"/>
      <c r="B91" s="21" t="s">
        <v>63</v>
      </c>
      <c r="D91" s="75">
        <f>D27</f>
        <v>13</v>
      </c>
      <c r="F91" s="83">
        <v>330266</v>
      </c>
      <c r="G91" s="101"/>
      <c r="H91" s="134">
        <v>24941</v>
      </c>
      <c r="I91" s="200"/>
      <c r="J91" s="83" t="s">
        <v>42</v>
      </c>
      <c r="K91" s="200"/>
      <c r="L91" s="134">
        <v>0</v>
      </c>
    </row>
    <row r="92" spans="1:12" ht="15.75" customHeight="1" x14ac:dyDescent="0.3">
      <c r="A92" s="21" t="s">
        <v>64</v>
      </c>
      <c r="F92" s="85">
        <v>58695</v>
      </c>
      <c r="G92" s="101"/>
      <c r="H92" s="135">
        <v>45537</v>
      </c>
      <c r="I92" s="200"/>
      <c r="J92" s="85" t="s">
        <v>42</v>
      </c>
      <c r="K92" s="200"/>
      <c r="L92" s="135">
        <v>0</v>
      </c>
    </row>
    <row r="93" spans="1:12" ht="15.75" customHeight="1" x14ac:dyDescent="0.3">
      <c r="F93" s="83"/>
      <c r="G93" s="101"/>
      <c r="I93" s="77"/>
      <c r="J93" s="83"/>
      <c r="K93" s="77"/>
    </row>
    <row r="94" spans="1:12" ht="15.75" customHeight="1" x14ac:dyDescent="0.3">
      <c r="A94" s="70" t="s">
        <v>65</v>
      </c>
      <c r="B94" s="22"/>
      <c r="F94" s="85">
        <f>SUM(F79:F92)</f>
        <v>20664095</v>
      </c>
      <c r="G94" s="96"/>
      <c r="H94" s="78">
        <f>SUM(H79:H92)</f>
        <v>24386566</v>
      </c>
      <c r="I94" s="145"/>
      <c r="J94" s="85">
        <f>SUM(J79:J92)</f>
        <v>25404798</v>
      </c>
      <c r="L94" s="78">
        <f>SUM(L79:L92)</f>
        <v>24864085</v>
      </c>
    </row>
    <row r="95" spans="1:12" ht="15.75" customHeight="1" x14ac:dyDescent="0.3">
      <c r="F95" s="83"/>
      <c r="G95" s="96"/>
      <c r="I95" s="145"/>
      <c r="J95" s="83"/>
    </row>
    <row r="96" spans="1:12" ht="15.75" customHeight="1" x14ac:dyDescent="0.3">
      <c r="A96" s="70" t="s">
        <v>66</v>
      </c>
      <c r="F96" s="83"/>
      <c r="G96" s="96"/>
      <c r="I96" s="145"/>
      <c r="J96" s="83"/>
    </row>
    <row r="97" spans="1:12" ht="15.75" customHeight="1" x14ac:dyDescent="0.3">
      <c r="F97" s="83"/>
      <c r="G97" s="96"/>
      <c r="I97" s="145"/>
      <c r="J97" s="83"/>
    </row>
    <row r="98" spans="1:12" ht="15.75" customHeight="1" x14ac:dyDescent="0.3">
      <c r="A98" s="21" t="s">
        <v>67</v>
      </c>
      <c r="D98" s="104">
        <f>D86</f>
        <v>19</v>
      </c>
      <c r="F98" s="124">
        <v>19754138</v>
      </c>
      <c r="G98" s="96"/>
      <c r="H98" s="134">
        <v>15939749</v>
      </c>
      <c r="I98" s="201"/>
      <c r="J98" s="124">
        <v>9476818</v>
      </c>
      <c r="K98" s="201"/>
      <c r="L98" s="134">
        <v>8807543</v>
      </c>
    </row>
    <row r="99" spans="1:12" ht="15.75" customHeight="1" x14ac:dyDescent="0.3">
      <c r="A99" s="21" t="s">
        <v>68</v>
      </c>
      <c r="D99" s="122">
        <v>26.6</v>
      </c>
      <c r="F99" s="124">
        <v>0</v>
      </c>
      <c r="G99" s="96"/>
      <c r="H99" s="134">
        <v>0</v>
      </c>
      <c r="I99" s="201"/>
      <c r="J99" s="124">
        <v>28000</v>
      </c>
      <c r="K99" s="201"/>
      <c r="L99" s="134">
        <v>0</v>
      </c>
    </row>
    <row r="100" spans="1:12" ht="15.75" customHeight="1" x14ac:dyDescent="0.3">
      <c r="A100" s="21" t="s">
        <v>69</v>
      </c>
      <c r="D100" s="122"/>
      <c r="F100" s="83">
        <v>248840</v>
      </c>
      <c r="G100" s="96"/>
      <c r="H100" s="134">
        <v>60387</v>
      </c>
      <c r="I100" s="201"/>
      <c r="J100" s="83">
        <v>248840</v>
      </c>
      <c r="K100" s="201"/>
      <c r="L100" s="134">
        <v>60387</v>
      </c>
    </row>
    <row r="101" spans="1:12" ht="15.75" customHeight="1" x14ac:dyDescent="0.3">
      <c r="A101" s="21" t="s">
        <v>70</v>
      </c>
      <c r="D101" s="104">
        <f>D88</f>
        <v>20</v>
      </c>
      <c r="F101" s="124">
        <v>23705402</v>
      </c>
      <c r="G101" s="96"/>
      <c r="H101" s="134">
        <v>25652123</v>
      </c>
      <c r="I101" s="201"/>
      <c r="J101" s="124">
        <v>23705402</v>
      </c>
      <c r="K101" s="201"/>
      <c r="L101" s="134">
        <v>25652123</v>
      </c>
    </row>
    <row r="102" spans="1:12" ht="15.75" customHeight="1" x14ac:dyDescent="0.3">
      <c r="A102" s="21" t="s">
        <v>64</v>
      </c>
      <c r="D102" s="104"/>
      <c r="F102" s="124">
        <v>71480</v>
      </c>
      <c r="G102" s="96"/>
      <c r="H102" s="134">
        <v>99927</v>
      </c>
      <c r="I102" s="201"/>
      <c r="J102" s="124">
        <v>34</v>
      </c>
      <c r="K102" s="201"/>
      <c r="L102" s="134">
        <v>34</v>
      </c>
    </row>
    <row r="103" spans="1:12" ht="15.75" customHeight="1" x14ac:dyDescent="0.3">
      <c r="A103" s="21" t="s">
        <v>71</v>
      </c>
      <c r="D103" s="104"/>
      <c r="F103" s="124">
        <v>1500626</v>
      </c>
      <c r="G103" s="22"/>
      <c r="H103" s="134">
        <v>1546209</v>
      </c>
      <c r="I103" s="203"/>
      <c r="J103" s="124">
        <v>243416</v>
      </c>
      <c r="K103" s="203"/>
      <c r="L103" s="134">
        <v>237627</v>
      </c>
    </row>
    <row r="104" spans="1:12" ht="15.75" customHeight="1" x14ac:dyDescent="0.3">
      <c r="A104" s="21" t="s">
        <v>72</v>
      </c>
      <c r="D104" s="104"/>
      <c r="F104" s="123">
        <v>198120</v>
      </c>
      <c r="G104" s="22"/>
      <c r="H104" s="134">
        <v>234732</v>
      </c>
      <c r="I104" s="203"/>
      <c r="J104" s="123">
        <v>0</v>
      </c>
      <c r="K104" s="203"/>
      <c r="L104" s="134">
        <v>0</v>
      </c>
    </row>
    <row r="105" spans="1:12" ht="15.75" customHeight="1" x14ac:dyDescent="0.3">
      <c r="A105" s="21" t="s">
        <v>73</v>
      </c>
      <c r="D105" s="104"/>
      <c r="F105" s="124">
        <v>119798</v>
      </c>
      <c r="G105" s="96"/>
      <c r="H105" s="134">
        <v>116507</v>
      </c>
      <c r="I105" s="201"/>
      <c r="J105" s="124">
        <v>89559</v>
      </c>
      <c r="K105" s="201"/>
      <c r="L105" s="134">
        <v>81947</v>
      </c>
    </row>
    <row r="106" spans="1:12" ht="15.75" customHeight="1" x14ac:dyDescent="0.3">
      <c r="A106" s="21" t="s">
        <v>74</v>
      </c>
      <c r="D106" s="122">
        <v>26.7</v>
      </c>
      <c r="F106" s="83">
        <v>0</v>
      </c>
      <c r="G106" s="96"/>
      <c r="H106" s="134">
        <v>0</v>
      </c>
      <c r="I106" s="201"/>
      <c r="J106" s="83">
        <v>593334</v>
      </c>
      <c r="K106" s="201"/>
      <c r="L106" s="134">
        <v>627505</v>
      </c>
    </row>
    <row r="107" spans="1:12" ht="15.75" customHeight="1" x14ac:dyDescent="0.3">
      <c r="A107" s="21" t="s">
        <v>75</v>
      </c>
      <c r="F107" s="124">
        <v>2209981</v>
      </c>
      <c r="G107" s="96"/>
      <c r="H107" s="134">
        <v>2162365</v>
      </c>
      <c r="I107" s="201"/>
      <c r="J107" s="124">
        <v>291142</v>
      </c>
      <c r="K107" s="201"/>
      <c r="L107" s="134">
        <v>287558</v>
      </c>
    </row>
    <row r="108" spans="1:12" ht="15.75" customHeight="1" x14ac:dyDescent="0.3">
      <c r="A108" s="21" t="s">
        <v>76</v>
      </c>
      <c r="F108" s="126">
        <v>27223</v>
      </c>
      <c r="G108" s="96"/>
      <c r="H108" s="135">
        <v>21153</v>
      </c>
      <c r="I108" s="201"/>
      <c r="J108" s="126">
        <v>1541</v>
      </c>
      <c r="K108" s="201"/>
      <c r="L108" s="135">
        <v>1540</v>
      </c>
    </row>
    <row r="109" spans="1:12" ht="15.75" customHeight="1" x14ac:dyDescent="0.3">
      <c r="F109" s="83"/>
      <c r="G109" s="96"/>
      <c r="I109" s="145"/>
      <c r="J109" s="83"/>
      <c r="K109" s="77"/>
    </row>
    <row r="110" spans="1:12" ht="15.75" customHeight="1" x14ac:dyDescent="0.3">
      <c r="A110" s="70" t="s">
        <v>77</v>
      </c>
      <c r="B110" s="22"/>
      <c r="F110" s="85">
        <f>SUM(F98:F108)</f>
        <v>47835608</v>
      </c>
      <c r="G110" s="96"/>
      <c r="H110" s="78">
        <f>SUM(H98:H108)</f>
        <v>45833152</v>
      </c>
      <c r="I110" s="145"/>
      <c r="J110" s="85">
        <f>SUM(J98:J108)</f>
        <v>34678086</v>
      </c>
      <c r="K110" s="131"/>
      <c r="L110" s="78">
        <f>SUM(L98:L108)</f>
        <v>35756264</v>
      </c>
    </row>
    <row r="111" spans="1:12" ht="15.75" customHeight="1" x14ac:dyDescent="0.3">
      <c r="A111" s="70"/>
      <c r="F111" s="83"/>
      <c r="G111" s="96"/>
      <c r="I111" s="145"/>
      <c r="J111" s="83"/>
      <c r="K111" s="131"/>
    </row>
    <row r="112" spans="1:12" ht="15.75" customHeight="1" x14ac:dyDescent="0.3">
      <c r="A112" s="70" t="s">
        <v>78</v>
      </c>
      <c r="B112" s="70"/>
      <c r="F112" s="85">
        <f>F94+F110</f>
        <v>68499703</v>
      </c>
      <c r="G112" s="96"/>
      <c r="H112" s="78">
        <f>H94+H110</f>
        <v>70219718</v>
      </c>
      <c r="I112" s="145"/>
      <c r="J112" s="85">
        <f>J94+J110</f>
        <v>60082884</v>
      </c>
      <c r="K112" s="131"/>
      <c r="L112" s="78">
        <f>L94+L110</f>
        <v>60620349</v>
      </c>
    </row>
    <row r="113" spans="1:12" ht="15.75" customHeight="1" x14ac:dyDescent="0.3">
      <c r="A113" s="70"/>
      <c r="B113" s="70"/>
      <c r="G113" s="96"/>
    </row>
    <row r="114" spans="1:12" ht="15.75" customHeight="1" x14ac:dyDescent="0.3">
      <c r="A114" s="70"/>
      <c r="B114" s="70"/>
      <c r="G114" s="96"/>
    </row>
    <row r="115" spans="1:12" ht="15.75" customHeight="1" x14ac:dyDescent="0.3">
      <c r="A115" s="70"/>
      <c r="B115" s="70"/>
      <c r="G115" s="96"/>
    </row>
    <row r="116" spans="1:12" ht="15.75" customHeight="1" x14ac:dyDescent="0.3">
      <c r="A116" s="70"/>
      <c r="B116" s="70"/>
      <c r="G116" s="96"/>
    </row>
    <row r="117" spans="1:12" ht="15.75" customHeight="1" x14ac:dyDescent="0.3">
      <c r="A117" s="70"/>
      <c r="B117" s="70"/>
      <c r="G117" s="96"/>
    </row>
    <row r="118" spans="1:12" ht="15.75" customHeight="1" x14ac:dyDescent="0.3">
      <c r="A118" s="70"/>
      <c r="B118" s="70"/>
      <c r="G118" s="96"/>
    </row>
    <row r="119" spans="1:12" ht="15.75" customHeight="1" x14ac:dyDescent="0.3">
      <c r="A119" s="70"/>
      <c r="B119" s="70"/>
      <c r="G119" s="96"/>
    </row>
    <row r="120" spans="1:12" ht="15.75" customHeight="1" x14ac:dyDescent="0.3">
      <c r="A120" s="70"/>
      <c r="B120" s="70"/>
      <c r="G120" s="96"/>
    </row>
    <row r="121" spans="1:12" ht="21.9" customHeight="1" x14ac:dyDescent="0.3">
      <c r="A121" s="224" t="str">
        <f>$A$62</f>
        <v>The accompanying condensed notes to the interim financial information are an integral part of this interim financial information.</v>
      </c>
      <c r="B121" s="224"/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</row>
    <row r="122" spans="1:12" ht="16.5" customHeight="1" x14ac:dyDescent="0.3">
      <c r="A122" s="70" t="str">
        <f>+A1</f>
        <v>Energy Absolute Public Company Limited</v>
      </c>
      <c r="B122" s="70"/>
      <c r="C122" s="70"/>
    </row>
    <row r="123" spans="1:12" ht="16.5" customHeight="1" x14ac:dyDescent="0.3">
      <c r="A123" s="70" t="str">
        <f>+A2</f>
        <v xml:space="preserve">Statement of Financial Position </v>
      </c>
      <c r="B123" s="70"/>
      <c r="C123" s="70"/>
    </row>
    <row r="124" spans="1:12" ht="16.5" customHeight="1" x14ac:dyDescent="0.3">
      <c r="A124" s="72" t="str">
        <f>+A3</f>
        <v>As at 30 September 2024</v>
      </c>
      <c r="B124" s="72"/>
      <c r="C124" s="72"/>
      <c r="D124" s="76"/>
      <c r="E124" s="74"/>
      <c r="F124" s="78"/>
      <c r="G124" s="74"/>
      <c r="H124" s="78"/>
      <c r="I124" s="141"/>
      <c r="J124" s="78"/>
      <c r="K124" s="146"/>
      <c r="L124" s="78"/>
    </row>
    <row r="125" spans="1:12" ht="15.75" customHeight="1" x14ac:dyDescent="0.3">
      <c r="A125" s="70"/>
      <c r="B125" s="70"/>
      <c r="C125" s="70"/>
    </row>
    <row r="126" spans="1:12" ht="15.75" customHeight="1" x14ac:dyDescent="0.3"/>
    <row r="127" spans="1:12" ht="15.75" customHeight="1" x14ac:dyDescent="0.3">
      <c r="F127" s="221" t="s">
        <v>3</v>
      </c>
      <c r="G127" s="221"/>
      <c r="H127" s="221"/>
      <c r="I127" s="77"/>
      <c r="J127" s="221" t="s">
        <v>4</v>
      </c>
      <c r="K127" s="221"/>
      <c r="L127" s="221"/>
    </row>
    <row r="128" spans="1:12" ht="15.75" customHeight="1" x14ac:dyDescent="0.3">
      <c r="A128" s="22"/>
      <c r="D128" s="80"/>
      <c r="E128" s="70"/>
      <c r="F128" s="225" t="s">
        <v>5</v>
      </c>
      <c r="G128" s="225"/>
      <c r="H128" s="225"/>
      <c r="I128" s="137"/>
      <c r="J128" s="225" t="s">
        <v>5</v>
      </c>
      <c r="K128" s="225"/>
      <c r="L128" s="225"/>
    </row>
    <row r="129" spans="1:12" ht="15.75" customHeight="1" x14ac:dyDescent="0.3">
      <c r="D129" s="80"/>
      <c r="E129" s="70"/>
      <c r="F129" s="137" t="s">
        <v>6</v>
      </c>
      <c r="G129" s="81"/>
      <c r="H129" s="137" t="s">
        <v>7</v>
      </c>
      <c r="I129" s="137"/>
      <c r="J129" s="137" t="s">
        <v>6</v>
      </c>
      <c r="K129" s="137"/>
      <c r="L129" s="137" t="s">
        <v>7</v>
      </c>
    </row>
    <row r="130" spans="1:12" ht="15.75" customHeight="1" x14ac:dyDescent="0.3">
      <c r="E130" s="70"/>
      <c r="F130" s="213" t="s">
        <v>8</v>
      </c>
      <c r="G130" s="137"/>
      <c r="H130" s="138" t="s">
        <v>9</v>
      </c>
      <c r="I130" s="144"/>
      <c r="J130" s="213" t="s">
        <v>8</v>
      </c>
      <c r="K130" s="137"/>
      <c r="L130" s="138" t="s">
        <v>9</v>
      </c>
    </row>
    <row r="131" spans="1:12" ht="15.75" customHeight="1" x14ac:dyDescent="0.3">
      <c r="E131" s="70"/>
      <c r="F131" s="100">
        <v>2024</v>
      </c>
      <c r="G131" s="100"/>
      <c r="H131" s="129" t="s">
        <v>10</v>
      </c>
      <c r="I131" s="100"/>
      <c r="J131" s="129">
        <v>2024</v>
      </c>
      <c r="K131" s="100"/>
      <c r="L131" s="129" t="s">
        <v>10</v>
      </c>
    </row>
    <row r="132" spans="1:12" ht="15.75" customHeight="1" x14ac:dyDescent="0.3">
      <c r="D132" s="73" t="s">
        <v>79</v>
      </c>
      <c r="E132" s="70"/>
      <c r="F132" s="88" t="s">
        <v>12</v>
      </c>
      <c r="G132" s="70"/>
      <c r="H132" s="88" t="s">
        <v>12</v>
      </c>
      <c r="I132" s="144"/>
      <c r="J132" s="88" t="s">
        <v>12</v>
      </c>
      <c r="K132" s="147"/>
      <c r="L132" s="88" t="s">
        <v>12</v>
      </c>
    </row>
    <row r="133" spans="1:12" ht="15.75" customHeight="1" x14ac:dyDescent="0.3">
      <c r="D133" s="71"/>
      <c r="E133" s="70"/>
      <c r="F133" s="87"/>
      <c r="G133" s="140"/>
      <c r="H133" s="137"/>
      <c r="I133" s="144"/>
      <c r="J133" s="87"/>
      <c r="K133" s="147"/>
      <c r="L133" s="137"/>
    </row>
    <row r="134" spans="1:12" ht="15.75" customHeight="1" x14ac:dyDescent="0.3">
      <c r="A134" s="70" t="s">
        <v>80</v>
      </c>
      <c r="F134" s="83"/>
      <c r="G134" s="96"/>
      <c r="I134" s="145"/>
      <c r="J134" s="83"/>
      <c r="K134" s="131"/>
    </row>
    <row r="135" spans="1:12" ht="15.75" customHeight="1" x14ac:dyDescent="0.3">
      <c r="A135" s="70"/>
      <c r="F135" s="83"/>
      <c r="G135" s="96"/>
      <c r="I135" s="145"/>
      <c r="J135" s="83"/>
      <c r="K135" s="131"/>
    </row>
    <row r="136" spans="1:12" ht="15.75" customHeight="1" x14ac:dyDescent="0.3">
      <c r="A136" s="70" t="s">
        <v>81</v>
      </c>
      <c r="F136" s="83"/>
      <c r="G136" s="96"/>
      <c r="I136" s="145"/>
      <c r="J136" s="83"/>
      <c r="K136" s="131"/>
    </row>
    <row r="137" spans="1:12" ht="15.75" customHeight="1" x14ac:dyDescent="0.3">
      <c r="A137" s="70"/>
      <c r="F137" s="83"/>
      <c r="G137" s="96"/>
      <c r="I137" s="145"/>
      <c r="J137" s="83"/>
      <c r="K137" s="131"/>
    </row>
    <row r="138" spans="1:12" ht="15.75" customHeight="1" x14ac:dyDescent="0.3">
      <c r="A138" s="21" t="s">
        <v>82</v>
      </c>
      <c r="F138" s="83"/>
      <c r="G138" s="96"/>
      <c r="I138" s="145"/>
      <c r="J138" s="83"/>
      <c r="K138" s="131"/>
    </row>
    <row r="139" spans="1:12" ht="15.75" customHeight="1" x14ac:dyDescent="0.3">
      <c r="B139" s="21" t="s">
        <v>83</v>
      </c>
      <c r="F139" s="84"/>
      <c r="G139" s="22"/>
      <c r="H139" s="134"/>
      <c r="I139" s="134"/>
      <c r="J139" s="123"/>
      <c r="K139" s="134"/>
      <c r="L139" s="134"/>
    </row>
    <row r="140" spans="1:12" ht="15.75" customHeight="1" x14ac:dyDescent="0.3">
      <c r="C140" s="21" t="s">
        <v>84</v>
      </c>
      <c r="F140" s="83"/>
      <c r="G140" s="96"/>
      <c r="I140" s="145"/>
      <c r="J140" s="123"/>
    </row>
    <row r="141" spans="1:12" ht="15.75" customHeight="1" thickBot="1" x14ac:dyDescent="0.35">
      <c r="C141" s="21" t="s">
        <v>85</v>
      </c>
      <c r="F141" s="121">
        <v>402000</v>
      </c>
      <c r="G141" s="96"/>
      <c r="H141" s="139">
        <v>402000</v>
      </c>
      <c r="I141" s="201"/>
      <c r="J141" s="121">
        <v>402000</v>
      </c>
      <c r="K141" s="201"/>
      <c r="L141" s="139">
        <v>402000</v>
      </c>
    </row>
    <row r="142" spans="1:12" ht="15.75" customHeight="1" thickTop="1" x14ac:dyDescent="0.3">
      <c r="F142" s="83"/>
      <c r="G142" s="96"/>
      <c r="H142" s="134"/>
      <c r="I142" s="201"/>
      <c r="J142" s="202"/>
      <c r="K142" s="201"/>
      <c r="L142" s="134"/>
    </row>
    <row r="143" spans="1:12" ht="15.75" customHeight="1" x14ac:dyDescent="0.3">
      <c r="B143" s="21" t="s">
        <v>86</v>
      </c>
      <c r="F143" s="84"/>
      <c r="G143" s="22"/>
      <c r="H143" s="134"/>
      <c r="I143" s="203"/>
      <c r="J143" s="204"/>
      <c r="K143" s="203"/>
      <c r="L143" s="134"/>
    </row>
    <row r="144" spans="1:12" ht="15.75" customHeight="1" x14ac:dyDescent="0.3">
      <c r="C144" s="21" t="s">
        <v>87</v>
      </c>
      <c r="F144" s="84"/>
      <c r="G144" s="77"/>
      <c r="H144" s="134"/>
      <c r="I144" s="201"/>
      <c r="J144" s="59"/>
      <c r="K144" s="201"/>
      <c r="L144" s="134"/>
    </row>
    <row r="145" spans="1:12" ht="15.75" customHeight="1" x14ac:dyDescent="0.3">
      <c r="C145" s="21" t="s">
        <v>88</v>
      </c>
      <c r="F145" s="123">
        <v>373000</v>
      </c>
      <c r="G145" s="77"/>
      <c r="H145" s="134">
        <v>373000</v>
      </c>
      <c r="I145" s="201"/>
      <c r="J145" s="123">
        <v>373000</v>
      </c>
      <c r="K145" s="201"/>
      <c r="L145" s="134">
        <v>373000</v>
      </c>
    </row>
    <row r="146" spans="1:12" ht="15.75" customHeight="1" x14ac:dyDescent="0.3">
      <c r="A146" s="21" t="s">
        <v>89</v>
      </c>
      <c r="F146" s="123">
        <v>3680616</v>
      </c>
      <c r="G146" s="77"/>
      <c r="H146" s="134">
        <v>3680616</v>
      </c>
      <c r="I146" s="201"/>
      <c r="J146" s="123">
        <v>3680616</v>
      </c>
      <c r="K146" s="201"/>
      <c r="L146" s="134">
        <v>3680616</v>
      </c>
    </row>
    <row r="147" spans="1:12" ht="15.75" customHeight="1" x14ac:dyDescent="0.3">
      <c r="A147" s="21" t="s">
        <v>90</v>
      </c>
      <c r="D147" s="75">
        <v>23</v>
      </c>
      <c r="F147" s="123">
        <v>-733976</v>
      </c>
      <c r="G147" s="77"/>
      <c r="H147" s="134">
        <v>-655001</v>
      </c>
      <c r="I147" s="201"/>
      <c r="J147" s="123">
        <v>-733976</v>
      </c>
      <c r="K147" s="201"/>
      <c r="L147" s="134">
        <v>-655001</v>
      </c>
    </row>
    <row r="148" spans="1:12" ht="15.75" customHeight="1" x14ac:dyDescent="0.3">
      <c r="A148" s="21" t="s">
        <v>91</v>
      </c>
      <c r="F148" s="123"/>
      <c r="G148" s="77"/>
      <c r="H148" s="134"/>
      <c r="I148" s="201"/>
      <c r="J148" s="123"/>
      <c r="K148" s="201"/>
      <c r="L148" s="134"/>
    </row>
    <row r="149" spans="1:12" ht="15.75" customHeight="1" x14ac:dyDescent="0.3">
      <c r="B149" s="21" t="s">
        <v>92</v>
      </c>
      <c r="F149" s="123"/>
      <c r="G149" s="96"/>
      <c r="H149" s="134"/>
      <c r="I149" s="201"/>
      <c r="J149" s="123"/>
      <c r="K149" s="201"/>
      <c r="L149" s="134"/>
    </row>
    <row r="150" spans="1:12" ht="15.75" customHeight="1" x14ac:dyDescent="0.3">
      <c r="C150" s="21" t="s">
        <v>93</v>
      </c>
      <c r="F150" s="123">
        <v>40200</v>
      </c>
      <c r="G150" s="96"/>
      <c r="H150" s="134">
        <v>40200</v>
      </c>
      <c r="I150" s="201"/>
      <c r="J150" s="123">
        <v>40200</v>
      </c>
      <c r="K150" s="201"/>
      <c r="L150" s="134">
        <v>40200</v>
      </c>
    </row>
    <row r="151" spans="1:12" ht="15.75" customHeight="1" x14ac:dyDescent="0.3">
      <c r="B151" s="21" t="s">
        <v>94</v>
      </c>
      <c r="F151" s="123">
        <v>42837787</v>
      </c>
      <c r="G151" s="96"/>
      <c r="H151" s="134">
        <v>42099717</v>
      </c>
      <c r="I151" s="201"/>
      <c r="J151" s="123">
        <v>31563104</v>
      </c>
      <c r="K151" s="201"/>
      <c r="L151" s="134">
        <v>29949923</v>
      </c>
    </row>
    <row r="152" spans="1:12" ht="15.75" customHeight="1" x14ac:dyDescent="0.3">
      <c r="A152" s="21" t="s">
        <v>95</v>
      </c>
      <c r="F152" s="123"/>
      <c r="G152" s="96"/>
      <c r="H152" s="134"/>
      <c r="I152" s="201"/>
      <c r="J152" s="123"/>
      <c r="K152" s="201"/>
      <c r="L152" s="134"/>
    </row>
    <row r="153" spans="1:12" ht="15.75" customHeight="1" x14ac:dyDescent="0.3">
      <c r="B153" s="21" t="s">
        <v>96</v>
      </c>
      <c r="F153" s="123">
        <v>0</v>
      </c>
      <c r="G153" s="96"/>
      <c r="H153" s="134">
        <v>0</v>
      </c>
      <c r="I153" s="201"/>
      <c r="J153" s="123">
        <v>23136</v>
      </c>
      <c r="K153" s="201"/>
      <c r="L153" s="134">
        <v>23136</v>
      </c>
    </row>
    <row r="154" spans="1:12" ht="15.75" customHeight="1" x14ac:dyDescent="0.3">
      <c r="A154" s="21" t="s">
        <v>97</v>
      </c>
      <c r="F154" s="128">
        <v>-7424786</v>
      </c>
      <c r="G154" s="96"/>
      <c r="H154" s="135">
        <v>-3839162</v>
      </c>
      <c r="I154" s="201"/>
      <c r="J154" s="128">
        <v>-668282</v>
      </c>
      <c r="K154" s="201"/>
      <c r="L154" s="135">
        <v>-250907</v>
      </c>
    </row>
    <row r="155" spans="1:12" ht="15.75" customHeight="1" x14ac:dyDescent="0.3">
      <c r="F155" s="123"/>
      <c r="G155" s="96"/>
      <c r="H155" s="200"/>
      <c r="I155" s="201"/>
      <c r="J155" s="123"/>
      <c r="K155" s="201"/>
      <c r="L155" s="200"/>
    </row>
    <row r="156" spans="1:12" ht="15.75" customHeight="1" x14ac:dyDescent="0.3">
      <c r="A156" s="70" t="s">
        <v>98</v>
      </c>
      <c r="B156" s="70"/>
      <c r="C156" s="70"/>
      <c r="F156" s="123">
        <f>SUM(F145:F155)</f>
        <v>38772841</v>
      </c>
      <c r="G156" s="77"/>
      <c r="H156" s="22">
        <f>SUM(H145:H155)</f>
        <v>41699370</v>
      </c>
      <c r="I156" s="201"/>
      <c r="J156" s="123">
        <f>SUM(J145:J155)</f>
        <v>34277798</v>
      </c>
      <c r="K156" s="201"/>
      <c r="L156" s="22">
        <f>SUM(L145:L155)</f>
        <v>33160967</v>
      </c>
    </row>
    <row r="157" spans="1:12" ht="15.75" customHeight="1" x14ac:dyDescent="0.3">
      <c r="A157" s="21" t="s">
        <v>99</v>
      </c>
      <c r="F157" s="128">
        <f>'9'!AD38</f>
        <v>1507372</v>
      </c>
      <c r="G157" s="101"/>
      <c r="H157" s="135">
        <v>2310247</v>
      </c>
      <c r="I157" s="201"/>
      <c r="J157" s="128">
        <v>0</v>
      </c>
      <c r="K157" s="201"/>
      <c r="L157" s="135">
        <v>0</v>
      </c>
    </row>
    <row r="158" spans="1:12" ht="15.75" customHeight="1" x14ac:dyDescent="0.3">
      <c r="A158" s="70"/>
      <c r="F158" s="123"/>
      <c r="G158" s="96"/>
      <c r="I158" s="145"/>
      <c r="J158" s="123"/>
      <c r="K158" s="131"/>
    </row>
    <row r="159" spans="1:12" ht="15.75" customHeight="1" x14ac:dyDescent="0.3">
      <c r="A159" s="70" t="s">
        <v>100</v>
      </c>
      <c r="B159" s="70"/>
      <c r="F159" s="128">
        <f>SUM(F156:F157)</f>
        <v>40280213</v>
      </c>
      <c r="G159" s="101"/>
      <c r="H159" s="78">
        <f>SUM(H156:H157)</f>
        <v>44009617</v>
      </c>
      <c r="I159" s="77"/>
      <c r="J159" s="128">
        <f>SUM(J156:J157)</f>
        <v>34277798</v>
      </c>
      <c r="K159" s="77"/>
      <c r="L159" s="78">
        <f>SUM(L156:L158)</f>
        <v>33160967</v>
      </c>
    </row>
    <row r="160" spans="1:12" ht="15.75" customHeight="1" x14ac:dyDescent="0.3">
      <c r="A160" s="70"/>
      <c r="F160" s="123"/>
      <c r="G160" s="96"/>
      <c r="I160" s="145"/>
      <c r="J160" s="123"/>
      <c r="K160" s="131"/>
    </row>
    <row r="161" spans="1:12" ht="15.75" customHeight="1" thickBot="1" x14ac:dyDescent="0.35">
      <c r="A161" s="70" t="s">
        <v>101</v>
      </c>
      <c r="F161" s="127">
        <f>F112+F159</f>
        <v>108779916</v>
      </c>
      <c r="G161" s="96"/>
      <c r="H161" s="136">
        <f>H112+H159</f>
        <v>114229335</v>
      </c>
      <c r="I161" s="145"/>
      <c r="J161" s="127">
        <f>J112+J159</f>
        <v>94360682</v>
      </c>
      <c r="L161" s="136">
        <f>SUM(L112+L159)</f>
        <v>93781316</v>
      </c>
    </row>
    <row r="162" spans="1:12" ht="15.75" customHeight="1" thickTop="1" x14ac:dyDescent="0.3">
      <c r="A162" s="70"/>
      <c r="G162" s="96"/>
      <c r="I162" s="145"/>
    </row>
    <row r="163" spans="1:12" ht="15.75" customHeight="1" x14ac:dyDescent="0.3">
      <c r="A163" s="70"/>
      <c r="G163" s="77"/>
      <c r="I163" s="77"/>
      <c r="K163" s="77"/>
    </row>
    <row r="164" spans="1:12" ht="15.75" customHeight="1" x14ac:dyDescent="0.3">
      <c r="A164" s="70"/>
      <c r="G164" s="77"/>
      <c r="I164" s="145"/>
    </row>
    <row r="165" spans="1:12" ht="15.75" customHeight="1" x14ac:dyDescent="0.3">
      <c r="A165" s="70"/>
      <c r="G165" s="77"/>
      <c r="I165" s="145"/>
    </row>
    <row r="166" spans="1:12" ht="15.75" customHeight="1" x14ac:dyDescent="0.3">
      <c r="A166" s="70"/>
      <c r="G166" s="77"/>
      <c r="I166" s="145"/>
    </row>
    <row r="167" spans="1:12" ht="15.75" customHeight="1" x14ac:dyDescent="0.3">
      <c r="A167" s="70"/>
      <c r="G167" s="96"/>
      <c r="I167" s="145"/>
    </row>
    <row r="168" spans="1:12" ht="15.75" customHeight="1" x14ac:dyDescent="0.3">
      <c r="A168" s="70"/>
      <c r="G168" s="96"/>
      <c r="I168" s="145"/>
    </row>
    <row r="169" spans="1:12" ht="15.75" customHeight="1" x14ac:dyDescent="0.3">
      <c r="A169" s="70"/>
      <c r="G169" s="96"/>
      <c r="I169" s="145"/>
    </row>
    <row r="170" spans="1:12" ht="15.75" customHeight="1" x14ac:dyDescent="0.3">
      <c r="A170" s="70"/>
      <c r="G170" s="96"/>
      <c r="I170" s="145"/>
    </row>
    <row r="171" spans="1:12" ht="15.75" customHeight="1" x14ac:dyDescent="0.3">
      <c r="A171" s="70"/>
      <c r="G171" s="96"/>
      <c r="I171" s="145"/>
    </row>
    <row r="172" spans="1:12" ht="15.75" customHeight="1" x14ac:dyDescent="0.3">
      <c r="A172" s="70"/>
      <c r="G172" s="96"/>
      <c r="I172" s="145"/>
    </row>
    <row r="173" spans="1:12" ht="15.75" customHeight="1" x14ac:dyDescent="0.3">
      <c r="A173" s="70"/>
      <c r="G173" s="96"/>
      <c r="I173" s="145"/>
    </row>
    <row r="174" spans="1:12" ht="15.75" customHeight="1" x14ac:dyDescent="0.3">
      <c r="A174" s="70"/>
      <c r="G174" s="96"/>
      <c r="I174" s="145"/>
    </row>
    <row r="175" spans="1:12" ht="15.75" customHeight="1" x14ac:dyDescent="0.3">
      <c r="A175" s="70"/>
      <c r="G175" s="96"/>
      <c r="I175" s="145"/>
    </row>
    <row r="176" spans="1:12" ht="15.75" customHeight="1" x14ac:dyDescent="0.3">
      <c r="A176" s="70"/>
      <c r="G176" s="96"/>
      <c r="I176" s="145"/>
    </row>
    <row r="177" spans="1:12" ht="15.75" customHeight="1" x14ac:dyDescent="0.3">
      <c r="A177" s="70"/>
      <c r="G177" s="96"/>
      <c r="I177" s="145"/>
    </row>
    <row r="178" spans="1:12" ht="15.75" customHeight="1" x14ac:dyDescent="0.3">
      <c r="A178" s="70"/>
      <c r="G178" s="96"/>
      <c r="I178" s="145"/>
    </row>
    <row r="179" spans="1:12" ht="14.25" customHeight="1" x14ac:dyDescent="0.3">
      <c r="A179" s="70"/>
      <c r="G179" s="96"/>
      <c r="I179" s="145"/>
    </row>
    <row r="180" spans="1:12" ht="21.9" customHeight="1" x14ac:dyDescent="0.3">
      <c r="A180" s="224" t="str">
        <f>$A$62</f>
        <v>The accompanying condensed notes to the interim financial information are an integral part of this interim financial information.</v>
      </c>
      <c r="B180" s="224"/>
      <c r="C180" s="224"/>
      <c r="D180" s="224"/>
      <c r="E180" s="224"/>
      <c r="F180" s="224"/>
      <c r="G180" s="224"/>
      <c r="H180" s="224"/>
      <c r="I180" s="224"/>
      <c r="J180" s="224"/>
      <c r="K180" s="224"/>
      <c r="L180" s="224"/>
    </row>
  </sheetData>
  <mergeCells count="15">
    <mergeCell ref="A180:L180"/>
    <mergeCell ref="F69:H69"/>
    <mergeCell ref="J69:L69"/>
    <mergeCell ref="A121:L121"/>
    <mergeCell ref="F127:H127"/>
    <mergeCell ref="J127:L127"/>
    <mergeCell ref="F128:H128"/>
    <mergeCell ref="J128:L128"/>
    <mergeCell ref="F68:H68"/>
    <mergeCell ref="J68:L68"/>
    <mergeCell ref="F6:H6"/>
    <mergeCell ref="J6:L6"/>
    <mergeCell ref="F7:H7"/>
    <mergeCell ref="J7:L7"/>
    <mergeCell ref="A62:L62"/>
  </mergeCells>
  <pageMargins left="0.8" right="0.5" top="0.5" bottom="0.6" header="0.49" footer="0.4"/>
  <pageSetup paperSize="9" scale="85" firstPageNumber="2" fitToHeight="0" orientation="portrait" useFirstPageNumber="1" horizontalDpi="1200" verticalDpi="1200" r:id="rId1"/>
  <headerFooter>
    <oddFooter>&amp;R&amp;"Arial,Regular"&amp;10&amp;P</oddFooter>
  </headerFooter>
  <rowBreaks count="2" manualBreakCount="2">
    <brk id="62" max="16383" man="1"/>
    <brk id="1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FB372-009F-454C-BA36-71EBA0BE1DA3}">
  <sheetPr>
    <tabColor rgb="FFCCFFCC"/>
  </sheetPr>
  <dimension ref="A1:L108"/>
  <sheetViews>
    <sheetView topLeftCell="A73" zoomScale="93" zoomScaleNormal="93" zoomScaleSheetLayoutView="100" zoomScalePageLayoutView="85" workbookViewId="0">
      <selection activeCell="C84" sqref="C84"/>
    </sheetView>
  </sheetViews>
  <sheetFormatPr defaultColWidth="6.6640625" defaultRowHeight="16.5" customHeight="1" x14ac:dyDescent="0.3"/>
  <cols>
    <col min="1" max="2" width="1.44140625" style="26" customWidth="1"/>
    <col min="3" max="3" width="41.88671875" style="26" customWidth="1"/>
    <col min="4" max="4" width="6.33203125" style="25" customWidth="1"/>
    <col min="5" max="5" width="0.5546875" style="26" customWidth="1"/>
    <col min="6" max="6" width="11.5546875" style="6" customWidth="1"/>
    <col min="7" max="7" width="0.5546875" style="26" customWidth="1"/>
    <col min="8" max="8" width="11.5546875" style="6" customWidth="1"/>
    <col min="9" max="9" width="0.5546875" style="25" customWidth="1"/>
    <col min="10" max="10" width="11.5546875" style="6" customWidth="1"/>
    <col min="11" max="11" width="0.5546875" style="26" customWidth="1"/>
    <col min="12" max="12" width="11.5546875" style="6" customWidth="1"/>
    <col min="13" max="16384" width="6.6640625" style="7"/>
  </cols>
  <sheetData>
    <row r="1" spans="1:12" ht="16.5" customHeight="1" x14ac:dyDescent="0.3">
      <c r="A1" s="24" t="s">
        <v>0</v>
      </c>
      <c r="B1" s="24"/>
      <c r="C1" s="24"/>
      <c r="G1" s="10"/>
      <c r="I1" s="9"/>
      <c r="K1" s="10"/>
      <c r="L1" s="137" t="s">
        <v>6</v>
      </c>
    </row>
    <row r="2" spans="1:12" ht="16.5" customHeight="1" x14ac:dyDescent="0.3">
      <c r="A2" s="24" t="s">
        <v>102</v>
      </c>
      <c r="B2" s="24"/>
      <c r="C2" s="24"/>
      <c r="G2" s="10"/>
      <c r="I2" s="9"/>
      <c r="K2" s="10"/>
    </row>
    <row r="3" spans="1:12" ht="16.5" customHeight="1" x14ac:dyDescent="0.3">
      <c r="A3" s="27" t="s">
        <v>103</v>
      </c>
      <c r="B3" s="28"/>
      <c r="C3" s="28"/>
      <c r="D3" s="29"/>
      <c r="E3" s="30"/>
      <c r="F3" s="8"/>
      <c r="G3" s="31"/>
      <c r="H3" s="8"/>
      <c r="I3" s="32"/>
      <c r="J3" s="8"/>
      <c r="K3" s="31"/>
      <c r="L3" s="8"/>
    </row>
    <row r="4" spans="1:12" ht="16.5" customHeight="1" x14ac:dyDescent="0.3">
      <c r="A4" s="107"/>
      <c r="B4" s="24"/>
      <c r="C4" s="24"/>
      <c r="G4" s="10"/>
      <c r="I4" s="9"/>
      <c r="K4" s="10"/>
      <c r="L4" s="137"/>
    </row>
    <row r="5" spans="1:12" ht="16.5" customHeight="1" x14ac:dyDescent="0.3">
      <c r="A5" s="107"/>
      <c r="B5" s="24"/>
      <c r="C5" s="24"/>
      <c r="G5" s="10"/>
      <c r="I5" s="9"/>
      <c r="K5" s="10"/>
    </row>
    <row r="6" spans="1:12" ht="16.5" customHeight="1" x14ac:dyDescent="0.3">
      <c r="F6" s="221" t="s">
        <v>3</v>
      </c>
      <c r="G6" s="221"/>
      <c r="H6" s="221"/>
      <c r="I6" s="79"/>
      <c r="J6" s="221" t="s">
        <v>4</v>
      </c>
      <c r="K6" s="221"/>
      <c r="L6" s="221"/>
    </row>
    <row r="7" spans="1:12" s="22" customFormat="1" ht="16.5" customHeight="1" x14ac:dyDescent="0.3">
      <c r="B7" s="21"/>
      <c r="C7" s="21"/>
      <c r="D7" s="80"/>
      <c r="E7" s="70"/>
      <c r="F7" s="225" t="s">
        <v>5</v>
      </c>
      <c r="G7" s="225"/>
      <c r="H7" s="225"/>
      <c r="I7" s="81"/>
      <c r="J7" s="225" t="s">
        <v>5</v>
      </c>
      <c r="K7" s="225"/>
      <c r="L7" s="225"/>
    </row>
    <row r="8" spans="1:12" s="22" customFormat="1" ht="16.5" customHeight="1" x14ac:dyDescent="0.3">
      <c r="B8" s="21"/>
      <c r="C8" s="21"/>
      <c r="D8" s="80"/>
      <c r="E8" s="70"/>
      <c r="F8" s="137"/>
      <c r="G8" s="137"/>
      <c r="H8" s="137"/>
      <c r="I8" s="81"/>
      <c r="J8" s="137"/>
      <c r="K8" s="137"/>
      <c r="L8" s="137" t="s">
        <v>104</v>
      </c>
    </row>
    <row r="9" spans="1:12" s="22" customFormat="1" ht="16.5" customHeight="1" x14ac:dyDescent="0.3">
      <c r="A9" s="21"/>
      <c r="B9" s="21"/>
      <c r="C9" s="21"/>
      <c r="D9" s="75"/>
      <c r="E9" s="70"/>
      <c r="F9" s="100">
        <v>2024</v>
      </c>
      <c r="G9" s="108"/>
      <c r="H9" s="100">
        <v>2023</v>
      </c>
      <c r="I9" s="71"/>
      <c r="J9" s="100">
        <v>2024</v>
      </c>
      <c r="K9" s="108"/>
      <c r="L9" s="100">
        <v>2023</v>
      </c>
    </row>
    <row r="10" spans="1:12" s="22" customFormat="1" ht="16.5" customHeight="1" x14ac:dyDescent="0.3">
      <c r="A10" s="21"/>
      <c r="B10" s="21"/>
      <c r="C10" s="21"/>
      <c r="D10" s="73" t="s">
        <v>79</v>
      </c>
      <c r="E10" s="70"/>
      <c r="F10" s="88" t="s">
        <v>12</v>
      </c>
      <c r="G10" s="70"/>
      <c r="H10" s="88" t="s">
        <v>12</v>
      </c>
      <c r="I10" s="71"/>
      <c r="J10" s="88" t="s">
        <v>12</v>
      </c>
      <c r="K10" s="70"/>
      <c r="L10" s="88" t="s">
        <v>12</v>
      </c>
    </row>
    <row r="11" spans="1:12" s="22" customFormat="1" ht="16.5" customHeight="1" x14ac:dyDescent="0.3">
      <c r="A11" s="21"/>
      <c r="B11" s="21"/>
      <c r="C11" s="21"/>
      <c r="D11" s="71"/>
      <c r="E11" s="70"/>
      <c r="F11" s="82"/>
      <c r="G11" s="70"/>
      <c r="H11" s="133"/>
      <c r="I11" s="71"/>
      <c r="J11" s="82"/>
      <c r="K11" s="70"/>
      <c r="L11" s="133"/>
    </row>
    <row r="12" spans="1:12" ht="16.5" customHeight="1" x14ac:dyDescent="0.3">
      <c r="A12" s="26" t="s">
        <v>105</v>
      </c>
      <c r="F12" s="109">
        <v>2621042</v>
      </c>
      <c r="G12" s="110"/>
      <c r="H12" s="6">
        <v>5551910</v>
      </c>
      <c r="I12" s="110"/>
      <c r="J12" s="109">
        <v>1138455</v>
      </c>
      <c r="K12" s="110"/>
      <c r="L12" s="6">
        <v>1462230</v>
      </c>
    </row>
    <row r="13" spans="1:12" ht="16.5" customHeight="1" x14ac:dyDescent="0.3">
      <c r="A13" s="26" t="s">
        <v>106</v>
      </c>
      <c r="F13" s="109">
        <v>1319152</v>
      </c>
      <c r="G13" s="110"/>
      <c r="H13" s="6">
        <v>1751836</v>
      </c>
      <c r="I13" s="110"/>
      <c r="J13" s="109">
        <v>311204</v>
      </c>
      <c r="K13" s="7"/>
      <c r="L13" s="6">
        <v>643671</v>
      </c>
    </row>
    <row r="14" spans="1:12" ht="16.5" customHeight="1" x14ac:dyDescent="0.3">
      <c r="A14" s="26" t="s">
        <v>107</v>
      </c>
      <c r="D14" s="111"/>
      <c r="F14" s="109">
        <v>0</v>
      </c>
      <c r="G14" s="110"/>
      <c r="H14" s="6">
        <v>0</v>
      </c>
      <c r="I14" s="110"/>
      <c r="J14" s="109">
        <v>781866</v>
      </c>
      <c r="K14" s="110"/>
      <c r="L14" s="6">
        <v>1721478</v>
      </c>
    </row>
    <row r="15" spans="1:12" ht="16.5" customHeight="1" x14ac:dyDescent="0.3">
      <c r="A15" s="26" t="s">
        <v>108</v>
      </c>
      <c r="F15" s="112">
        <v>88508</v>
      </c>
      <c r="G15" s="110"/>
      <c r="H15" s="8">
        <v>1261821</v>
      </c>
      <c r="I15" s="110"/>
      <c r="J15" s="112">
        <v>406687</v>
      </c>
      <c r="K15" s="110"/>
      <c r="L15" s="8">
        <v>323069</v>
      </c>
    </row>
    <row r="16" spans="1:12" ht="16.5" customHeight="1" x14ac:dyDescent="0.3">
      <c r="F16" s="109"/>
      <c r="G16" s="110"/>
      <c r="I16" s="110"/>
      <c r="J16" s="109"/>
      <c r="K16" s="110"/>
    </row>
    <row r="17" spans="1:12" ht="16.5" customHeight="1" x14ac:dyDescent="0.3">
      <c r="A17" s="24" t="s">
        <v>109</v>
      </c>
      <c r="F17" s="112">
        <f>SUM(F12:F15)</f>
        <v>4028702</v>
      </c>
      <c r="G17" s="110"/>
      <c r="H17" s="8">
        <f>SUM(H12:H15)</f>
        <v>8565567</v>
      </c>
      <c r="I17" s="110"/>
      <c r="J17" s="112">
        <f>SUM(J12:J15)</f>
        <v>2638212</v>
      </c>
      <c r="K17" s="110"/>
      <c r="L17" s="8">
        <f>SUM(L12:L15)</f>
        <v>4150448</v>
      </c>
    </row>
    <row r="18" spans="1:12" ht="16.5" customHeight="1" x14ac:dyDescent="0.3">
      <c r="F18" s="109"/>
      <c r="G18" s="110"/>
      <c r="I18" s="110"/>
      <c r="J18" s="109"/>
      <c r="K18" s="110"/>
    </row>
    <row r="19" spans="1:12" ht="16.5" customHeight="1" x14ac:dyDescent="0.3">
      <c r="A19" s="26" t="s">
        <v>110</v>
      </c>
      <c r="D19" s="111"/>
      <c r="F19" s="109">
        <v>-2466589</v>
      </c>
      <c r="G19" s="10"/>
      <c r="H19" s="6">
        <v>-5035617</v>
      </c>
      <c r="I19" s="10"/>
      <c r="J19" s="109">
        <v>-925408</v>
      </c>
      <c r="K19" s="10"/>
      <c r="L19" s="6">
        <v>-1278883</v>
      </c>
    </row>
    <row r="20" spans="1:12" ht="16.5" customHeight="1" x14ac:dyDescent="0.3">
      <c r="A20" s="26" t="s">
        <v>111</v>
      </c>
      <c r="E20" s="110"/>
      <c r="F20" s="109">
        <v>-8760</v>
      </c>
      <c r="G20" s="110"/>
      <c r="H20" s="6">
        <v>-19330</v>
      </c>
      <c r="I20" s="110"/>
      <c r="J20" s="109">
        <v>-8464</v>
      </c>
      <c r="K20" s="110"/>
      <c r="L20" s="6">
        <v>-8839</v>
      </c>
    </row>
    <row r="21" spans="1:12" ht="16.5" customHeight="1" x14ac:dyDescent="0.3">
      <c r="A21" s="26" t="s">
        <v>112</v>
      </c>
      <c r="E21" s="110"/>
      <c r="F21" s="109">
        <v>-349493</v>
      </c>
      <c r="G21" s="110"/>
      <c r="H21" s="6">
        <v>-239141</v>
      </c>
      <c r="I21" s="110"/>
      <c r="J21" s="109">
        <v>-137760</v>
      </c>
      <c r="K21" s="110"/>
      <c r="L21" s="6">
        <v>-119965</v>
      </c>
    </row>
    <row r="22" spans="1:12" ht="16.5" customHeight="1" x14ac:dyDescent="0.3">
      <c r="A22" s="26" t="s">
        <v>327</v>
      </c>
      <c r="D22" s="25">
        <v>2</v>
      </c>
      <c r="E22" s="110"/>
      <c r="F22" s="109">
        <v>-64114</v>
      </c>
      <c r="G22" s="110"/>
      <c r="H22" s="6">
        <v>-3160</v>
      </c>
      <c r="I22" s="110"/>
      <c r="J22" s="109">
        <v>0</v>
      </c>
      <c r="K22" s="110"/>
      <c r="L22" s="6">
        <v>0</v>
      </c>
    </row>
    <row r="23" spans="1:12" ht="16.5" customHeight="1" x14ac:dyDescent="0.3">
      <c r="A23" s="26" t="s">
        <v>113</v>
      </c>
      <c r="E23" s="110"/>
      <c r="F23" s="109"/>
      <c r="G23" s="110"/>
      <c r="I23" s="110"/>
      <c r="J23" s="109"/>
      <c r="K23" s="110"/>
    </row>
    <row r="24" spans="1:12" ht="16.5" customHeight="1" x14ac:dyDescent="0.3">
      <c r="A24" s="7"/>
      <c r="B24" s="26" t="s">
        <v>114</v>
      </c>
      <c r="E24" s="110"/>
      <c r="F24" s="109">
        <v>0</v>
      </c>
      <c r="G24" s="110"/>
      <c r="H24" s="6">
        <v>-671077</v>
      </c>
      <c r="I24" s="110"/>
      <c r="J24" s="109">
        <v>0</v>
      </c>
      <c r="K24" s="110"/>
      <c r="L24" s="6" t="s">
        <v>42</v>
      </c>
    </row>
    <row r="25" spans="1:12" ht="16.5" customHeight="1" x14ac:dyDescent="0.3">
      <c r="A25" s="7" t="s">
        <v>115</v>
      </c>
      <c r="E25" s="110"/>
      <c r="F25" s="109"/>
      <c r="G25" s="110"/>
      <c r="I25" s="110"/>
      <c r="J25" s="109"/>
      <c r="K25" s="110"/>
    </row>
    <row r="26" spans="1:12" ht="16.5" customHeight="1" x14ac:dyDescent="0.3">
      <c r="A26" s="7"/>
      <c r="B26" s="26" t="s">
        <v>116</v>
      </c>
      <c r="E26" s="110"/>
      <c r="F26" s="109">
        <v>-114143</v>
      </c>
      <c r="G26" s="110"/>
      <c r="H26" s="6">
        <v>17470</v>
      </c>
      <c r="I26" s="110"/>
      <c r="J26" s="109">
        <v>-114143</v>
      </c>
      <c r="K26" s="110"/>
      <c r="L26" s="6">
        <v>17470</v>
      </c>
    </row>
    <row r="27" spans="1:12" ht="16.5" customHeight="1" x14ac:dyDescent="0.3">
      <c r="A27" s="26" t="s">
        <v>117</v>
      </c>
      <c r="E27" s="110"/>
      <c r="F27" s="109">
        <v>17765</v>
      </c>
      <c r="G27" s="110"/>
      <c r="H27" s="6">
        <v>17871</v>
      </c>
      <c r="I27" s="110"/>
      <c r="J27" s="109">
        <v>-55711</v>
      </c>
      <c r="K27" s="110"/>
      <c r="L27" s="6">
        <v>5361</v>
      </c>
    </row>
    <row r="28" spans="1:12" ht="16.5" customHeight="1" x14ac:dyDescent="0.3">
      <c r="A28" s="26" t="s">
        <v>118</v>
      </c>
      <c r="E28" s="110"/>
      <c r="F28" s="112">
        <v>-715155</v>
      </c>
      <c r="G28" s="110"/>
      <c r="H28" s="8">
        <v>-594884</v>
      </c>
      <c r="I28" s="110"/>
      <c r="J28" s="112">
        <v>-489027</v>
      </c>
      <c r="K28" s="110"/>
      <c r="L28" s="8">
        <v>-402479</v>
      </c>
    </row>
    <row r="29" spans="1:12" ht="16.5" customHeight="1" x14ac:dyDescent="0.3">
      <c r="F29" s="109"/>
      <c r="G29" s="110"/>
      <c r="I29" s="110"/>
      <c r="J29" s="109"/>
      <c r="K29" s="110"/>
    </row>
    <row r="30" spans="1:12" ht="16.5" customHeight="1" x14ac:dyDescent="0.3">
      <c r="A30" s="24" t="s">
        <v>119</v>
      </c>
      <c r="E30" s="110"/>
      <c r="F30" s="112">
        <f>SUM(F19:F29)</f>
        <v>-3700489</v>
      </c>
      <c r="G30" s="110"/>
      <c r="H30" s="8">
        <f>SUM(H19:H29)</f>
        <v>-6527868</v>
      </c>
      <c r="I30" s="6"/>
      <c r="J30" s="112">
        <f>SUM(J19:J29)</f>
        <v>-1730513</v>
      </c>
      <c r="K30" s="6"/>
      <c r="L30" s="8">
        <f>SUM(L19:L29)</f>
        <v>-1787335</v>
      </c>
    </row>
    <row r="31" spans="1:12" ht="16.5" customHeight="1" x14ac:dyDescent="0.3">
      <c r="A31" s="24"/>
      <c r="E31" s="110"/>
      <c r="F31" s="109"/>
      <c r="G31" s="110"/>
      <c r="I31" s="6"/>
      <c r="J31" s="109"/>
      <c r="K31" s="6"/>
    </row>
    <row r="32" spans="1:12" ht="16.5" customHeight="1" x14ac:dyDescent="0.3">
      <c r="A32" s="26" t="s">
        <v>120</v>
      </c>
      <c r="F32" s="109"/>
      <c r="G32" s="110"/>
      <c r="I32" s="110"/>
      <c r="J32" s="109"/>
      <c r="K32" s="110"/>
    </row>
    <row r="33" spans="1:12" ht="16.5" customHeight="1" x14ac:dyDescent="0.3">
      <c r="B33" s="26" t="s">
        <v>121</v>
      </c>
      <c r="D33" s="111"/>
      <c r="F33" s="112">
        <v>-79870</v>
      </c>
      <c r="G33" s="110"/>
      <c r="H33" s="8">
        <v>-14343</v>
      </c>
      <c r="I33" s="110"/>
      <c r="J33" s="112">
        <v>0</v>
      </c>
      <c r="K33" s="110"/>
      <c r="L33" s="8">
        <v>0</v>
      </c>
    </row>
    <row r="34" spans="1:12" ht="16.5" customHeight="1" x14ac:dyDescent="0.3">
      <c r="F34" s="109"/>
      <c r="G34" s="10"/>
      <c r="I34" s="6"/>
      <c r="J34" s="109"/>
      <c r="K34" s="6"/>
    </row>
    <row r="35" spans="1:12" ht="16.5" customHeight="1" x14ac:dyDescent="0.3">
      <c r="A35" s="24" t="s">
        <v>122</v>
      </c>
      <c r="F35" s="109">
        <f>SUM(F17,F30,F33)</f>
        <v>248343</v>
      </c>
      <c r="G35" s="6"/>
      <c r="H35" s="6">
        <f>SUM(H17,H30,H33)</f>
        <v>2023356</v>
      </c>
      <c r="I35" s="6"/>
      <c r="J35" s="109">
        <f>SUM(J17,J30,J33)</f>
        <v>907699</v>
      </c>
      <c r="K35" s="6"/>
      <c r="L35" s="6">
        <f>SUM(L17,L30,L33)</f>
        <v>2363113</v>
      </c>
    </row>
    <row r="36" spans="1:12" ht="16.5" customHeight="1" x14ac:dyDescent="0.3">
      <c r="A36" s="26" t="s">
        <v>123</v>
      </c>
      <c r="F36" s="112">
        <v>-100010</v>
      </c>
      <c r="G36" s="110"/>
      <c r="H36" s="8">
        <v>-150086</v>
      </c>
      <c r="I36" s="110"/>
      <c r="J36" s="112">
        <v>-19607</v>
      </c>
      <c r="K36" s="110"/>
      <c r="L36" s="8">
        <v>-77866</v>
      </c>
    </row>
    <row r="37" spans="1:12" ht="16.5" customHeight="1" x14ac:dyDescent="0.3">
      <c r="F37" s="109"/>
      <c r="G37" s="110"/>
      <c r="I37" s="110"/>
      <c r="J37" s="109"/>
      <c r="K37" s="110"/>
    </row>
    <row r="38" spans="1:12" ht="16.5" customHeight="1" x14ac:dyDescent="0.3">
      <c r="A38" s="24" t="s">
        <v>124</v>
      </c>
      <c r="F38" s="112">
        <f>SUM(F35:F36)</f>
        <v>148333</v>
      </c>
      <c r="G38" s="6"/>
      <c r="H38" s="8">
        <f>SUM(H35:H36)</f>
        <v>1873270</v>
      </c>
      <c r="I38" s="6"/>
      <c r="J38" s="112">
        <f>SUM(J35:J36)</f>
        <v>888092</v>
      </c>
      <c r="K38" s="6"/>
      <c r="L38" s="8">
        <f>SUM(L35:L36)</f>
        <v>2285247</v>
      </c>
    </row>
    <row r="39" spans="1:12" ht="16.5" customHeight="1" x14ac:dyDescent="0.3">
      <c r="F39" s="109"/>
      <c r="G39" s="6"/>
      <c r="I39" s="6"/>
      <c r="J39" s="109"/>
      <c r="K39" s="6"/>
    </row>
    <row r="40" spans="1:12" ht="16.5" customHeight="1" x14ac:dyDescent="0.3">
      <c r="A40" s="24" t="s">
        <v>125</v>
      </c>
      <c r="F40" s="109"/>
      <c r="G40" s="6"/>
      <c r="I40" s="6"/>
      <c r="J40" s="109"/>
      <c r="K40" s="6"/>
    </row>
    <row r="41" spans="1:12" ht="16.5" customHeight="1" x14ac:dyDescent="0.3">
      <c r="A41" s="7"/>
      <c r="F41" s="109"/>
      <c r="G41" s="6"/>
      <c r="I41" s="6"/>
      <c r="J41" s="109"/>
      <c r="K41" s="6"/>
    </row>
    <row r="42" spans="1:12" ht="16.5" customHeight="1" x14ac:dyDescent="0.3">
      <c r="A42" s="7" t="s">
        <v>126</v>
      </c>
      <c r="F42" s="109"/>
      <c r="G42" s="6"/>
      <c r="I42" s="6"/>
      <c r="J42" s="109"/>
      <c r="K42" s="6"/>
    </row>
    <row r="43" spans="1:12" ht="16.5" customHeight="1" x14ac:dyDescent="0.3">
      <c r="A43" s="7"/>
      <c r="B43" s="26" t="s">
        <v>127</v>
      </c>
      <c r="F43" s="109"/>
      <c r="G43" s="6"/>
      <c r="I43" s="6"/>
      <c r="J43" s="109"/>
      <c r="K43" s="6"/>
    </row>
    <row r="44" spans="1:12" ht="16.5" customHeight="1" x14ac:dyDescent="0.3">
      <c r="A44" s="7"/>
      <c r="B44" s="113" t="s">
        <v>128</v>
      </c>
      <c r="F44" s="109"/>
      <c r="G44" s="6"/>
      <c r="I44" s="6"/>
      <c r="J44" s="109"/>
      <c r="K44" s="6"/>
    </row>
    <row r="45" spans="1:12" ht="16.5" customHeight="1" x14ac:dyDescent="0.3">
      <c r="A45" s="7"/>
      <c r="C45" s="26" t="s">
        <v>129</v>
      </c>
      <c r="F45" s="109"/>
      <c r="G45" s="6"/>
      <c r="I45" s="6"/>
      <c r="J45" s="109"/>
      <c r="K45" s="6"/>
    </row>
    <row r="46" spans="1:12" ht="16.5" customHeight="1" x14ac:dyDescent="0.3">
      <c r="A46" s="7"/>
      <c r="B46" s="7"/>
      <c r="C46" s="7" t="s">
        <v>130</v>
      </c>
      <c r="F46" s="109">
        <v>-95766</v>
      </c>
      <c r="G46" s="6"/>
      <c r="H46" s="6">
        <v>-614147</v>
      </c>
      <c r="I46" s="6"/>
      <c r="J46" s="109">
        <v>-210060</v>
      </c>
      <c r="K46" s="6"/>
      <c r="L46" s="6">
        <v>178495</v>
      </c>
    </row>
    <row r="47" spans="1:12" ht="16.5" customHeight="1" x14ac:dyDescent="0.3">
      <c r="A47" s="7"/>
      <c r="B47" s="26" t="s">
        <v>131</v>
      </c>
      <c r="F47" s="109"/>
      <c r="G47" s="6"/>
      <c r="I47" s="6"/>
      <c r="J47" s="109"/>
      <c r="K47" s="6"/>
    </row>
    <row r="48" spans="1:12" ht="16.5" customHeight="1" x14ac:dyDescent="0.3">
      <c r="A48" s="7"/>
      <c r="C48" s="26" t="s">
        <v>132</v>
      </c>
      <c r="F48" s="112">
        <v>42041</v>
      </c>
      <c r="G48" s="6"/>
      <c r="H48" s="8">
        <v>122830</v>
      </c>
      <c r="I48" s="6"/>
      <c r="J48" s="112">
        <v>42012</v>
      </c>
      <c r="K48" s="6"/>
      <c r="L48" s="8">
        <v>-35700</v>
      </c>
    </row>
    <row r="49" spans="1:12" ht="16.5" customHeight="1" x14ac:dyDescent="0.3">
      <c r="A49" s="7"/>
      <c r="F49" s="109"/>
      <c r="G49" s="6"/>
      <c r="I49" s="6"/>
      <c r="J49" s="109"/>
      <c r="K49" s="6"/>
    </row>
    <row r="50" spans="1:12" ht="16.5" customHeight="1" x14ac:dyDescent="0.3">
      <c r="A50" s="106" t="s">
        <v>133</v>
      </c>
      <c r="B50" s="24"/>
      <c r="F50" s="109"/>
      <c r="G50" s="6"/>
      <c r="I50" s="6"/>
      <c r="J50" s="109"/>
      <c r="K50" s="6"/>
    </row>
    <row r="51" spans="1:12" ht="16.5" customHeight="1" x14ac:dyDescent="0.3">
      <c r="A51" s="106"/>
      <c r="B51" s="106" t="s">
        <v>134</v>
      </c>
      <c r="F51" s="112">
        <f>SUM(F44:F48)</f>
        <v>-53725</v>
      </c>
      <c r="G51" s="6"/>
      <c r="H51" s="8">
        <f>SUM(H44:H48)</f>
        <v>-491317</v>
      </c>
      <c r="I51" s="6"/>
      <c r="J51" s="112">
        <f>SUM(J44:J48)</f>
        <v>-168048</v>
      </c>
      <c r="K51" s="6"/>
      <c r="L51" s="8">
        <f>SUM(L44:L48)</f>
        <v>142795</v>
      </c>
    </row>
    <row r="52" spans="1:12" ht="16.5" customHeight="1" x14ac:dyDescent="0.3">
      <c r="A52" s="7"/>
      <c r="G52" s="6"/>
      <c r="I52" s="6"/>
      <c r="K52" s="6"/>
    </row>
    <row r="53" spans="1:12" ht="2.1" customHeight="1" x14ac:dyDescent="0.3">
      <c r="A53" s="7"/>
      <c r="G53" s="6"/>
      <c r="I53" s="6"/>
      <c r="K53" s="6"/>
    </row>
    <row r="54" spans="1:12" s="22" customFormat="1" ht="22.2" customHeight="1" x14ac:dyDescent="0.3">
      <c r="A54" s="224" t="s">
        <v>49</v>
      </c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24"/>
    </row>
    <row r="55" spans="1:12" ht="16.5" customHeight="1" x14ac:dyDescent="0.3">
      <c r="A55" s="24" t="str">
        <f>A1</f>
        <v>Energy Absolute Public Company Limited</v>
      </c>
      <c r="B55" s="24"/>
      <c r="C55" s="24"/>
      <c r="G55" s="10"/>
      <c r="I55" s="9"/>
      <c r="K55" s="10"/>
      <c r="L55" s="137" t="s">
        <v>6</v>
      </c>
    </row>
    <row r="56" spans="1:12" ht="16.5" customHeight="1" x14ac:dyDescent="0.3">
      <c r="A56" s="24" t="s">
        <v>102</v>
      </c>
      <c r="B56" s="24"/>
      <c r="C56" s="24"/>
      <c r="G56" s="10"/>
      <c r="I56" s="9"/>
      <c r="K56" s="10"/>
    </row>
    <row r="57" spans="1:12" ht="16.5" customHeight="1" x14ac:dyDescent="0.3">
      <c r="A57" s="27" t="str">
        <f>+A3</f>
        <v>For the three-month period ended 30 September 2024</v>
      </c>
      <c r="B57" s="28"/>
      <c r="C57" s="28"/>
      <c r="D57" s="29"/>
      <c r="E57" s="30"/>
      <c r="F57" s="8"/>
      <c r="G57" s="31"/>
      <c r="H57" s="8"/>
      <c r="I57" s="32"/>
      <c r="J57" s="8"/>
      <c r="K57" s="31"/>
      <c r="L57" s="8"/>
    </row>
    <row r="58" spans="1:12" ht="16.5" customHeight="1" x14ac:dyDescent="0.3">
      <c r="A58" s="107"/>
      <c r="B58" s="24"/>
      <c r="C58" s="24"/>
      <c r="G58" s="10"/>
      <c r="I58" s="9"/>
      <c r="K58" s="10"/>
    </row>
    <row r="59" spans="1:12" ht="16.5" customHeight="1" x14ac:dyDescent="0.3">
      <c r="A59" s="107"/>
      <c r="B59" s="24"/>
      <c r="C59" s="24"/>
      <c r="G59" s="10"/>
      <c r="I59" s="9"/>
      <c r="K59" s="10"/>
    </row>
    <row r="60" spans="1:12" ht="16.5" customHeight="1" x14ac:dyDescent="0.3">
      <c r="F60" s="221" t="s">
        <v>3</v>
      </c>
      <c r="G60" s="221"/>
      <c r="H60" s="221"/>
      <c r="I60" s="79"/>
      <c r="J60" s="221" t="s">
        <v>4</v>
      </c>
      <c r="K60" s="221"/>
      <c r="L60" s="221"/>
    </row>
    <row r="61" spans="1:12" s="22" customFormat="1" ht="16.5" customHeight="1" x14ac:dyDescent="0.3">
      <c r="B61" s="21"/>
      <c r="C61" s="21"/>
      <c r="D61" s="80"/>
      <c r="E61" s="70"/>
      <c r="F61" s="225" t="s">
        <v>5</v>
      </c>
      <c r="G61" s="225"/>
      <c r="H61" s="225"/>
      <c r="I61" s="81"/>
      <c r="J61" s="225" t="s">
        <v>5</v>
      </c>
      <c r="K61" s="225"/>
      <c r="L61" s="225"/>
    </row>
    <row r="62" spans="1:12" s="22" customFormat="1" ht="16.5" customHeight="1" x14ac:dyDescent="0.3">
      <c r="B62" s="21"/>
      <c r="C62" s="21"/>
      <c r="D62" s="80"/>
      <c r="E62" s="70"/>
      <c r="F62" s="137"/>
      <c r="G62" s="137"/>
      <c r="H62" s="137"/>
      <c r="I62" s="81"/>
      <c r="J62" s="137"/>
      <c r="K62" s="137"/>
      <c r="L62" s="137" t="s">
        <v>104</v>
      </c>
    </row>
    <row r="63" spans="1:12" s="22" customFormat="1" ht="16.5" customHeight="1" x14ac:dyDescent="0.3">
      <c r="A63" s="21"/>
      <c r="B63" s="21"/>
      <c r="C63" s="21"/>
      <c r="D63" s="75"/>
      <c r="E63" s="70"/>
      <c r="F63" s="100">
        <v>2024</v>
      </c>
      <c r="G63" s="108"/>
      <c r="H63" s="100">
        <v>2023</v>
      </c>
      <c r="I63" s="71"/>
      <c r="J63" s="100">
        <v>2024</v>
      </c>
      <c r="K63" s="108"/>
      <c r="L63" s="100">
        <v>2023</v>
      </c>
    </row>
    <row r="64" spans="1:12" s="22" customFormat="1" ht="16.5" customHeight="1" x14ac:dyDescent="0.3">
      <c r="A64" s="21"/>
      <c r="B64" s="21"/>
      <c r="C64" s="21"/>
      <c r="D64" s="21"/>
      <c r="E64" s="70"/>
      <c r="F64" s="88" t="s">
        <v>12</v>
      </c>
      <c r="G64" s="70"/>
      <c r="H64" s="88" t="s">
        <v>12</v>
      </c>
      <c r="I64" s="71"/>
      <c r="J64" s="88" t="s">
        <v>12</v>
      </c>
      <c r="K64" s="70"/>
      <c r="L64" s="88" t="s">
        <v>12</v>
      </c>
    </row>
    <row r="65" spans="1:12" s="22" customFormat="1" ht="16.5" customHeight="1" x14ac:dyDescent="0.3">
      <c r="A65" s="21"/>
      <c r="B65" s="21"/>
      <c r="C65" s="21"/>
      <c r="D65" s="75"/>
      <c r="E65" s="70"/>
      <c r="F65" s="82"/>
      <c r="G65" s="70"/>
      <c r="H65" s="133"/>
      <c r="I65" s="71"/>
      <c r="J65" s="82"/>
      <c r="K65" s="70"/>
      <c r="L65" s="133"/>
    </row>
    <row r="66" spans="1:12" ht="16.5" customHeight="1" x14ac:dyDescent="0.3">
      <c r="A66" s="7" t="s">
        <v>135</v>
      </c>
      <c r="F66" s="109"/>
      <c r="G66" s="6"/>
      <c r="I66" s="6"/>
      <c r="J66" s="109"/>
      <c r="K66" s="6"/>
    </row>
    <row r="67" spans="1:12" ht="16.5" customHeight="1" x14ac:dyDescent="0.3">
      <c r="A67" s="7"/>
      <c r="B67" s="26" t="s">
        <v>127</v>
      </c>
      <c r="F67" s="109"/>
      <c r="G67" s="6"/>
      <c r="I67" s="6"/>
      <c r="J67" s="109"/>
      <c r="K67" s="6"/>
    </row>
    <row r="68" spans="1:12" ht="16.5" customHeight="1" x14ac:dyDescent="0.3">
      <c r="A68" s="7"/>
      <c r="B68" s="113" t="s">
        <v>136</v>
      </c>
      <c r="F68" s="109"/>
      <c r="G68" s="6"/>
      <c r="I68" s="6"/>
      <c r="J68" s="109"/>
      <c r="K68" s="6"/>
    </row>
    <row r="69" spans="1:12" ht="16.5" customHeight="1" x14ac:dyDescent="0.3">
      <c r="A69" s="7"/>
      <c r="C69" s="26" t="s">
        <v>137</v>
      </c>
      <c r="F69" s="109"/>
      <c r="G69" s="6"/>
      <c r="I69" s="6"/>
      <c r="J69" s="109"/>
      <c r="K69" s="6"/>
    </row>
    <row r="70" spans="1:12" ht="16.5" customHeight="1" x14ac:dyDescent="0.3">
      <c r="A70" s="7"/>
      <c r="C70" s="26" t="s">
        <v>138</v>
      </c>
      <c r="D70" s="111"/>
      <c r="F70" s="109">
        <v>-44587</v>
      </c>
      <c r="G70" s="6"/>
      <c r="H70" s="6">
        <v>13782</v>
      </c>
      <c r="I70" s="6"/>
      <c r="J70" s="109">
        <v>0</v>
      </c>
      <c r="K70" s="6"/>
      <c r="L70" s="6">
        <v>0</v>
      </c>
    </row>
    <row r="71" spans="1:12" ht="16.5" customHeight="1" x14ac:dyDescent="0.3">
      <c r="A71" s="7"/>
      <c r="B71" s="26" t="s">
        <v>139</v>
      </c>
      <c r="F71" s="109">
        <v>-81284</v>
      </c>
      <c r="G71" s="6"/>
      <c r="H71" s="6">
        <v>-30169</v>
      </c>
      <c r="I71" s="6"/>
      <c r="J71" s="109">
        <v>0</v>
      </c>
      <c r="K71" s="6"/>
      <c r="L71" s="6">
        <v>0</v>
      </c>
    </row>
    <row r="72" spans="1:12" ht="16.5" customHeight="1" x14ac:dyDescent="0.3">
      <c r="A72" s="7"/>
      <c r="B72" s="26" t="s">
        <v>140</v>
      </c>
      <c r="F72" s="109"/>
      <c r="G72" s="6"/>
      <c r="I72" s="6"/>
      <c r="J72" s="109"/>
      <c r="K72" s="6"/>
    </row>
    <row r="73" spans="1:12" ht="16.5" customHeight="1" x14ac:dyDescent="0.3">
      <c r="A73" s="7"/>
      <c r="C73" s="26" t="s">
        <v>132</v>
      </c>
      <c r="F73" s="112">
        <v>0</v>
      </c>
      <c r="G73" s="6"/>
      <c r="H73" s="8">
        <v>0</v>
      </c>
      <c r="I73" s="6"/>
      <c r="J73" s="112">
        <v>0</v>
      </c>
      <c r="K73" s="6"/>
      <c r="L73" s="8">
        <v>0</v>
      </c>
    </row>
    <row r="74" spans="1:12" ht="16.5" customHeight="1" x14ac:dyDescent="0.3">
      <c r="A74" s="7"/>
      <c r="F74" s="109"/>
      <c r="G74" s="6"/>
      <c r="I74" s="6"/>
      <c r="J74" s="109"/>
      <c r="K74" s="6"/>
    </row>
    <row r="75" spans="1:12" ht="16.5" customHeight="1" x14ac:dyDescent="0.3">
      <c r="A75" s="106" t="s">
        <v>141</v>
      </c>
      <c r="B75" s="24"/>
      <c r="F75" s="109"/>
      <c r="G75" s="6"/>
      <c r="I75" s="6"/>
      <c r="J75" s="109"/>
      <c r="K75" s="6"/>
    </row>
    <row r="76" spans="1:12" ht="16.5" customHeight="1" x14ac:dyDescent="0.3">
      <c r="A76" s="106"/>
      <c r="B76" s="106" t="s">
        <v>134</v>
      </c>
      <c r="F76" s="112">
        <f>SUM(F69:F73)</f>
        <v>-125871</v>
      </c>
      <c r="G76" s="6"/>
      <c r="H76" s="8">
        <f>SUM(H69:H73)</f>
        <v>-16387</v>
      </c>
      <c r="I76" s="6"/>
      <c r="J76" s="112">
        <f>SUM(J69:J73)</f>
        <v>0</v>
      </c>
      <c r="K76" s="6"/>
      <c r="L76" s="8">
        <f>SUM(L69:L73)</f>
        <v>0</v>
      </c>
    </row>
    <row r="77" spans="1:12" ht="16.5" customHeight="1" x14ac:dyDescent="0.3">
      <c r="A77" s="7"/>
      <c r="F77" s="109"/>
      <c r="G77" s="6"/>
      <c r="I77" s="6"/>
      <c r="J77" s="109"/>
      <c r="K77" s="6"/>
    </row>
    <row r="78" spans="1:12" ht="16.5" customHeight="1" x14ac:dyDescent="0.3">
      <c r="A78" s="106" t="s">
        <v>125</v>
      </c>
      <c r="F78" s="109"/>
      <c r="G78" s="6"/>
      <c r="I78" s="6"/>
      <c r="J78" s="109"/>
      <c r="K78" s="6"/>
    </row>
    <row r="79" spans="1:12" ht="16.5" customHeight="1" x14ac:dyDescent="0.3">
      <c r="A79" s="7"/>
      <c r="B79" s="24" t="s">
        <v>142</v>
      </c>
      <c r="F79" s="112">
        <f>SUM(F76,F51)</f>
        <v>-179596</v>
      </c>
      <c r="G79" s="6"/>
      <c r="H79" s="8">
        <f>SUM(H76,H51)</f>
        <v>-507704</v>
      </c>
      <c r="I79" s="6"/>
      <c r="J79" s="112">
        <f>SUM(J76,J51)</f>
        <v>-168048</v>
      </c>
      <c r="K79" s="6"/>
      <c r="L79" s="8">
        <f>SUM(L76,L51)</f>
        <v>142795</v>
      </c>
    </row>
    <row r="80" spans="1:12" ht="16.5" customHeight="1" x14ac:dyDescent="0.3">
      <c r="A80" s="7"/>
      <c r="B80" s="24"/>
      <c r="F80" s="109"/>
      <c r="G80" s="6"/>
      <c r="I80" s="6"/>
      <c r="J80" s="109"/>
      <c r="K80" s="6"/>
    </row>
    <row r="81" spans="1:12" ht="16.5" customHeight="1" thickBot="1" x14ac:dyDescent="0.35">
      <c r="A81" s="106" t="s">
        <v>143</v>
      </c>
      <c r="B81" s="24"/>
      <c r="F81" s="118">
        <f>SUM(F79,F38)</f>
        <v>-31263</v>
      </c>
      <c r="G81" s="6"/>
      <c r="H81" s="193">
        <f>SUM(H79,H38)</f>
        <v>1365566</v>
      </c>
      <c r="I81" s="6"/>
      <c r="J81" s="118">
        <f>SUM(J79,J38)</f>
        <v>720044</v>
      </c>
      <c r="K81" s="6"/>
      <c r="L81" s="193">
        <f>SUM(L79,L38)</f>
        <v>2428042</v>
      </c>
    </row>
    <row r="82" spans="1:12" ht="16.5" customHeight="1" thickTop="1" x14ac:dyDescent="0.3">
      <c r="A82" s="106"/>
      <c r="B82" s="24"/>
      <c r="F82" s="109"/>
      <c r="G82" s="6"/>
      <c r="I82" s="6"/>
      <c r="J82" s="109"/>
      <c r="K82" s="6"/>
    </row>
    <row r="83" spans="1:12" ht="16.5" customHeight="1" x14ac:dyDescent="0.3">
      <c r="A83" s="24" t="s">
        <v>144</v>
      </c>
      <c r="F83" s="109"/>
      <c r="G83" s="10"/>
      <c r="I83" s="9"/>
      <c r="J83" s="109"/>
      <c r="K83" s="10"/>
    </row>
    <row r="84" spans="1:12" ht="16.5" customHeight="1" x14ac:dyDescent="0.3">
      <c r="A84" s="7"/>
      <c r="B84" s="113" t="s">
        <v>145</v>
      </c>
      <c r="F84" s="109">
        <v>421630</v>
      </c>
      <c r="G84" s="115"/>
      <c r="H84" s="6">
        <v>1962957</v>
      </c>
      <c r="I84" s="115"/>
      <c r="J84" s="109">
        <v>888092</v>
      </c>
      <c r="K84" s="115"/>
      <c r="L84" s="6">
        <v>1601358</v>
      </c>
    </row>
    <row r="85" spans="1:12" ht="16.5" customHeight="1" x14ac:dyDescent="0.3">
      <c r="A85" s="7"/>
      <c r="B85" s="113" t="s">
        <v>146</v>
      </c>
      <c r="F85" s="109"/>
      <c r="G85" s="115"/>
      <c r="I85" s="115"/>
      <c r="J85" s="109"/>
      <c r="K85" s="115"/>
    </row>
    <row r="86" spans="1:12" ht="16.5" customHeight="1" x14ac:dyDescent="0.3">
      <c r="A86" s="7"/>
      <c r="B86" s="113"/>
      <c r="C86" s="26" t="s">
        <v>147</v>
      </c>
      <c r="F86" s="109"/>
      <c r="G86" s="115"/>
      <c r="I86" s="115"/>
      <c r="J86" s="109"/>
      <c r="K86" s="115"/>
    </row>
    <row r="87" spans="1:12" ht="16.5" customHeight="1" x14ac:dyDescent="0.3">
      <c r="A87" s="7"/>
      <c r="B87" s="113"/>
      <c r="C87" s="26" t="s">
        <v>96</v>
      </c>
      <c r="F87" s="109">
        <v>0</v>
      </c>
      <c r="G87" s="115"/>
      <c r="H87" s="6">
        <v>0</v>
      </c>
      <c r="I87" s="115"/>
      <c r="J87" s="109">
        <v>0</v>
      </c>
      <c r="K87" s="115"/>
      <c r="L87" s="6">
        <v>683889</v>
      </c>
    </row>
    <row r="88" spans="1:12" ht="16.5" customHeight="1" x14ac:dyDescent="0.3">
      <c r="A88" s="7"/>
      <c r="B88" s="194" t="s">
        <v>99</v>
      </c>
      <c r="F88" s="112">
        <v>-273297</v>
      </c>
      <c r="G88" s="115"/>
      <c r="H88" s="8">
        <v>-89687</v>
      </c>
      <c r="I88" s="115"/>
      <c r="J88" s="112">
        <v>0</v>
      </c>
      <c r="K88" s="115"/>
      <c r="L88" s="8">
        <v>0</v>
      </c>
    </row>
    <row r="89" spans="1:12" ht="16.5" customHeight="1" x14ac:dyDescent="0.3">
      <c r="A89" s="180"/>
      <c r="F89" s="116"/>
      <c r="G89" s="115"/>
      <c r="H89" s="115"/>
      <c r="I89" s="115"/>
      <c r="J89" s="116"/>
      <c r="K89" s="115"/>
      <c r="L89" s="115"/>
    </row>
    <row r="90" spans="1:12" ht="16.5" customHeight="1" thickBot="1" x14ac:dyDescent="0.35">
      <c r="A90" s="180"/>
      <c r="C90" s="65"/>
      <c r="D90" s="65"/>
      <c r="E90" s="65"/>
      <c r="F90" s="114">
        <f>F38</f>
        <v>148333</v>
      </c>
      <c r="G90" s="65"/>
      <c r="H90" s="195">
        <f>H38</f>
        <v>1873270</v>
      </c>
      <c r="I90" s="65"/>
      <c r="J90" s="114">
        <f>J38</f>
        <v>888092</v>
      </c>
      <c r="K90" s="65"/>
      <c r="L90" s="195">
        <f>L38</f>
        <v>2285247</v>
      </c>
    </row>
    <row r="91" spans="1:12" ht="16.5" customHeight="1" thickTop="1" x14ac:dyDescent="0.3">
      <c r="A91" s="180"/>
      <c r="C91" s="65"/>
      <c r="D91" s="65"/>
      <c r="E91" s="65"/>
      <c r="F91" s="117"/>
      <c r="G91" s="65"/>
      <c r="H91" s="65"/>
      <c r="I91" s="65"/>
      <c r="J91" s="117"/>
      <c r="K91" s="65"/>
      <c r="L91" s="65"/>
    </row>
    <row r="92" spans="1:12" ht="16.5" customHeight="1" x14ac:dyDescent="0.3">
      <c r="A92" s="23" t="s">
        <v>148</v>
      </c>
      <c r="F92" s="116"/>
      <c r="G92" s="115"/>
      <c r="H92" s="115"/>
      <c r="I92" s="115"/>
      <c r="J92" s="116"/>
      <c r="K92" s="115"/>
      <c r="L92" s="115"/>
    </row>
    <row r="93" spans="1:12" ht="16.5" customHeight="1" x14ac:dyDescent="0.3">
      <c r="A93" s="7"/>
      <c r="B93" s="113" t="s">
        <v>145</v>
      </c>
      <c r="F93" s="109">
        <v>262256</v>
      </c>
      <c r="G93" s="115"/>
      <c r="H93" s="6">
        <v>1457225</v>
      </c>
      <c r="I93" s="115"/>
      <c r="J93" s="109">
        <v>720044</v>
      </c>
      <c r="K93" s="115"/>
      <c r="L93" s="6">
        <v>1744153</v>
      </c>
    </row>
    <row r="94" spans="1:12" ht="16.5" customHeight="1" x14ac:dyDescent="0.3">
      <c r="A94" s="7"/>
      <c r="B94" s="113" t="s">
        <v>146</v>
      </c>
      <c r="F94" s="109"/>
      <c r="G94" s="115"/>
      <c r="I94" s="115"/>
      <c r="J94" s="109"/>
      <c r="K94" s="115"/>
    </row>
    <row r="95" spans="1:12" ht="16.5" customHeight="1" x14ac:dyDescent="0.3">
      <c r="A95" s="7"/>
      <c r="B95" s="113"/>
      <c r="C95" s="26" t="s">
        <v>147</v>
      </c>
      <c r="F95" s="109"/>
      <c r="G95" s="115"/>
      <c r="I95" s="115"/>
      <c r="J95" s="109"/>
      <c r="K95" s="115"/>
    </row>
    <row r="96" spans="1:12" ht="16.5" customHeight="1" x14ac:dyDescent="0.3">
      <c r="A96" s="7"/>
      <c r="B96" s="113"/>
      <c r="C96" s="26" t="s">
        <v>96</v>
      </c>
      <c r="F96" s="109">
        <v>0</v>
      </c>
      <c r="G96" s="115"/>
      <c r="H96" s="6">
        <v>0</v>
      </c>
      <c r="I96" s="115"/>
      <c r="J96" s="109">
        <v>0</v>
      </c>
      <c r="K96" s="115"/>
      <c r="L96" s="6">
        <v>683889</v>
      </c>
    </row>
    <row r="97" spans="1:12" ht="16.5" customHeight="1" x14ac:dyDescent="0.3">
      <c r="A97" s="7"/>
      <c r="B97" s="194" t="s">
        <v>99</v>
      </c>
      <c r="F97" s="112">
        <v>-293519</v>
      </c>
      <c r="G97" s="115"/>
      <c r="H97" s="8">
        <v>-91659</v>
      </c>
      <c r="I97" s="115"/>
      <c r="J97" s="112">
        <v>0</v>
      </c>
      <c r="K97" s="115"/>
      <c r="L97" s="8">
        <v>0</v>
      </c>
    </row>
    <row r="98" spans="1:12" ht="16.5" customHeight="1" x14ac:dyDescent="0.3">
      <c r="A98" s="180"/>
      <c r="F98" s="116"/>
      <c r="G98" s="115"/>
      <c r="H98" s="115"/>
      <c r="I98" s="115"/>
      <c r="J98" s="116"/>
      <c r="K98" s="115"/>
      <c r="L98" s="115"/>
    </row>
    <row r="99" spans="1:12" ht="16.5" customHeight="1" thickBot="1" x14ac:dyDescent="0.35">
      <c r="A99" s="180"/>
      <c r="F99" s="118">
        <f>F81</f>
        <v>-31263</v>
      </c>
      <c r="G99" s="115"/>
      <c r="H99" s="193">
        <f>H81</f>
        <v>1365566</v>
      </c>
      <c r="I99" s="115"/>
      <c r="J99" s="118">
        <f>J81</f>
        <v>720044</v>
      </c>
      <c r="K99" s="115"/>
      <c r="L99" s="193">
        <f>L81</f>
        <v>2428042</v>
      </c>
    </row>
    <row r="100" spans="1:12" ht="16.5" customHeight="1" thickTop="1" x14ac:dyDescent="0.3">
      <c r="A100" s="180"/>
      <c r="F100" s="109"/>
      <c r="G100" s="115"/>
      <c r="I100" s="115"/>
      <c r="J100" s="109"/>
      <c r="K100" s="115"/>
    </row>
    <row r="101" spans="1:12" ht="16.5" customHeight="1" x14ac:dyDescent="0.3">
      <c r="A101" s="23" t="s">
        <v>149</v>
      </c>
      <c r="B101" s="180"/>
      <c r="C101" s="180"/>
      <c r="D101" s="181"/>
      <c r="E101" s="177"/>
      <c r="F101" s="148"/>
      <c r="G101" s="177"/>
      <c r="H101" s="177"/>
      <c r="I101" s="177"/>
      <c r="J101" s="148"/>
      <c r="K101" s="177"/>
      <c r="L101" s="177"/>
    </row>
    <row r="102" spans="1:12" ht="16.5" customHeight="1" x14ac:dyDescent="0.3">
      <c r="A102" s="23"/>
      <c r="B102" s="180"/>
      <c r="C102" s="180"/>
      <c r="D102" s="181"/>
      <c r="E102" s="177"/>
      <c r="F102" s="148"/>
      <c r="G102" s="177"/>
      <c r="H102" s="177"/>
      <c r="I102" s="177"/>
      <c r="J102" s="148"/>
      <c r="K102" s="177"/>
      <c r="L102" s="177"/>
    </row>
    <row r="103" spans="1:12" ht="16.5" customHeight="1" x14ac:dyDescent="0.3">
      <c r="A103" s="23"/>
      <c r="B103" s="180" t="s">
        <v>150</v>
      </c>
      <c r="C103" s="180"/>
      <c r="D103" s="181"/>
      <c r="E103" s="180"/>
      <c r="F103" s="196">
        <f>F84/3730000</f>
        <v>0.11303753351206434</v>
      </c>
      <c r="G103" s="197"/>
      <c r="H103" s="197">
        <f>H84/3730000</f>
        <v>0.5262619302949062</v>
      </c>
      <c r="I103" s="197"/>
      <c r="J103" s="196">
        <v>0.24</v>
      </c>
      <c r="K103" s="197"/>
      <c r="L103" s="197">
        <f>L84/3730000</f>
        <v>0.42931849865951743</v>
      </c>
    </row>
    <row r="104" spans="1:12" ht="16.5" customHeight="1" x14ac:dyDescent="0.3">
      <c r="A104" s="23"/>
      <c r="B104" s="180"/>
      <c r="C104" s="180"/>
      <c r="D104" s="181"/>
      <c r="E104" s="180"/>
      <c r="F104" s="7"/>
      <c r="G104" s="7"/>
      <c r="H104" s="7"/>
      <c r="I104" s="7"/>
      <c r="J104" s="7"/>
      <c r="K104" s="7"/>
      <c r="L104" s="7"/>
    </row>
    <row r="105" spans="1:12" ht="16.5" customHeight="1" x14ac:dyDescent="0.3">
      <c r="A105" s="23"/>
      <c r="B105" s="180"/>
      <c r="C105" s="180"/>
      <c r="D105" s="181"/>
      <c r="E105" s="180"/>
      <c r="F105" s="7"/>
      <c r="G105" s="7"/>
      <c r="H105" s="7"/>
      <c r="I105" s="7"/>
      <c r="J105" s="7"/>
      <c r="K105" s="7"/>
      <c r="L105" s="7"/>
    </row>
    <row r="106" spans="1:12" ht="17.25" customHeight="1" x14ac:dyDescent="0.3">
      <c r="A106" s="23"/>
      <c r="B106" s="180"/>
      <c r="C106" s="180"/>
      <c r="D106" s="181"/>
      <c r="E106" s="180"/>
      <c r="F106" s="7"/>
      <c r="G106" s="7"/>
      <c r="H106" s="7"/>
      <c r="I106" s="7"/>
      <c r="J106" s="7"/>
      <c r="K106" s="7"/>
      <c r="L106" s="7"/>
    </row>
    <row r="107" spans="1:12" ht="2.1" customHeight="1" x14ac:dyDescent="0.3">
      <c r="A107" s="23"/>
      <c r="B107" s="180"/>
      <c r="C107" s="180"/>
      <c r="D107" s="181"/>
      <c r="E107" s="180"/>
      <c r="F107" s="7"/>
      <c r="G107" s="7"/>
      <c r="H107" s="7"/>
      <c r="I107" s="7"/>
      <c r="J107" s="7"/>
      <c r="K107" s="7"/>
      <c r="L107" s="7"/>
    </row>
    <row r="108" spans="1:12" s="22" customFormat="1" ht="22.2" customHeight="1" x14ac:dyDescent="0.3">
      <c r="A108" s="224" t="str">
        <f>A54</f>
        <v>The accompanying condensed notes to the interim financial information are an integral part of this interim financial information.</v>
      </c>
      <c r="B108" s="224"/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</row>
  </sheetData>
  <mergeCells count="10">
    <mergeCell ref="F61:H61"/>
    <mergeCell ref="J61:L61"/>
    <mergeCell ref="A108:L108"/>
    <mergeCell ref="F6:H6"/>
    <mergeCell ref="J6:L6"/>
    <mergeCell ref="F7:H7"/>
    <mergeCell ref="J7:L7"/>
    <mergeCell ref="A54:L54"/>
    <mergeCell ref="F60:H60"/>
    <mergeCell ref="J60:L60"/>
  </mergeCells>
  <pageMargins left="0.8" right="0.5" top="0.5" bottom="0.6" header="0.49" footer="0.4"/>
  <pageSetup paperSize="9" scale="90" firstPageNumber="5" fitToHeight="0" orientation="portrait" useFirstPageNumber="1" horizontalDpi="1200" verticalDpi="1200" r:id="rId1"/>
  <headerFooter>
    <oddFooter>&amp;R&amp;"Arial,Regular"&amp;10&amp;P</oddFooter>
  </headerFooter>
  <rowBreaks count="1" manualBreakCount="1">
    <brk id="54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9378F-C121-407C-8EAB-ED605291A110}">
  <sheetPr>
    <tabColor rgb="FFCCFFCC"/>
  </sheetPr>
  <dimension ref="A1:L108"/>
  <sheetViews>
    <sheetView topLeftCell="A92" zoomScaleNormal="100" zoomScaleSheetLayoutView="110" zoomScalePageLayoutView="85" workbookViewId="0">
      <selection activeCell="F98" sqref="F98"/>
    </sheetView>
  </sheetViews>
  <sheetFormatPr defaultColWidth="6.6640625" defaultRowHeight="13.2" x14ac:dyDescent="0.3"/>
  <cols>
    <col min="1" max="2" width="1.44140625" style="26" customWidth="1"/>
    <col min="3" max="3" width="41.88671875" style="26" customWidth="1"/>
    <col min="4" max="4" width="6.33203125" style="25" customWidth="1"/>
    <col min="5" max="5" width="0.5546875" style="26" customWidth="1"/>
    <col min="6" max="6" width="11.5546875" style="6" customWidth="1"/>
    <col min="7" max="7" width="0.5546875" style="26" customWidth="1"/>
    <col min="8" max="8" width="11.5546875" style="6" customWidth="1"/>
    <col min="9" max="9" width="0.5546875" style="25" customWidth="1"/>
    <col min="10" max="10" width="11.5546875" style="6" customWidth="1"/>
    <col min="11" max="11" width="0.5546875" style="26" customWidth="1"/>
    <col min="12" max="12" width="11.5546875" style="6" customWidth="1"/>
    <col min="13" max="16384" width="6.6640625" style="7"/>
  </cols>
  <sheetData>
    <row r="1" spans="1:12" ht="16.5" customHeight="1" x14ac:dyDescent="0.3">
      <c r="A1" s="24" t="str">
        <f>'5-6 (3m)'!A55</f>
        <v>Energy Absolute Public Company Limited</v>
      </c>
      <c r="B1" s="24"/>
      <c r="C1" s="24"/>
      <c r="G1" s="10"/>
      <c r="I1" s="9"/>
      <c r="K1" s="10"/>
      <c r="L1" s="137" t="s">
        <v>6</v>
      </c>
    </row>
    <row r="2" spans="1:12" ht="16.5" customHeight="1" x14ac:dyDescent="0.3">
      <c r="A2" s="24" t="s">
        <v>102</v>
      </c>
      <c r="B2" s="24"/>
      <c r="C2" s="24"/>
      <c r="G2" s="10"/>
      <c r="I2" s="9"/>
      <c r="K2" s="10"/>
    </row>
    <row r="3" spans="1:12" ht="16.5" customHeight="1" x14ac:dyDescent="0.3">
      <c r="A3" s="27" t="s">
        <v>151</v>
      </c>
      <c r="B3" s="28"/>
      <c r="C3" s="28"/>
      <c r="D3" s="29"/>
      <c r="E3" s="30"/>
      <c r="F3" s="8"/>
      <c r="G3" s="31"/>
      <c r="H3" s="8"/>
      <c r="I3" s="32"/>
      <c r="J3" s="8"/>
      <c r="K3" s="31"/>
      <c r="L3" s="8"/>
    </row>
    <row r="4" spans="1:12" ht="16.5" customHeight="1" x14ac:dyDescent="0.3">
      <c r="A4" s="107"/>
      <c r="B4" s="24"/>
      <c r="C4" s="24"/>
      <c r="G4" s="10"/>
      <c r="I4" s="9"/>
      <c r="K4" s="10"/>
      <c r="L4" s="137"/>
    </row>
    <row r="5" spans="1:12" ht="16.5" customHeight="1" x14ac:dyDescent="0.3">
      <c r="A5" s="107"/>
      <c r="B5" s="24"/>
      <c r="C5" s="24"/>
      <c r="G5" s="10"/>
      <c r="I5" s="9"/>
      <c r="K5" s="10"/>
    </row>
    <row r="6" spans="1:12" ht="16.5" customHeight="1" x14ac:dyDescent="0.3">
      <c r="F6" s="221" t="s">
        <v>3</v>
      </c>
      <c r="G6" s="221"/>
      <c r="H6" s="221"/>
      <c r="I6" s="79"/>
      <c r="J6" s="221" t="s">
        <v>4</v>
      </c>
      <c r="K6" s="221"/>
      <c r="L6" s="221"/>
    </row>
    <row r="7" spans="1:12" s="22" customFormat="1" ht="16.5" customHeight="1" x14ac:dyDescent="0.3">
      <c r="B7" s="21"/>
      <c r="C7" s="21"/>
      <c r="D7" s="80"/>
      <c r="E7" s="70"/>
      <c r="F7" s="225" t="s">
        <v>5</v>
      </c>
      <c r="G7" s="225"/>
      <c r="H7" s="225"/>
      <c r="I7" s="81"/>
      <c r="J7" s="225" t="s">
        <v>5</v>
      </c>
      <c r="K7" s="225"/>
      <c r="L7" s="225"/>
    </row>
    <row r="8" spans="1:12" s="22" customFormat="1" ht="16.5" customHeight="1" x14ac:dyDescent="0.3">
      <c r="B8" s="21"/>
      <c r="C8" s="21"/>
      <c r="D8" s="80"/>
      <c r="E8" s="70"/>
      <c r="F8" s="137"/>
      <c r="G8" s="137"/>
      <c r="H8" s="137"/>
      <c r="I8" s="81"/>
      <c r="J8" s="137"/>
      <c r="K8" s="137"/>
      <c r="L8" s="137" t="s">
        <v>104</v>
      </c>
    </row>
    <row r="9" spans="1:12" s="22" customFormat="1" ht="16.5" customHeight="1" x14ac:dyDescent="0.3">
      <c r="A9" s="21"/>
      <c r="B9" s="21"/>
      <c r="C9" s="21"/>
      <c r="D9" s="75"/>
      <c r="E9" s="70"/>
      <c r="F9" s="100">
        <v>2024</v>
      </c>
      <c r="G9" s="108"/>
      <c r="H9" s="100">
        <v>2023</v>
      </c>
      <c r="I9" s="71"/>
      <c r="J9" s="100">
        <v>2024</v>
      </c>
      <c r="K9" s="108"/>
      <c r="L9" s="100">
        <v>2023</v>
      </c>
    </row>
    <row r="10" spans="1:12" s="22" customFormat="1" ht="16.5" customHeight="1" x14ac:dyDescent="0.3">
      <c r="A10" s="21"/>
      <c r="B10" s="21"/>
      <c r="C10" s="21"/>
      <c r="D10" s="73" t="s">
        <v>11</v>
      </c>
      <c r="E10" s="70"/>
      <c r="F10" s="88" t="s">
        <v>12</v>
      </c>
      <c r="G10" s="70"/>
      <c r="H10" s="88" t="s">
        <v>12</v>
      </c>
      <c r="I10" s="71"/>
      <c r="J10" s="88" t="s">
        <v>12</v>
      </c>
      <c r="K10" s="70"/>
      <c r="L10" s="88" t="s">
        <v>12</v>
      </c>
    </row>
    <row r="11" spans="1:12" s="22" customFormat="1" ht="16.5" customHeight="1" x14ac:dyDescent="0.3">
      <c r="A11" s="21"/>
      <c r="B11" s="21"/>
      <c r="C11" s="21"/>
      <c r="D11" s="71"/>
      <c r="E11" s="70"/>
      <c r="F11" s="82"/>
      <c r="G11" s="70"/>
      <c r="H11" s="133"/>
      <c r="I11" s="71"/>
      <c r="J11" s="82"/>
      <c r="K11" s="70"/>
      <c r="L11" s="133"/>
    </row>
    <row r="12" spans="1:12" ht="16.5" customHeight="1" x14ac:dyDescent="0.3">
      <c r="A12" s="26" t="s">
        <v>105</v>
      </c>
      <c r="F12" s="109">
        <v>10034720</v>
      </c>
      <c r="G12" s="110"/>
      <c r="H12" s="6">
        <v>18784223</v>
      </c>
      <c r="I12" s="110"/>
      <c r="J12" s="109">
        <v>3342763</v>
      </c>
      <c r="K12" s="110"/>
      <c r="L12" s="6">
        <v>4014020</v>
      </c>
    </row>
    <row r="13" spans="1:12" ht="16.5" customHeight="1" x14ac:dyDescent="0.3">
      <c r="A13" s="26" t="s">
        <v>106</v>
      </c>
      <c r="F13" s="109">
        <v>4111064</v>
      </c>
      <c r="G13" s="110"/>
      <c r="H13" s="6">
        <v>5294794</v>
      </c>
      <c r="I13" s="110"/>
      <c r="J13" s="109">
        <v>1069330</v>
      </c>
      <c r="K13" s="7"/>
      <c r="L13" s="6">
        <v>2097826</v>
      </c>
    </row>
    <row r="14" spans="1:12" ht="16.5" customHeight="1" x14ac:dyDescent="0.3">
      <c r="A14" s="26" t="s">
        <v>107</v>
      </c>
      <c r="D14" s="111">
        <v>26.2</v>
      </c>
      <c r="F14" s="109">
        <v>0</v>
      </c>
      <c r="G14" s="110"/>
      <c r="H14" s="6">
        <v>0</v>
      </c>
      <c r="I14" s="110"/>
      <c r="J14" s="109">
        <v>1955743</v>
      </c>
      <c r="K14" s="110"/>
      <c r="L14" s="6">
        <v>4116130</v>
      </c>
    </row>
    <row r="15" spans="1:12" ht="16.5" customHeight="1" x14ac:dyDescent="0.3">
      <c r="A15" s="26" t="s">
        <v>108</v>
      </c>
      <c r="D15" s="25">
        <v>21</v>
      </c>
      <c r="F15" s="112">
        <v>251725</v>
      </c>
      <c r="G15" s="110"/>
      <c r="H15" s="8">
        <v>1346971</v>
      </c>
      <c r="I15" s="110"/>
      <c r="J15" s="112">
        <v>1179295</v>
      </c>
      <c r="K15" s="110"/>
      <c r="L15" s="8">
        <v>785769</v>
      </c>
    </row>
    <row r="16" spans="1:12" ht="16.5" customHeight="1" x14ac:dyDescent="0.3">
      <c r="F16" s="109"/>
      <c r="G16" s="110"/>
      <c r="I16" s="110"/>
      <c r="J16" s="109"/>
      <c r="K16" s="110"/>
    </row>
    <row r="17" spans="1:12" ht="16.5" customHeight="1" x14ac:dyDescent="0.3">
      <c r="A17" s="24" t="s">
        <v>109</v>
      </c>
      <c r="F17" s="112">
        <f>SUM(F12:F15)</f>
        <v>14397509</v>
      </c>
      <c r="G17" s="110"/>
      <c r="H17" s="8">
        <f>SUM(H12:H15)</f>
        <v>25425988</v>
      </c>
      <c r="I17" s="110"/>
      <c r="J17" s="112">
        <f>SUM(J12:J15)</f>
        <v>7547131</v>
      </c>
      <c r="K17" s="110"/>
      <c r="L17" s="8">
        <f>SUM(L12:L15)</f>
        <v>11013745</v>
      </c>
    </row>
    <row r="18" spans="1:12" ht="16.5" customHeight="1" x14ac:dyDescent="0.3">
      <c r="F18" s="109"/>
      <c r="G18" s="110"/>
      <c r="I18" s="110"/>
      <c r="J18" s="109"/>
      <c r="K18" s="110"/>
    </row>
    <row r="19" spans="1:12" ht="16.5" customHeight="1" x14ac:dyDescent="0.3">
      <c r="A19" s="26" t="s">
        <v>110</v>
      </c>
      <c r="D19" s="111"/>
      <c r="F19" s="109">
        <v>-9608063</v>
      </c>
      <c r="G19" s="10"/>
      <c r="H19" s="6">
        <v>-15417563</v>
      </c>
      <c r="I19" s="10"/>
      <c r="J19" s="109">
        <v>-2720599</v>
      </c>
      <c r="K19" s="10"/>
      <c r="L19" s="6">
        <v>-3239615</v>
      </c>
    </row>
    <row r="20" spans="1:12" ht="16.5" customHeight="1" x14ac:dyDescent="0.3">
      <c r="A20" s="26" t="s">
        <v>111</v>
      </c>
      <c r="E20" s="110"/>
      <c r="F20" s="109">
        <v>-36590</v>
      </c>
      <c r="G20" s="110"/>
      <c r="H20" s="6">
        <v>-54231</v>
      </c>
      <c r="I20" s="110"/>
      <c r="J20" s="109">
        <v>-21223</v>
      </c>
      <c r="K20" s="110"/>
      <c r="L20" s="6">
        <v>-22692</v>
      </c>
    </row>
    <row r="21" spans="1:12" ht="16.5" customHeight="1" x14ac:dyDescent="0.3">
      <c r="A21" s="26" t="s">
        <v>112</v>
      </c>
      <c r="E21" s="110"/>
      <c r="F21" s="109">
        <v>-1013658</v>
      </c>
      <c r="G21" s="110"/>
      <c r="H21" s="6">
        <v>-1008653</v>
      </c>
      <c r="I21" s="110"/>
      <c r="J21" s="109">
        <v>-484415</v>
      </c>
      <c r="K21" s="110"/>
      <c r="L21" s="6">
        <v>-479477</v>
      </c>
    </row>
    <row r="22" spans="1:12" ht="16.5" customHeight="1" x14ac:dyDescent="0.3">
      <c r="A22" s="26" t="s">
        <v>327</v>
      </c>
      <c r="D22" s="25">
        <v>2</v>
      </c>
      <c r="E22" s="110"/>
      <c r="F22" s="109">
        <v>-233351</v>
      </c>
      <c r="G22" s="110"/>
      <c r="H22" s="6">
        <v>3160</v>
      </c>
      <c r="I22" s="110"/>
      <c r="J22" s="109">
        <v>0</v>
      </c>
      <c r="K22" s="110"/>
      <c r="L22" s="6">
        <v>585</v>
      </c>
    </row>
    <row r="23" spans="1:12" ht="16.5" customHeight="1" x14ac:dyDescent="0.3">
      <c r="A23" s="26" t="s">
        <v>113</v>
      </c>
      <c r="E23" s="110"/>
      <c r="F23" s="109"/>
      <c r="G23" s="110"/>
      <c r="I23" s="110"/>
      <c r="J23" s="109"/>
      <c r="K23" s="110"/>
    </row>
    <row r="24" spans="1:12" ht="16.5" customHeight="1" x14ac:dyDescent="0.3">
      <c r="A24" s="7"/>
      <c r="B24" s="26" t="s">
        <v>152</v>
      </c>
      <c r="E24" s="110"/>
      <c r="F24" s="109">
        <v>0</v>
      </c>
      <c r="G24" s="110"/>
      <c r="H24" s="6">
        <v>-671077</v>
      </c>
      <c r="I24" s="110"/>
      <c r="J24" s="109">
        <v>0</v>
      </c>
      <c r="K24" s="110"/>
      <c r="L24" s="6" t="s">
        <v>42</v>
      </c>
    </row>
    <row r="25" spans="1:12" ht="16.5" customHeight="1" x14ac:dyDescent="0.3">
      <c r="A25" s="7" t="s">
        <v>153</v>
      </c>
      <c r="E25" s="110"/>
      <c r="F25" s="109"/>
      <c r="G25" s="110"/>
      <c r="I25" s="110"/>
      <c r="J25" s="109"/>
      <c r="K25" s="110"/>
    </row>
    <row r="26" spans="1:12" ht="16.5" customHeight="1" x14ac:dyDescent="0.3">
      <c r="A26" s="7"/>
      <c r="B26" s="26" t="s">
        <v>116</v>
      </c>
      <c r="E26" s="110"/>
      <c r="F26" s="109">
        <v>-188453</v>
      </c>
      <c r="G26" s="110"/>
      <c r="H26" s="6">
        <v>17470</v>
      </c>
      <c r="I26" s="110"/>
      <c r="J26" s="109">
        <v>-188453</v>
      </c>
      <c r="K26" s="110"/>
      <c r="L26" s="6">
        <v>17470</v>
      </c>
    </row>
    <row r="27" spans="1:12" ht="16.5" customHeight="1" x14ac:dyDescent="0.3">
      <c r="A27" s="26" t="s">
        <v>117</v>
      </c>
      <c r="E27" s="110"/>
      <c r="F27" s="109">
        <v>116624</v>
      </c>
      <c r="G27" s="110"/>
      <c r="H27" s="6">
        <v>73438</v>
      </c>
      <c r="I27" s="110"/>
      <c r="J27" s="109">
        <v>117010</v>
      </c>
      <c r="K27" s="110"/>
      <c r="L27" s="6">
        <v>30984</v>
      </c>
    </row>
    <row r="28" spans="1:12" ht="16.5" customHeight="1" x14ac:dyDescent="0.3">
      <c r="A28" s="26" t="s">
        <v>118</v>
      </c>
      <c r="E28" s="110"/>
      <c r="F28" s="112">
        <v>-2026576</v>
      </c>
      <c r="G28" s="110"/>
      <c r="H28" s="8">
        <v>-1635303</v>
      </c>
      <c r="I28" s="110"/>
      <c r="J28" s="112">
        <v>-1419889</v>
      </c>
      <c r="K28" s="110"/>
      <c r="L28" s="8">
        <v>-1097761</v>
      </c>
    </row>
    <row r="29" spans="1:12" ht="16.5" customHeight="1" x14ac:dyDescent="0.3">
      <c r="F29" s="109"/>
      <c r="G29" s="110"/>
      <c r="I29" s="110"/>
      <c r="J29" s="109"/>
      <c r="K29" s="110"/>
    </row>
    <row r="30" spans="1:12" ht="16.5" customHeight="1" x14ac:dyDescent="0.3">
      <c r="A30" s="24" t="s">
        <v>119</v>
      </c>
      <c r="E30" s="110"/>
      <c r="F30" s="112">
        <f>SUM(F19:F29)</f>
        <v>-12990067</v>
      </c>
      <c r="G30" s="110"/>
      <c r="H30" s="8">
        <f>SUM(H19:H29)</f>
        <v>-18692759</v>
      </c>
      <c r="I30" s="6"/>
      <c r="J30" s="112">
        <f>SUM(J19:J29)</f>
        <v>-4717569</v>
      </c>
      <c r="K30" s="6"/>
      <c r="L30" s="8">
        <f>SUM(L19:L29)</f>
        <v>-4790506</v>
      </c>
    </row>
    <row r="31" spans="1:12" ht="16.5" customHeight="1" x14ac:dyDescent="0.3">
      <c r="A31" s="24"/>
      <c r="E31" s="110"/>
      <c r="F31" s="109"/>
      <c r="G31" s="110"/>
      <c r="I31" s="6"/>
      <c r="J31" s="109"/>
      <c r="K31" s="6"/>
    </row>
    <row r="32" spans="1:12" ht="16.5" customHeight="1" x14ac:dyDescent="0.3">
      <c r="A32" s="26" t="s">
        <v>154</v>
      </c>
      <c r="F32" s="109"/>
      <c r="G32" s="110"/>
      <c r="I32" s="110"/>
      <c r="J32" s="109"/>
      <c r="K32" s="110"/>
    </row>
    <row r="33" spans="1:12" ht="16.5" customHeight="1" x14ac:dyDescent="0.3">
      <c r="B33" s="26" t="s">
        <v>121</v>
      </c>
      <c r="D33" s="25">
        <v>15</v>
      </c>
      <c r="F33" s="112">
        <v>-90081</v>
      </c>
      <c r="G33" s="110"/>
      <c r="H33" s="8">
        <v>142402</v>
      </c>
      <c r="I33" s="110"/>
      <c r="J33" s="112">
        <v>0</v>
      </c>
      <c r="K33" s="110"/>
      <c r="L33" s="8">
        <v>0</v>
      </c>
    </row>
    <row r="34" spans="1:12" ht="16.5" customHeight="1" x14ac:dyDescent="0.3">
      <c r="F34" s="109"/>
      <c r="G34" s="10"/>
      <c r="I34" s="6"/>
      <c r="J34" s="109"/>
      <c r="K34" s="6"/>
    </row>
    <row r="35" spans="1:12" ht="16.5" customHeight="1" x14ac:dyDescent="0.3">
      <c r="A35" s="24" t="s">
        <v>122</v>
      </c>
      <c r="F35" s="109">
        <f>SUM(F17,F30,F33)</f>
        <v>1317361</v>
      </c>
      <c r="G35" s="6"/>
      <c r="H35" s="6">
        <f>SUM(H17,H30,H33)</f>
        <v>6875631</v>
      </c>
      <c r="I35" s="6"/>
      <c r="J35" s="109">
        <f>SUM(J17,J30,J33)</f>
        <v>2829562</v>
      </c>
      <c r="K35" s="6"/>
      <c r="L35" s="6">
        <v>6223239</v>
      </c>
    </row>
    <row r="36" spans="1:12" ht="16.5" customHeight="1" x14ac:dyDescent="0.3">
      <c r="A36" s="26" t="s">
        <v>123</v>
      </c>
      <c r="D36" s="25">
        <v>22</v>
      </c>
      <c r="F36" s="112">
        <v>-261923</v>
      </c>
      <c r="G36" s="110"/>
      <c r="H36" s="8">
        <v>-359481</v>
      </c>
      <c r="I36" s="110"/>
      <c r="J36" s="112">
        <v>-102381</v>
      </c>
      <c r="K36" s="110"/>
      <c r="L36" s="8">
        <v>-248520</v>
      </c>
    </row>
    <row r="37" spans="1:12" ht="16.5" customHeight="1" x14ac:dyDescent="0.3">
      <c r="F37" s="109"/>
      <c r="G37" s="110"/>
      <c r="I37" s="110"/>
      <c r="J37" s="109"/>
      <c r="K37" s="110"/>
    </row>
    <row r="38" spans="1:12" ht="16.5" customHeight="1" x14ac:dyDescent="0.3">
      <c r="A38" s="24" t="s">
        <v>124</v>
      </c>
      <c r="F38" s="112">
        <f>SUM(F35:F36)</f>
        <v>1055438</v>
      </c>
      <c r="G38" s="6"/>
      <c r="H38" s="8">
        <f>SUM(H35:H36)</f>
        <v>6516150</v>
      </c>
      <c r="I38" s="6"/>
      <c r="J38" s="112">
        <f>SUM(J35:J36)</f>
        <v>2727181</v>
      </c>
      <c r="K38" s="6"/>
      <c r="L38" s="8">
        <f>SUM(L35:L36)</f>
        <v>5974719</v>
      </c>
    </row>
    <row r="39" spans="1:12" ht="16.5" customHeight="1" x14ac:dyDescent="0.3">
      <c r="F39" s="109"/>
      <c r="G39" s="6"/>
      <c r="I39" s="6"/>
      <c r="J39" s="109"/>
      <c r="K39" s="6"/>
    </row>
    <row r="40" spans="1:12" ht="16.5" customHeight="1" x14ac:dyDescent="0.3">
      <c r="A40" s="24" t="s">
        <v>125</v>
      </c>
      <c r="F40" s="109"/>
      <c r="G40" s="6"/>
      <c r="I40" s="6"/>
      <c r="J40" s="109"/>
      <c r="K40" s="6"/>
    </row>
    <row r="41" spans="1:12" ht="16.5" customHeight="1" x14ac:dyDescent="0.3">
      <c r="A41" s="7"/>
      <c r="F41" s="109"/>
      <c r="G41" s="6"/>
      <c r="I41" s="6"/>
      <c r="J41" s="109"/>
      <c r="K41" s="6"/>
    </row>
    <row r="42" spans="1:12" ht="16.5" customHeight="1" x14ac:dyDescent="0.3">
      <c r="A42" s="7" t="s">
        <v>126</v>
      </c>
      <c r="F42" s="109"/>
      <c r="G42" s="6"/>
      <c r="I42" s="6"/>
      <c r="J42" s="109"/>
      <c r="K42" s="6"/>
    </row>
    <row r="43" spans="1:12" ht="16.5" customHeight="1" x14ac:dyDescent="0.3">
      <c r="A43" s="7"/>
      <c r="B43" s="26" t="s">
        <v>127</v>
      </c>
      <c r="F43" s="109"/>
      <c r="G43" s="6"/>
      <c r="I43" s="6"/>
      <c r="J43" s="109"/>
      <c r="K43" s="6"/>
    </row>
    <row r="44" spans="1:12" ht="16.5" customHeight="1" x14ac:dyDescent="0.3">
      <c r="A44" s="7"/>
      <c r="B44" s="113" t="s">
        <v>128</v>
      </c>
      <c r="F44" s="109"/>
      <c r="G44" s="6"/>
      <c r="I44" s="6"/>
      <c r="J44" s="109"/>
      <c r="K44" s="6"/>
    </row>
    <row r="45" spans="1:12" ht="16.5" customHeight="1" x14ac:dyDescent="0.3">
      <c r="A45" s="7"/>
      <c r="C45" s="26" t="s">
        <v>129</v>
      </c>
      <c r="F45" s="109"/>
      <c r="G45" s="6"/>
      <c r="I45" s="6"/>
      <c r="J45" s="109"/>
      <c r="K45" s="6"/>
    </row>
    <row r="46" spans="1:12" ht="16.5" customHeight="1" x14ac:dyDescent="0.3">
      <c r="A46" s="7"/>
      <c r="B46" s="7"/>
      <c r="C46" s="7" t="s">
        <v>130</v>
      </c>
      <c r="D46" s="25">
        <v>14</v>
      </c>
      <c r="F46" s="109">
        <v>-3575873</v>
      </c>
      <c r="G46" s="6"/>
      <c r="H46" s="6">
        <v>-648199</v>
      </c>
      <c r="I46" s="6"/>
      <c r="J46" s="109">
        <v>-521719</v>
      </c>
      <c r="K46" s="6"/>
      <c r="L46" s="6">
        <v>143313</v>
      </c>
    </row>
    <row r="47" spans="1:12" ht="16.5" customHeight="1" x14ac:dyDescent="0.3">
      <c r="A47" s="7"/>
      <c r="B47" s="26" t="s">
        <v>131</v>
      </c>
      <c r="F47" s="109"/>
      <c r="G47" s="6"/>
      <c r="I47" s="6"/>
      <c r="J47" s="109"/>
      <c r="K47" s="6"/>
    </row>
    <row r="48" spans="1:12" ht="16.5" customHeight="1" x14ac:dyDescent="0.3">
      <c r="A48" s="7"/>
      <c r="C48" s="26" t="s">
        <v>132</v>
      </c>
      <c r="F48" s="112">
        <v>102662</v>
      </c>
      <c r="G48" s="6"/>
      <c r="H48" s="8">
        <v>129640</v>
      </c>
      <c r="I48" s="6"/>
      <c r="J48" s="112">
        <v>104344</v>
      </c>
      <c r="K48" s="6"/>
      <c r="L48" s="8">
        <v>-28663</v>
      </c>
    </row>
    <row r="49" spans="1:12" ht="16.5" customHeight="1" x14ac:dyDescent="0.3">
      <c r="A49" s="7"/>
      <c r="F49" s="109"/>
      <c r="G49" s="6"/>
      <c r="I49" s="6"/>
      <c r="J49" s="109"/>
      <c r="K49" s="6"/>
    </row>
    <row r="50" spans="1:12" ht="16.5" customHeight="1" x14ac:dyDescent="0.3">
      <c r="A50" s="106" t="s">
        <v>133</v>
      </c>
      <c r="B50" s="24"/>
      <c r="F50" s="109"/>
      <c r="G50" s="6"/>
      <c r="I50" s="6"/>
      <c r="J50" s="109"/>
      <c r="K50" s="6"/>
    </row>
    <row r="51" spans="1:12" ht="16.5" customHeight="1" x14ac:dyDescent="0.3">
      <c r="A51" s="106"/>
      <c r="B51" s="106" t="s">
        <v>134</v>
      </c>
      <c r="F51" s="112">
        <f>SUM(F44:F48)</f>
        <v>-3473211</v>
      </c>
      <c r="G51" s="6"/>
      <c r="H51" s="8">
        <f>SUM(H44:H48)</f>
        <v>-518559</v>
      </c>
      <c r="I51" s="6"/>
      <c r="J51" s="112">
        <f>SUM(J44:J48)</f>
        <v>-417375</v>
      </c>
      <c r="K51" s="6"/>
      <c r="L51" s="8">
        <f>SUM(L44:L48)</f>
        <v>114650</v>
      </c>
    </row>
    <row r="52" spans="1:12" ht="16.5" customHeight="1" x14ac:dyDescent="0.3">
      <c r="A52" s="7"/>
      <c r="G52" s="6"/>
      <c r="I52" s="6"/>
      <c r="K52" s="6"/>
    </row>
    <row r="53" spans="1:12" ht="2.1" customHeight="1" x14ac:dyDescent="0.3">
      <c r="A53" s="7"/>
      <c r="G53" s="6"/>
      <c r="I53" s="6"/>
      <c r="K53" s="6"/>
    </row>
    <row r="54" spans="1:12" s="22" customFormat="1" ht="21.9" customHeight="1" x14ac:dyDescent="0.3">
      <c r="A54" s="224" t="str">
        <f>'5-6 (3m)'!A54</f>
        <v>The accompanying condensed notes to the interim financial information are an integral part of this interim financial information.</v>
      </c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24"/>
    </row>
    <row r="55" spans="1:12" ht="16.5" customHeight="1" x14ac:dyDescent="0.3">
      <c r="A55" s="24" t="str">
        <f>A1</f>
        <v>Energy Absolute Public Company Limited</v>
      </c>
      <c r="B55" s="24"/>
      <c r="C55" s="24"/>
      <c r="G55" s="10"/>
      <c r="I55" s="9"/>
      <c r="K55" s="10"/>
      <c r="L55" s="137" t="s">
        <v>6</v>
      </c>
    </row>
    <row r="56" spans="1:12" ht="16.5" customHeight="1" x14ac:dyDescent="0.3">
      <c r="A56" s="24" t="s">
        <v>102</v>
      </c>
      <c r="B56" s="24"/>
      <c r="C56" s="24"/>
      <c r="G56" s="10"/>
      <c r="I56" s="9"/>
      <c r="K56" s="10"/>
    </row>
    <row r="57" spans="1:12" ht="16.5" customHeight="1" x14ac:dyDescent="0.3">
      <c r="A57" s="27" t="str">
        <f>+A3</f>
        <v>For the nine-month period ended 30 September 2024</v>
      </c>
      <c r="B57" s="28"/>
      <c r="C57" s="28"/>
      <c r="D57" s="29"/>
      <c r="E57" s="30"/>
      <c r="F57" s="8"/>
      <c r="G57" s="31"/>
      <c r="H57" s="8"/>
      <c r="I57" s="32"/>
      <c r="J57" s="8"/>
      <c r="K57" s="31"/>
      <c r="L57" s="8"/>
    </row>
    <row r="58" spans="1:12" ht="16.5" customHeight="1" x14ac:dyDescent="0.3">
      <c r="A58" s="107"/>
      <c r="B58" s="24"/>
      <c r="C58" s="24"/>
      <c r="G58" s="10"/>
      <c r="I58" s="9"/>
      <c r="K58" s="10"/>
      <c r="L58" s="137"/>
    </row>
    <row r="59" spans="1:12" ht="16.5" customHeight="1" x14ac:dyDescent="0.3">
      <c r="A59" s="107"/>
      <c r="B59" s="24"/>
      <c r="C59" s="24"/>
      <c r="G59" s="10"/>
      <c r="I59" s="9"/>
      <c r="K59" s="10"/>
    </row>
    <row r="60" spans="1:12" ht="16.5" customHeight="1" x14ac:dyDescent="0.3">
      <c r="F60" s="221" t="s">
        <v>3</v>
      </c>
      <c r="G60" s="221"/>
      <c r="H60" s="221"/>
      <c r="I60" s="79"/>
      <c r="J60" s="221" t="s">
        <v>4</v>
      </c>
      <c r="K60" s="221"/>
      <c r="L60" s="221"/>
    </row>
    <row r="61" spans="1:12" s="22" customFormat="1" ht="16.5" customHeight="1" x14ac:dyDescent="0.3">
      <c r="B61" s="21"/>
      <c r="C61" s="21"/>
      <c r="D61" s="80"/>
      <c r="E61" s="70"/>
      <c r="F61" s="225" t="s">
        <v>5</v>
      </c>
      <c r="G61" s="225"/>
      <c r="H61" s="225"/>
      <c r="I61" s="81"/>
      <c r="J61" s="225" t="s">
        <v>5</v>
      </c>
      <c r="K61" s="225"/>
      <c r="L61" s="225"/>
    </row>
    <row r="62" spans="1:12" s="22" customFormat="1" ht="16.5" customHeight="1" x14ac:dyDescent="0.3">
      <c r="B62" s="21"/>
      <c r="C62" s="21"/>
      <c r="D62" s="80"/>
      <c r="E62" s="70"/>
      <c r="F62" s="137"/>
      <c r="G62" s="137"/>
      <c r="H62" s="137"/>
      <c r="I62" s="81"/>
      <c r="J62" s="137"/>
      <c r="K62" s="137"/>
      <c r="L62" s="137" t="s">
        <v>104</v>
      </c>
    </row>
    <row r="63" spans="1:12" s="22" customFormat="1" ht="16.5" customHeight="1" x14ac:dyDescent="0.3">
      <c r="A63" s="21"/>
      <c r="B63" s="21"/>
      <c r="C63" s="21"/>
      <c r="D63" s="75"/>
      <c r="E63" s="70"/>
      <c r="F63" s="100">
        <v>2024</v>
      </c>
      <c r="G63" s="108"/>
      <c r="H63" s="100">
        <v>2023</v>
      </c>
      <c r="I63" s="71"/>
      <c r="J63" s="100">
        <v>2024</v>
      </c>
      <c r="K63" s="108"/>
      <c r="L63" s="100">
        <v>2023</v>
      </c>
    </row>
    <row r="64" spans="1:12" s="22" customFormat="1" ht="16.5" customHeight="1" x14ac:dyDescent="0.3">
      <c r="A64" s="21"/>
      <c r="B64" s="21"/>
      <c r="C64" s="21"/>
      <c r="D64" s="73" t="s">
        <v>11</v>
      </c>
      <c r="E64" s="70"/>
      <c r="F64" s="88" t="s">
        <v>12</v>
      </c>
      <c r="G64" s="70"/>
      <c r="H64" s="88" t="s">
        <v>12</v>
      </c>
      <c r="I64" s="71"/>
      <c r="J64" s="88" t="s">
        <v>12</v>
      </c>
      <c r="K64" s="70"/>
      <c r="L64" s="88" t="s">
        <v>12</v>
      </c>
    </row>
    <row r="65" spans="1:12" s="22" customFormat="1" ht="16.5" customHeight="1" x14ac:dyDescent="0.3">
      <c r="A65" s="21"/>
      <c r="B65" s="21"/>
      <c r="C65" s="21"/>
      <c r="D65" s="75"/>
      <c r="E65" s="70"/>
      <c r="F65" s="82"/>
      <c r="G65" s="70"/>
      <c r="H65" s="133"/>
      <c r="I65" s="71"/>
      <c r="J65" s="82"/>
      <c r="K65" s="70"/>
      <c r="L65" s="133"/>
    </row>
    <row r="66" spans="1:12" ht="16.5" customHeight="1" x14ac:dyDescent="0.3">
      <c r="A66" s="7" t="s">
        <v>135</v>
      </c>
      <c r="F66" s="109"/>
      <c r="G66" s="6"/>
      <c r="I66" s="6"/>
      <c r="J66" s="109"/>
      <c r="K66" s="6"/>
    </row>
    <row r="67" spans="1:12" ht="16.5" customHeight="1" x14ac:dyDescent="0.3">
      <c r="A67" s="7"/>
      <c r="B67" s="26" t="s">
        <v>127</v>
      </c>
      <c r="F67" s="109"/>
      <c r="G67" s="6"/>
      <c r="I67" s="6"/>
      <c r="J67" s="109"/>
      <c r="K67" s="6"/>
    </row>
    <row r="68" spans="1:12" ht="16.5" customHeight="1" x14ac:dyDescent="0.3">
      <c r="A68" s="7"/>
      <c r="B68" s="113" t="s">
        <v>136</v>
      </c>
      <c r="F68" s="109"/>
      <c r="G68" s="6"/>
      <c r="I68" s="6"/>
      <c r="J68" s="109"/>
      <c r="K68" s="6"/>
    </row>
    <row r="69" spans="1:12" ht="16.5" customHeight="1" x14ac:dyDescent="0.3">
      <c r="A69" s="7"/>
      <c r="C69" s="26" t="s">
        <v>137</v>
      </c>
      <c r="F69" s="109"/>
      <c r="G69" s="6"/>
      <c r="I69" s="6"/>
      <c r="J69" s="109"/>
      <c r="K69" s="6"/>
    </row>
    <row r="70" spans="1:12" ht="16.5" customHeight="1" x14ac:dyDescent="0.3">
      <c r="A70" s="7"/>
      <c r="C70" s="26" t="s">
        <v>138</v>
      </c>
      <c r="D70" s="25">
        <v>15</v>
      </c>
      <c r="F70" s="109">
        <v>-13869</v>
      </c>
      <c r="G70" s="6"/>
      <c r="H70" s="6">
        <v>10429</v>
      </c>
      <c r="I70" s="6"/>
      <c r="J70" s="109">
        <v>0</v>
      </c>
      <c r="K70" s="6"/>
      <c r="L70" s="6">
        <v>0</v>
      </c>
    </row>
    <row r="71" spans="1:12" ht="16.5" customHeight="1" x14ac:dyDescent="0.3">
      <c r="A71" s="7"/>
      <c r="B71" s="26" t="s">
        <v>139</v>
      </c>
      <c r="F71" s="109">
        <v>-119787</v>
      </c>
      <c r="G71" s="6"/>
      <c r="H71" s="6">
        <v>-27838</v>
      </c>
      <c r="I71" s="6"/>
      <c r="J71" s="109">
        <v>0</v>
      </c>
      <c r="K71" s="6"/>
      <c r="L71" s="6">
        <v>0</v>
      </c>
    </row>
    <row r="72" spans="1:12" ht="16.5" customHeight="1" x14ac:dyDescent="0.3">
      <c r="A72" s="7"/>
      <c r="B72" s="26" t="s">
        <v>140</v>
      </c>
      <c r="F72" s="109"/>
      <c r="G72" s="6"/>
      <c r="I72" s="6"/>
      <c r="J72" s="109"/>
      <c r="K72" s="6"/>
    </row>
    <row r="73" spans="1:12" ht="16.5" customHeight="1" x14ac:dyDescent="0.3">
      <c r="A73" s="7"/>
      <c r="C73" s="26" t="s">
        <v>132</v>
      </c>
      <c r="F73" s="112">
        <v>0</v>
      </c>
      <c r="G73" s="6"/>
      <c r="H73" s="8">
        <v>0</v>
      </c>
      <c r="I73" s="6"/>
      <c r="J73" s="112">
        <v>0</v>
      </c>
      <c r="K73" s="6"/>
      <c r="L73" s="8">
        <v>0</v>
      </c>
    </row>
    <row r="74" spans="1:12" ht="16.5" customHeight="1" x14ac:dyDescent="0.3">
      <c r="A74" s="7"/>
      <c r="F74" s="109"/>
      <c r="G74" s="6"/>
      <c r="I74" s="6"/>
      <c r="J74" s="109"/>
      <c r="K74" s="6"/>
    </row>
    <row r="75" spans="1:12" ht="16.5" customHeight="1" x14ac:dyDescent="0.3">
      <c r="A75" s="106" t="s">
        <v>141</v>
      </c>
      <c r="B75" s="24"/>
      <c r="F75" s="109"/>
      <c r="G75" s="6"/>
      <c r="I75" s="6"/>
      <c r="J75" s="109"/>
      <c r="K75" s="6"/>
    </row>
    <row r="76" spans="1:12" ht="16.5" customHeight="1" x14ac:dyDescent="0.3">
      <c r="A76" s="106"/>
      <c r="B76" s="106" t="s">
        <v>134</v>
      </c>
      <c r="F76" s="112">
        <f>SUM(F69:F73)</f>
        <v>-133656</v>
      </c>
      <c r="G76" s="6"/>
      <c r="H76" s="8">
        <f>SUM(H69:H73)</f>
        <v>-17409</v>
      </c>
      <c r="I76" s="6"/>
      <c r="J76" s="112">
        <f>SUM(J69:J73)</f>
        <v>0</v>
      </c>
      <c r="K76" s="6"/>
      <c r="L76" s="8">
        <f>SUM(L69:L73)</f>
        <v>0</v>
      </c>
    </row>
    <row r="77" spans="1:12" ht="16.5" customHeight="1" x14ac:dyDescent="0.3">
      <c r="A77" s="7"/>
      <c r="F77" s="109"/>
      <c r="G77" s="6"/>
      <c r="I77" s="6"/>
      <c r="J77" s="109"/>
      <c r="K77" s="6"/>
    </row>
    <row r="78" spans="1:12" ht="16.5" customHeight="1" x14ac:dyDescent="0.3">
      <c r="A78" s="106" t="s">
        <v>125</v>
      </c>
      <c r="F78" s="109"/>
      <c r="G78" s="6"/>
      <c r="I78" s="6"/>
      <c r="J78" s="109"/>
      <c r="K78" s="6"/>
    </row>
    <row r="79" spans="1:12" ht="16.5" customHeight="1" x14ac:dyDescent="0.3">
      <c r="A79" s="7"/>
      <c r="B79" s="24" t="s">
        <v>142</v>
      </c>
      <c r="F79" s="112">
        <f>SUM(F76,F51)</f>
        <v>-3606867</v>
      </c>
      <c r="G79" s="6"/>
      <c r="H79" s="8">
        <f>SUM(H76,H51)</f>
        <v>-535968</v>
      </c>
      <c r="I79" s="6"/>
      <c r="J79" s="112">
        <f>SUM(J76,J51)</f>
        <v>-417375</v>
      </c>
      <c r="K79" s="6"/>
      <c r="L79" s="8">
        <f>SUM(L76,L51)</f>
        <v>114650</v>
      </c>
    </row>
    <row r="80" spans="1:12" ht="16.5" customHeight="1" x14ac:dyDescent="0.3">
      <c r="A80" s="7"/>
      <c r="B80" s="24"/>
      <c r="F80" s="109"/>
      <c r="G80" s="6"/>
      <c r="I80" s="6"/>
      <c r="J80" s="109"/>
      <c r="K80" s="6"/>
    </row>
    <row r="81" spans="1:12" ht="16.5" customHeight="1" thickBot="1" x14ac:dyDescent="0.35">
      <c r="A81" s="106" t="s">
        <v>143</v>
      </c>
      <c r="B81" s="24"/>
      <c r="F81" s="118">
        <f>SUM(F79,F38)</f>
        <v>-2551429</v>
      </c>
      <c r="G81" s="6"/>
      <c r="H81" s="193">
        <f>SUM(H79,H38)</f>
        <v>5980182</v>
      </c>
      <c r="I81" s="6"/>
      <c r="J81" s="118">
        <f>SUM(J79,J38)</f>
        <v>2309806</v>
      </c>
      <c r="K81" s="6"/>
      <c r="L81" s="193">
        <f>SUM(L79,L38)</f>
        <v>6089369</v>
      </c>
    </row>
    <row r="82" spans="1:12" ht="16.5" customHeight="1" thickTop="1" x14ac:dyDescent="0.3">
      <c r="A82" s="106"/>
      <c r="B82" s="24"/>
      <c r="F82" s="109"/>
      <c r="G82" s="6"/>
      <c r="I82" s="6"/>
      <c r="J82" s="109"/>
      <c r="K82" s="6"/>
    </row>
    <row r="83" spans="1:12" ht="16.5" customHeight="1" x14ac:dyDescent="0.3">
      <c r="A83" s="24" t="s">
        <v>144</v>
      </c>
      <c r="F83" s="109"/>
      <c r="G83" s="10"/>
      <c r="I83" s="9"/>
      <c r="J83" s="109"/>
      <c r="K83" s="10"/>
    </row>
    <row r="84" spans="1:12" ht="16.5" customHeight="1" x14ac:dyDescent="0.3">
      <c r="A84" s="7"/>
      <c r="B84" s="113" t="s">
        <v>145</v>
      </c>
      <c r="F84" s="109">
        <v>1852070</v>
      </c>
      <c r="G84" s="115"/>
      <c r="H84" s="6">
        <v>6442973</v>
      </c>
      <c r="I84" s="115"/>
      <c r="J84" s="109">
        <v>2727181</v>
      </c>
      <c r="K84" s="115"/>
      <c r="L84" s="6">
        <v>3533361</v>
      </c>
    </row>
    <row r="85" spans="1:12" ht="16.5" customHeight="1" x14ac:dyDescent="0.3">
      <c r="A85" s="7"/>
      <c r="B85" s="113" t="s">
        <v>146</v>
      </c>
      <c r="F85" s="109"/>
      <c r="G85" s="115"/>
      <c r="I85" s="115"/>
      <c r="J85" s="109"/>
      <c r="K85" s="115"/>
    </row>
    <row r="86" spans="1:12" ht="16.5" customHeight="1" x14ac:dyDescent="0.3">
      <c r="A86" s="7"/>
      <c r="B86" s="113"/>
      <c r="C86" s="26" t="s">
        <v>147</v>
      </c>
      <c r="F86" s="109"/>
      <c r="G86" s="115"/>
      <c r="I86" s="115"/>
      <c r="J86" s="109"/>
      <c r="K86" s="115"/>
    </row>
    <row r="87" spans="1:12" ht="16.5" customHeight="1" x14ac:dyDescent="0.3">
      <c r="A87" s="7"/>
      <c r="B87" s="113"/>
      <c r="C87" s="26" t="s">
        <v>96</v>
      </c>
      <c r="F87" s="109">
        <v>0</v>
      </c>
      <c r="G87" s="115"/>
      <c r="H87" s="6">
        <v>0</v>
      </c>
      <c r="I87" s="115"/>
      <c r="J87" s="109">
        <v>0</v>
      </c>
      <c r="K87" s="115"/>
      <c r="L87" s="6">
        <v>2441358</v>
      </c>
    </row>
    <row r="88" spans="1:12" ht="16.5" customHeight="1" x14ac:dyDescent="0.3">
      <c r="A88" s="7"/>
      <c r="B88" s="194" t="s">
        <v>99</v>
      </c>
      <c r="F88" s="112">
        <v>-796632</v>
      </c>
      <c r="G88" s="115"/>
      <c r="H88" s="8">
        <v>73177</v>
      </c>
      <c r="I88" s="115"/>
      <c r="J88" s="112">
        <v>0</v>
      </c>
      <c r="K88" s="115"/>
      <c r="L88" s="8">
        <v>0</v>
      </c>
    </row>
    <row r="89" spans="1:12" ht="16.5" customHeight="1" x14ac:dyDescent="0.3">
      <c r="A89" s="180"/>
      <c r="F89" s="116"/>
      <c r="G89" s="115"/>
      <c r="H89" s="115"/>
      <c r="I89" s="115"/>
      <c r="J89" s="116"/>
      <c r="K89" s="115"/>
      <c r="L89" s="115"/>
    </row>
    <row r="90" spans="1:12" ht="16.5" customHeight="1" thickBot="1" x14ac:dyDescent="0.35">
      <c r="A90" s="180"/>
      <c r="C90" s="65"/>
      <c r="D90" s="65"/>
      <c r="E90" s="65"/>
      <c r="F90" s="114">
        <f>F38</f>
        <v>1055438</v>
      </c>
      <c r="G90" s="65"/>
      <c r="H90" s="195">
        <f>H38</f>
        <v>6516150</v>
      </c>
      <c r="I90" s="65"/>
      <c r="J90" s="114">
        <f>J38</f>
        <v>2727181</v>
      </c>
      <c r="K90" s="65"/>
      <c r="L90" s="195">
        <f>L38</f>
        <v>5974719</v>
      </c>
    </row>
    <row r="91" spans="1:12" ht="16.5" customHeight="1" thickTop="1" x14ac:dyDescent="0.3">
      <c r="A91" s="180"/>
      <c r="C91" s="65"/>
      <c r="D91" s="65"/>
      <c r="E91" s="65"/>
      <c r="F91" s="117"/>
      <c r="G91" s="65"/>
      <c r="H91" s="65"/>
      <c r="I91" s="65"/>
      <c r="J91" s="117"/>
      <c r="K91" s="65"/>
      <c r="L91" s="65"/>
    </row>
    <row r="92" spans="1:12" ht="16.5" customHeight="1" x14ac:dyDescent="0.3">
      <c r="A92" s="23" t="s">
        <v>148</v>
      </c>
      <c r="F92" s="116"/>
      <c r="G92" s="115"/>
      <c r="H92" s="115"/>
      <c r="I92" s="115"/>
      <c r="J92" s="116"/>
      <c r="K92" s="115"/>
      <c r="L92" s="115"/>
    </row>
    <row r="93" spans="1:12" ht="16.5" customHeight="1" x14ac:dyDescent="0.3">
      <c r="A93" s="7"/>
      <c r="B93" s="113" t="s">
        <v>145</v>
      </c>
      <c r="F93" s="109">
        <v>-1733554</v>
      </c>
      <c r="G93" s="115"/>
      <c r="H93" s="6">
        <v>5907079</v>
      </c>
      <c r="I93" s="115"/>
      <c r="J93" s="109">
        <v>2309806</v>
      </c>
      <c r="K93" s="115"/>
      <c r="L93" s="6">
        <v>3648011</v>
      </c>
    </row>
    <row r="94" spans="1:12" ht="16.5" customHeight="1" x14ac:dyDescent="0.3">
      <c r="A94" s="7"/>
      <c r="B94" s="113" t="s">
        <v>146</v>
      </c>
      <c r="F94" s="109"/>
      <c r="G94" s="115"/>
      <c r="I94" s="115"/>
      <c r="J94" s="109"/>
      <c r="K94" s="115"/>
    </row>
    <row r="95" spans="1:12" ht="16.5" customHeight="1" x14ac:dyDescent="0.3">
      <c r="A95" s="7"/>
      <c r="B95" s="113"/>
      <c r="C95" s="26" t="s">
        <v>147</v>
      </c>
      <c r="F95" s="109"/>
      <c r="G95" s="115"/>
      <c r="I95" s="115"/>
      <c r="J95" s="109"/>
      <c r="K95" s="115"/>
    </row>
    <row r="96" spans="1:12" ht="16.5" customHeight="1" x14ac:dyDescent="0.3">
      <c r="A96" s="7"/>
      <c r="B96" s="113"/>
      <c r="C96" s="26" t="s">
        <v>96</v>
      </c>
      <c r="F96" s="109">
        <v>0</v>
      </c>
      <c r="G96" s="115"/>
      <c r="H96" s="6">
        <v>0</v>
      </c>
      <c r="I96" s="115"/>
      <c r="J96" s="109">
        <v>0</v>
      </c>
      <c r="K96" s="115"/>
      <c r="L96" s="6">
        <v>2441358</v>
      </c>
    </row>
    <row r="97" spans="1:12" ht="16.5" customHeight="1" x14ac:dyDescent="0.3">
      <c r="A97" s="7"/>
      <c r="B97" s="194" t="s">
        <v>99</v>
      </c>
      <c r="F97" s="112">
        <v>-817875</v>
      </c>
      <c r="G97" s="115"/>
      <c r="H97" s="8">
        <v>73103</v>
      </c>
      <c r="I97" s="115"/>
      <c r="J97" s="112">
        <v>0</v>
      </c>
      <c r="K97" s="115"/>
      <c r="L97" s="8">
        <v>0</v>
      </c>
    </row>
    <row r="98" spans="1:12" ht="16.5" customHeight="1" x14ac:dyDescent="0.3">
      <c r="A98" s="180"/>
      <c r="F98" s="116"/>
      <c r="G98" s="115"/>
      <c r="H98" s="115"/>
      <c r="I98" s="115"/>
      <c r="J98" s="116"/>
      <c r="K98" s="115"/>
      <c r="L98" s="115"/>
    </row>
    <row r="99" spans="1:12" ht="16.5" customHeight="1" thickBot="1" x14ac:dyDescent="0.35">
      <c r="A99" s="180"/>
      <c r="F99" s="118">
        <f>F81</f>
        <v>-2551429</v>
      </c>
      <c r="G99" s="115"/>
      <c r="H99" s="193">
        <f>H81</f>
        <v>5980182</v>
      </c>
      <c r="I99" s="115"/>
      <c r="J99" s="118">
        <f>J81</f>
        <v>2309806</v>
      </c>
      <c r="K99" s="115"/>
      <c r="L99" s="193">
        <f>L81</f>
        <v>6089369</v>
      </c>
    </row>
    <row r="100" spans="1:12" ht="16.5" customHeight="1" thickTop="1" x14ac:dyDescent="0.3">
      <c r="A100" s="180"/>
      <c r="F100" s="109"/>
      <c r="G100" s="115"/>
      <c r="I100" s="115"/>
      <c r="J100" s="109"/>
      <c r="K100" s="115"/>
    </row>
    <row r="101" spans="1:12" ht="16.5" customHeight="1" x14ac:dyDescent="0.3">
      <c r="A101" s="23" t="s">
        <v>149</v>
      </c>
      <c r="B101" s="180"/>
      <c r="C101" s="180"/>
      <c r="D101" s="181"/>
      <c r="E101" s="177"/>
      <c r="F101" s="148"/>
      <c r="G101" s="177"/>
      <c r="H101" s="177"/>
      <c r="I101" s="177"/>
      <c r="J101" s="148"/>
      <c r="K101" s="177"/>
      <c r="L101" s="177"/>
    </row>
    <row r="102" spans="1:12" ht="16.5" customHeight="1" x14ac:dyDescent="0.3">
      <c r="A102" s="23"/>
      <c r="B102" s="180"/>
      <c r="C102" s="180"/>
      <c r="D102" s="181"/>
      <c r="E102" s="177"/>
      <c r="F102" s="148"/>
      <c r="G102" s="177"/>
      <c r="H102" s="177"/>
      <c r="I102" s="177"/>
      <c r="J102" s="148"/>
      <c r="K102" s="177"/>
      <c r="L102" s="177"/>
    </row>
    <row r="103" spans="1:12" ht="16.5" customHeight="1" x14ac:dyDescent="0.3">
      <c r="A103" s="23"/>
      <c r="B103" s="180" t="s">
        <v>150</v>
      </c>
      <c r="C103" s="180"/>
      <c r="D103" s="181">
        <v>24</v>
      </c>
      <c r="E103" s="180"/>
      <c r="F103" s="196">
        <f>F84/3713666</f>
        <v>0.49871743985592676</v>
      </c>
      <c r="G103" s="197"/>
      <c r="H103" s="197">
        <f>H84/3713666</f>
        <v>1.7349360443292423</v>
      </c>
      <c r="I103" s="197"/>
      <c r="J103" s="196">
        <f>J84/3713666</f>
        <v>0.73436356419774962</v>
      </c>
      <c r="K103" s="197"/>
      <c r="L103" s="197">
        <f>L84/3713666</f>
        <v>0.95144824548034201</v>
      </c>
    </row>
    <row r="104" spans="1:12" ht="16.5" customHeight="1" x14ac:dyDescent="0.3">
      <c r="A104" s="23"/>
      <c r="B104" s="180"/>
      <c r="C104" s="180"/>
      <c r="D104" s="181"/>
      <c r="E104" s="180"/>
      <c r="F104" s="7"/>
      <c r="G104" s="7"/>
      <c r="H104" s="7"/>
      <c r="I104" s="7"/>
      <c r="J104" s="7"/>
      <c r="K104" s="7"/>
      <c r="L104" s="7"/>
    </row>
    <row r="105" spans="1:12" ht="16.5" customHeight="1" x14ac:dyDescent="0.3">
      <c r="A105" s="23"/>
      <c r="B105" s="180"/>
      <c r="C105" s="180"/>
      <c r="D105" s="181"/>
      <c r="E105" s="180"/>
      <c r="F105" s="7"/>
      <c r="G105" s="7"/>
      <c r="H105" s="7"/>
      <c r="I105" s="7"/>
      <c r="J105" s="7"/>
      <c r="K105" s="7"/>
      <c r="L105" s="7"/>
    </row>
    <row r="106" spans="1:12" ht="16.5" customHeight="1" x14ac:dyDescent="0.3">
      <c r="A106" s="23"/>
      <c r="B106" s="180"/>
      <c r="C106" s="180"/>
      <c r="D106" s="181"/>
      <c r="E106" s="180"/>
      <c r="F106" s="197"/>
      <c r="G106" s="197"/>
      <c r="H106" s="197"/>
      <c r="I106" s="198"/>
      <c r="J106" s="197"/>
      <c r="K106" s="199"/>
      <c r="L106" s="197"/>
    </row>
    <row r="107" spans="1:12" ht="2.1" customHeight="1" x14ac:dyDescent="0.3">
      <c r="A107" s="23"/>
      <c r="B107" s="180"/>
      <c r="C107" s="180"/>
      <c r="D107" s="181"/>
      <c r="E107" s="180"/>
      <c r="F107" s="197"/>
      <c r="G107" s="197"/>
      <c r="H107" s="197"/>
      <c r="I107" s="198"/>
      <c r="J107" s="197"/>
      <c r="K107" s="199"/>
      <c r="L107" s="197"/>
    </row>
    <row r="108" spans="1:12" s="22" customFormat="1" ht="22.2" customHeight="1" x14ac:dyDescent="0.3">
      <c r="A108" s="224" t="str">
        <f>A54</f>
        <v>The accompanying condensed notes to the interim financial information are an integral part of this interim financial information.</v>
      </c>
      <c r="B108" s="224"/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</row>
  </sheetData>
  <mergeCells count="10">
    <mergeCell ref="F61:H61"/>
    <mergeCell ref="J61:L61"/>
    <mergeCell ref="A108:L108"/>
    <mergeCell ref="F6:H6"/>
    <mergeCell ref="J6:L6"/>
    <mergeCell ref="F7:H7"/>
    <mergeCell ref="J7:L7"/>
    <mergeCell ref="A54:L54"/>
    <mergeCell ref="F60:H60"/>
    <mergeCell ref="J60:L60"/>
  </mergeCells>
  <pageMargins left="0.8" right="0.5" top="0.5" bottom="0.6" header="0.49" footer="0.4"/>
  <pageSetup paperSize="9" scale="90" firstPageNumber="7" fitToHeight="0" orientation="portrait" useFirstPageNumber="1" horizontalDpi="1200" verticalDpi="1200" r:id="rId1"/>
  <headerFooter>
    <oddFooter>&amp;R&amp;"Arial,Regular"&amp;10&amp;P</oddFooter>
  </headerFooter>
  <rowBreaks count="1" manualBreakCount="1">
    <brk id="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A740-6D23-46D6-A8C3-B80E2E061D45}">
  <sheetPr>
    <tabColor rgb="FFCCFFCC"/>
  </sheetPr>
  <dimension ref="A1:AF52"/>
  <sheetViews>
    <sheetView topLeftCell="A28" zoomScale="80" zoomScaleNormal="80" zoomScaleSheetLayoutView="100" zoomScalePageLayoutView="85" workbookViewId="0">
      <selection activeCell="N40" sqref="N40"/>
    </sheetView>
  </sheetViews>
  <sheetFormatPr defaultColWidth="9.33203125" defaultRowHeight="16.5" customHeight="1" x14ac:dyDescent="0.3"/>
  <cols>
    <col min="1" max="1" width="1.33203125" style="65" customWidth="1"/>
    <col min="2" max="2" width="1.44140625" style="65" customWidth="1"/>
    <col min="3" max="3" width="34.88671875" style="65" customWidth="1"/>
    <col min="4" max="4" width="4.6640625" style="62" customWidth="1"/>
    <col min="5" max="5" width="0.5546875" style="63" customWidth="1"/>
    <col min="6" max="6" width="11" style="64" customWidth="1"/>
    <col min="7" max="7" width="0.5546875" style="63" customWidth="1"/>
    <col min="8" max="8" width="11.44140625" style="64" bestFit="1" customWidth="1"/>
    <col min="9" max="9" width="0.5546875" style="63" customWidth="1"/>
    <col min="10" max="10" width="8.109375" style="63" bestFit="1" customWidth="1"/>
    <col min="11" max="11" width="0.5546875" style="63" customWidth="1"/>
    <col min="12" max="12" width="12" style="64" bestFit="1" customWidth="1"/>
    <col min="13" max="13" width="0.5546875" style="63" customWidth="1"/>
    <col min="14" max="14" width="13.33203125" style="64" bestFit="1" customWidth="1"/>
    <col min="15" max="15" width="0.5546875" style="63" customWidth="1"/>
    <col min="16" max="16" width="13.44140625" style="63" bestFit="1" customWidth="1"/>
    <col min="17" max="17" width="0.5546875" style="63" customWidth="1"/>
    <col min="18" max="18" width="17.88671875" style="63" bestFit="1" customWidth="1"/>
    <col min="19" max="19" width="0.5546875" style="63" customWidth="1"/>
    <col min="20" max="20" width="13.109375" style="63" bestFit="1" customWidth="1"/>
    <col min="21" max="21" width="0.5546875" style="63" customWidth="1"/>
    <col min="22" max="22" width="10.33203125" style="63" bestFit="1" customWidth="1"/>
    <col min="23" max="23" width="0.5546875" style="63" customWidth="1"/>
    <col min="24" max="24" width="13.44140625" style="63" customWidth="1"/>
    <col min="25" max="25" width="0.5546875" style="63" customWidth="1"/>
    <col min="26" max="26" width="10.5546875" style="63" customWidth="1"/>
    <col min="27" max="27" width="0.5546875" style="63" customWidth="1"/>
    <col min="28" max="28" width="11.33203125" style="63" bestFit="1" customWidth="1"/>
    <col min="29" max="29" width="0.5546875" style="63" customWidth="1"/>
    <col min="30" max="30" width="13.109375" style="63" bestFit="1" customWidth="1"/>
    <col min="31" max="31" width="0.5546875" style="63" customWidth="1"/>
    <col min="32" max="32" width="10.6640625" style="64" customWidth="1"/>
    <col min="33" max="16384" width="9.33203125" style="65"/>
  </cols>
  <sheetData>
    <row r="1" spans="1:32" ht="16.5" customHeight="1" x14ac:dyDescent="0.3">
      <c r="A1" s="11" t="str">
        <f>'5-6 (3m)'!A1</f>
        <v>Energy Absolute Public Company Limited</v>
      </c>
      <c r="B1" s="61"/>
      <c r="C1" s="61"/>
      <c r="AF1" s="5" t="s">
        <v>6</v>
      </c>
    </row>
    <row r="2" spans="1:32" ht="16.5" customHeight="1" x14ac:dyDescent="0.3">
      <c r="A2" s="11" t="s">
        <v>155</v>
      </c>
      <c r="B2" s="61"/>
      <c r="C2" s="61"/>
    </row>
    <row r="3" spans="1:32" ht="16.5" customHeight="1" x14ac:dyDescent="0.3">
      <c r="A3" s="16" t="str">
        <f>'7-8 (9M)'!A3</f>
        <v>For the nine-month period ended 30 September 2024</v>
      </c>
      <c r="B3" s="66"/>
      <c r="C3" s="66"/>
      <c r="D3" s="67"/>
      <c r="E3" s="68"/>
      <c r="F3" s="69"/>
      <c r="G3" s="68"/>
      <c r="H3" s="69"/>
      <c r="I3" s="68"/>
      <c r="J3" s="68"/>
      <c r="K3" s="68"/>
      <c r="L3" s="69"/>
      <c r="M3" s="68"/>
      <c r="N3" s="69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9"/>
    </row>
    <row r="6" spans="1:32" s="1" customFormat="1" ht="16.5" customHeight="1" x14ac:dyDescent="0.3">
      <c r="B6" s="152"/>
      <c r="C6" s="152"/>
      <c r="D6" s="153"/>
      <c r="E6" s="153"/>
      <c r="F6" s="154"/>
      <c r="G6" s="155"/>
      <c r="H6" s="154"/>
      <c r="I6" s="155"/>
      <c r="J6" s="155"/>
      <c r="K6" s="155"/>
      <c r="L6" s="154"/>
      <c r="M6" s="155"/>
      <c r="N6" s="154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4"/>
      <c r="AE6" s="155"/>
      <c r="AF6" s="154" t="s">
        <v>156</v>
      </c>
    </row>
    <row r="7" spans="1:32" s="1" customFormat="1" ht="16.5" customHeight="1" x14ac:dyDescent="0.3">
      <c r="B7" s="152"/>
      <c r="C7" s="152"/>
      <c r="D7" s="153"/>
      <c r="E7" s="153"/>
      <c r="F7" s="226" t="s">
        <v>157</v>
      </c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156"/>
      <c r="AD7" s="156"/>
      <c r="AE7" s="152"/>
      <c r="AF7" s="157"/>
    </row>
    <row r="8" spans="1:32" s="1" customFormat="1" ht="16.5" customHeight="1" x14ac:dyDescent="0.3">
      <c r="B8" s="152"/>
      <c r="C8" s="152"/>
      <c r="D8" s="153"/>
      <c r="E8" s="153"/>
      <c r="F8" s="158"/>
      <c r="G8" s="158"/>
      <c r="H8" s="158"/>
      <c r="I8" s="158"/>
      <c r="J8" s="158"/>
      <c r="K8" s="158"/>
      <c r="L8" s="3"/>
      <c r="M8" s="159"/>
      <c r="N8" s="3"/>
      <c r="O8" s="158"/>
      <c r="P8" s="227" t="s">
        <v>97</v>
      </c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160"/>
      <c r="AB8" s="160"/>
      <c r="AC8" s="152"/>
      <c r="AD8" s="157"/>
      <c r="AE8" s="152"/>
      <c r="AF8" s="157"/>
    </row>
    <row r="9" spans="1:32" s="36" customFormat="1" ht="16.5" customHeight="1" x14ac:dyDescent="0.2">
      <c r="D9" s="161"/>
      <c r="E9" s="161"/>
      <c r="F9" s="162"/>
      <c r="G9" s="162"/>
      <c r="H9" s="163"/>
      <c r="I9" s="162"/>
      <c r="J9" s="162"/>
      <c r="K9" s="162"/>
      <c r="O9" s="162"/>
      <c r="P9" s="162"/>
      <c r="Q9" s="162"/>
      <c r="R9" s="227" t="s">
        <v>125</v>
      </c>
      <c r="S9" s="227"/>
      <c r="T9" s="227"/>
      <c r="U9" s="227"/>
      <c r="V9" s="227"/>
      <c r="W9" s="227"/>
      <c r="X9" s="227"/>
      <c r="Y9" s="162"/>
      <c r="Z9" s="162"/>
      <c r="AA9" s="162"/>
      <c r="AC9" s="162"/>
      <c r="AD9" s="162"/>
      <c r="AE9" s="162"/>
      <c r="AF9" s="162"/>
    </row>
    <row r="10" spans="1:32" s="1" customFormat="1" ht="16.5" customHeight="1" x14ac:dyDescent="0.3">
      <c r="D10" s="153"/>
      <c r="E10" s="153"/>
      <c r="M10" s="164"/>
      <c r="N10" s="164"/>
      <c r="O10" s="164"/>
      <c r="P10" s="152"/>
      <c r="Q10" s="164"/>
      <c r="R10" s="164"/>
      <c r="S10" s="164"/>
      <c r="T10" s="164"/>
      <c r="U10" s="164"/>
      <c r="V10" s="164"/>
      <c r="W10" s="164"/>
      <c r="X10" s="164" t="s">
        <v>158</v>
      </c>
      <c r="Y10" s="164"/>
      <c r="Z10" s="164"/>
      <c r="AA10" s="164"/>
    </row>
    <row r="11" spans="1:32" s="1" customFormat="1" ht="16.5" customHeight="1" x14ac:dyDescent="0.3">
      <c r="D11" s="153"/>
      <c r="E11" s="153"/>
      <c r="M11" s="164"/>
      <c r="N11" s="164"/>
      <c r="O11" s="164"/>
      <c r="P11" s="164" t="s">
        <v>159</v>
      </c>
      <c r="Q11" s="164"/>
      <c r="S11" s="164"/>
      <c r="T11" s="152" t="s">
        <v>160</v>
      </c>
      <c r="U11" s="164"/>
      <c r="W11" s="164"/>
      <c r="X11" s="152" t="s">
        <v>161</v>
      </c>
      <c r="Y11" s="164"/>
      <c r="Z11" s="164"/>
      <c r="AA11" s="164"/>
    </row>
    <row r="12" spans="1:32" s="1" customFormat="1" ht="16.5" customHeight="1" x14ac:dyDescent="0.3">
      <c r="D12" s="153"/>
      <c r="E12" s="153"/>
      <c r="G12" s="164"/>
      <c r="H12" s="165"/>
      <c r="I12" s="164"/>
      <c r="J12" s="164"/>
      <c r="K12" s="164"/>
      <c r="L12" s="165"/>
      <c r="M12" s="164"/>
      <c r="N12" s="164"/>
      <c r="O12" s="164"/>
      <c r="P12" s="164" t="s">
        <v>162</v>
      </c>
      <c r="Q12" s="164"/>
      <c r="S12" s="164"/>
      <c r="T12" s="164" t="s">
        <v>163</v>
      </c>
      <c r="U12" s="164"/>
      <c r="W12" s="164"/>
      <c r="X12" s="152" t="s">
        <v>164</v>
      </c>
      <c r="Y12" s="164"/>
      <c r="Z12" s="164"/>
      <c r="AA12" s="164"/>
      <c r="AB12" s="164"/>
      <c r="AC12" s="164"/>
      <c r="AD12" s="164"/>
      <c r="AE12" s="164"/>
      <c r="AF12" s="164"/>
    </row>
    <row r="13" spans="1:32" s="1" customFormat="1" ht="16.5" customHeight="1" x14ac:dyDescent="0.3">
      <c r="D13" s="153"/>
      <c r="E13" s="153"/>
      <c r="F13" s="164" t="s">
        <v>165</v>
      </c>
      <c r="G13" s="164"/>
      <c r="H13" s="165"/>
      <c r="I13" s="164"/>
      <c r="J13" s="164"/>
      <c r="K13" s="164"/>
      <c r="L13" s="159"/>
      <c r="M13" s="159"/>
      <c r="N13" s="159"/>
      <c r="O13" s="164"/>
      <c r="P13" s="164" t="s">
        <v>166</v>
      </c>
      <c r="Q13" s="164"/>
      <c r="R13" s="164" t="s">
        <v>167</v>
      </c>
      <c r="S13" s="164"/>
      <c r="T13" s="152" t="s">
        <v>168</v>
      </c>
      <c r="U13" s="164"/>
      <c r="V13" s="164" t="s">
        <v>169</v>
      </c>
      <c r="W13" s="164"/>
      <c r="X13" s="164" t="s">
        <v>170</v>
      </c>
      <c r="Y13" s="164"/>
      <c r="Z13" s="164" t="s">
        <v>171</v>
      </c>
      <c r="AA13" s="164"/>
      <c r="AE13" s="164"/>
      <c r="AF13" s="159"/>
    </row>
    <row r="14" spans="1:32" s="1" customFormat="1" ht="16.5" customHeight="1" x14ac:dyDescent="0.2">
      <c r="D14" s="153"/>
      <c r="E14" s="153"/>
      <c r="F14" s="165" t="s">
        <v>172</v>
      </c>
      <c r="G14" s="164"/>
      <c r="H14" s="165" t="s">
        <v>173</v>
      </c>
      <c r="I14" s="164"/>
      <c r="J14" s="164" t="s">
        <v>174</v>
      </c>
      <c r="K14" s="164"/>
      <c r="L14" s="228" t="s">
        <v>175</v>
      </c>
      <c r="M14" s="228"/>
      <c r="N14" s="228"/>
      <c r="O14" s="164"/>
      <c r="P14" s="164" t="s">
        <v>176</v>
      </c>
      <c r="Q14" s="164"/>
      <c r="R14" s="152" t="s">
        <v>177</v>
      </c>
      <c r="S14" s="164"/>
      <c r="T14" s="152" t="s">
        <v>178</v>
      </c>
      <c r="U14" s="164"/>
      <c r="V14" s="152" t="s">
        <v>179</v>
      </c>
      <c r="W14" s="164"/>
      <c r="X14" s="164" t="s">
        <v>180</v>
      </c>
      <c r="Y14" s="164"/>
      <c r="Z14" s="164" t="s">
        <v>181</v>
      </c>
      <c r="AA14" s="164"/>
      <c r="AB14" s="164" t="s">
        <v>182</v>
      </c>
      <c r="AC14" s="164"/>
      <c r="AD14" s="164" t="s">
        <v>183</v>
      </c>
      <c r="AE14" s="164"/>
      <c r="AF14" s="164" t="s">
        <v>184</v>
      </c>
    </row>
    <row r="15" spans="1:32" s="1" customFormat="1" ht="16.5" customHeight="1" x14ac:dyDescent="0.3">
      <c r="D15" s="153"/>
      <c r="E15" s="153"/>
      <c r="F15" s="152" t="s">
        <v>185</v>
      </c>
      <c r="G15" s="164"/>
      <c r="H15" s="165" t="s">
        <v>186</v>
      </c>
      <c r="I15" s="164"/>
      <c r="J15" s="164" t="s">
        <v>187</v>
      </c>
      <c r="K15" s="164"/>
      <c r="L15" s="165" t="s">
        <v>188</v>
      </c>
      <c r="M15" s="164"/>
      <c r="N15" s="164" t="s">
        <v>94</v>
      </c>
      <c r="O15" s="164"/>
      <c r="P15" s="164" t="s">
        <v>189</v>
      </c>
      <c r="Q15" s="164"/>
      <c r="R15" s="164" t="s">
        <v>190</v>
      </c>
      <c r="S15" s="164"/>
      <c r="T15" s="164" t="s">
        <v>191</v>
      </c>
      <c r="U15" s="164"/>
      <c r="V15" s="164" t="s">
        <v>192</v>
      </c>
      <c r="W15" s="164"/>
      <c r="X15" s="164" t="s">
        <v>193</v>
      </c>
      <c r="Y15" s="164"/>
      <c r="Z15" s="164" t="s">
        <v>194</v>
      </c>
      <c r="AA15" s="164"/>
      <c r="AB15" s="164" t="s">
        <v>195</v>
      </c>
      <c r="AC15" s="164"/>
      <c r="AD15" s="164" t="s">
        <v>196</v>
      </c>
      <c r="AE15" s="164"/>
      <c r="AF15" s="164" t="s">
        <v>197</v>
      </c>
    </row>
    <row r="16" spans="1:32" s="1" customFormat="1" ht="16.5" customHeight="1" x14ac:dyDescent="0.3">
      <c r="D16" s="166" t="s">
        <v>11</v>
      </c>
      <c r="E16" s="190"/>
      <c r="F16" s="191" t="s">
        <v>12</v>
      </c>
      <c r="G16" s="167"/>
      <c r="H16" s="191" t="s">
        <v>12</v>
      </c>
      <c r="I16" s="164"/>
      <c r="J16" s="191" t="s">
        <v>198</v>
      </c>
      <c r="K16" s="164"/>
      <c r="L16" s="191" t="s">
        <v>12</v>
      </c>
      <c r="M16" s="167"/>
      <c r="N16" s="191" t="s">
        <v>12</v>
      </c>
      <c r="O16" s="164"/>
      <c r="P16" s="191" t="s">
        <v>12</v>
      </c>
      <c r="Q16" s="164"/>
      <c r="R16" s="191" t="s">
        <v>12</v>
      </c>
      <c r="S16" s="164"/>
      <c r="T16" s="191" t="s">
        <v>12</v>
      </c>
      <c r="U16" s="164"/>
      <c r="V16" s="191" t="s">
        <v>12</v>
      </c>
      <c r="W16" s="164"/>
      <c r="X16" s="191" t="s">
        <v>12</v>
      </c>
      <c r="Y16" s="164"/>
      <c r="Z16" s="191" t="s">
        <v>12</v>
      </c>
      <c r="AA16" s="164"/>
      <c r="AB16" s="191" t="s">
        <v>12</v>
      </c>
      <c r="AC16" s="164"/>
      <c r="AD16" s="191" t="s">
        <v>12</v>
      </c>
      <c r="AE16" s="164"/>
      <c r="AF16" s="191" t="s">
        <v>12</v>
      </c>
    </row>
    <row r="17" spans="1:32" s="1" customFormat="1" ht="16.5" customHeight="1" x14ac:dyDescent="0.3">
      <c r="A17" s="2"/>
      <c r="D17" s="153"/>
      <c r="E17" s="3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4"/>
      <c r="AF17" s="3"/>
    </row>
    <row r="18" spans="1:32" s="1" customFormat="1" ht="16.5" customHeight="1" x14ac:dyDescent="0.3">
      <c r="A18" s="2" t="s">
        <v>199</v>
      </c>
      <c r="B18" s="2"/>
      <c r="D18" s="35"/>
      <c r="E18" s="35"/>
      <c r="F18" s="168">
        <v>373000</v>
      </c>
      <c r="G18" s="168"/>
      <c r="H18" s="168">
        <v>3680616</v>
      </c>
      <c r="I18" s="168"/>
      <c r="J18" s="168">
        <v>0</v>
      </c>
      <c r="K18" s="168"/>
      <c r="L18" s="168">
        <v>40200</v>
      </c>
      <c r="M18" s="168"/>
      <c r="N18" s="168">
        <v>35612545</v>
      </c>
      <c r="O18" s="169"/>
      <c r="P18" s="168">
        <v>-765013</v>
      </c>
      <c r="Q18" s="169"/>
      <c r="R18" s="168">
        <v>-12757</v>
      </c>
      <c r="S18" s="169"/>
      <c r="T18" s="168">
        <v>2475</v>
      </c>
      <c r="U18" s="169"/>
      <c r="V18" s="168">
        <v>5675</v>
      </c>
      <c r="W18" s="169"/>
      <c r="X18" s="168">
        <v>-7774</v>
      </c>
      <c r="Y18" s="169"/>
      <c r="Z18" s="169">
        <f>SUM(P18:X18)</f>
        <v>-777394</v>
      </c>
      <c r="AA18" s="169"/>
      <c r="AB18" s="169">
        <f>SUM(F18:N18,Z18)</f>
        <v>38928967</v>
      </c>
      <c r="AC18" s="169"/>
      <c r="AD18" s="168">
        <v>2375390</v>
      </c>
      <c r="AE18" s="168"/>
      <c r="AF18" s="168">
        <f>SUM(AB18:AD18)</f>
        <v>41304357</v>
      </c>
    </row>
    <row r="19" spans="1:32" s="1" customFormat="1" ht="6" customHeight="1" x14ac:dyDescent="0.3">
      <c r="A19" s="2"/>
      <c r="B19" s="2"/>
      <c r="D19" s="35"/>
      <c r="E19" s="35"/>
      <c r="F19" s="168"/>
      <c r="G19" s="168"/>
      <c r="H19" s="168"/>
      <c r="I19" s="168"/>
      <c r="J19" s="168"/>
      <c r="K19" s="168"/>
      <c r="L19" s="168"/>
      <c r="M19" s="168"/>
      <c r="N19" s="168"/>
      <c r="O19" s="169"/>
      <c r="P19" s="168"/>
      <c r="Q19" s="169"/>
      <c r="R19" s="168"/>
      <c r="S19" s="169"/>
      <c r="T19" s="168"/>
      <c r="U19" s="169"/>
      <c r="V19" s="168"/>
      <c r="W19" s="169"/>
      <c r="X19" s="168"/>
      <c r="Y19" s="169"/>
      <c r="Z19" s="169"/>
      <c r="AA19" s="169"/>
      <c r="AB19" s="169"/>
      <c r="AC19" s="169"/>
      <c r="AD19" s="168"/>
      <c r="AE19" s="168"/>
      <c r="AF19" s="168"/>
    </row>
    <row r="20" spans="1:32" s="1" customFormat="1" ht="16.5" customHeight="1" x14ac:dyDescent="0.3">
      <c r="A20" s="2" t="s">
        <v>200</v>
      </c>
      <c r="B20" s="2"/>
      <c r="D20" s="35"/>
      <c r="E20" s="35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9"/>
      <c r="S20" s="168"/>
      <c r="T20" s="169"/>
      <c r="U20" s="168"/>
      <c r="V20" s="169"/>
      <c r="W20" s="168"/>
      <c r="X20" s="168"/>
      <c r="Y20" s="168"/>
      <c r="Z20" s="169"/>
      <c r="AA20" s="168"/>
      <c r="AB20" s="169"/>
      <c r="AC20" s="168"/>
      <c r="AD20" s="168"/>
      <c r="AE20" s="168"/>
      <c r="AF20" s="168"/>
    </row>
    <row r="21" spans="1:32" s="1" customFormat="1" ht="16.5" customHeight="1" x14ac:dyDescent="0.3">
      <c r="A21" s="170" t="s">
        <v>201</v>
      </c>
      <c r="B21" s="2"/>
      <c r="D21" s="35"/>
      <c r="E21" s="35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9"/>
      <c r="S21" s="168"/>
      <c r="T21" s="169"/>
      <c r="U21" s="168"/>
      <c r="V21" s="169"/>
      <c r="W21" s="168"/>
      <c r="X21" s="168"/>
      <c r="Y21" s="168"/>
      <c r="Z21" s="169"/>
      <c r="AA21" s="168"/>
      <c r="AB21" s="169"/>
      <c r="AC21" s="168"/>
      <c r="AD21" s="168"/>
      <c r="AE21" s="168"/>
      <c r="AF21" s="168"/>
    </row>
    <row r="22" spans="1:32" s="1" customFormat="1" ht="16.5" customHeight="1" x14ac:dyDescent="0.3">
      <c r="A22" s="170"/>
      <c r="B22" s="170" t="s">
        <v>202</v>
      </c>
      <c r="D22" s="35"/>
      <c r="E22" s="35"/>
      <c r="F22" s="168">
        <v>0</v>
      </c>
      <c r="G22" s="168"/>
      <c r="H22" s="168">
        <v>0</v>
      </c>
      <c r="I22" s="168"/>
      <c r="J22" s="168">
        <v>0</v>
      </c>
      <c r="K22" s="168"/>
      <c r="L22" s="168">
        <v>0</v>
      </c>
      <c r="M22" s="168"/>
      <c r="N22" s="168">
        <v>0</v>
      </c>
      <c r="O22" s="168"/>
      <c r="P22" s="168">
        <v>0</v>
      </c>
      <c r="Q22" s="168"/>
      <c r="R22" s="169">
        <v>0</v>
      </c>
      <c r="S22" s="168"/>
      <c r="T22" s="169">
        <v>0</v>
      </c>
      <c r="U22" s="168"/>
      <c r="V22" s="169">
        <v>0</v>
      </c>
      <c r="W22" s="168"/>
      <c r="X22" s="168">
        <v>0</v>
      </c>
      <c r="Y22" s="168"/>
      <c r="Z22" s="169">
        <v>0</v>
      </c>
      <c r="AA22" s="168"/>
      <c r="AB22" s="169">
        <f>SUM(F22:N22,Z22)</f>
        <v>0</v>
      </c>
      <c r="AC22" s="168"/>
      <c r="AD22" s="168">
        <v>3000</v>
      </c>
      <c r="AE22" s="168"/>
      <c r="AF22" s="168">
        <f>SUM(AB22:AD22)</f>
        <v>3000</v>
      </c>
    </row>
    <row r="23" spans="1:32" s="1" customFormat="1" ht="16.5" customHeight="1" x14ac:dyDescent="0.3">
      <c r="A23" s="170" t="s">
        <v>203</v>
      </c>
      <c r="B23" s="2"/>
      <c r="D23" s="35"/>
      <c r="E23" s="35"/>
      <c r="F23" s="168">
        <v>0</v>
      </c>
      <c r="G23" s="168"/>
      <c r="H23" s="168">
        <v>0</v>
      </c>
      <c r="I23" s="168"/>
      <c r="J23" s="168">
        <v>0</v>
      </c>
      <c r="K23" s="168"/>
      <c r="L23" s="168">
        <v>0</v>
      </c>
      <c r="M23" s="168"/>
      <c r="N23" s="168">
        <v>-1119000</v>
      </c>
      <c r="O23" s="168"/>
      <c r="P23" s="168">
        <v>0</v>
      </c>
      <c r="Q23" s="168"/>
      <c r="R23" s="168">
        <v>0</v>
      </c>
      <c r="S23" s="168"/>
      <c r="T23" s="168">
        <v>0</v>
      </c>
      <c r="U23" s="168"/>
      <c r="V23" s="168">
        <v>0</v>
      </c>
      <c r="W23" s="168"/>
      <c r="X23" s="168">
        <v>0</v>
      </c>
      <c r="Y23" s="168"/>
      <c r="Z23" s="169">
        <f t="shared" ref="Z23:Z25" si="0">SUM(P23:X23)</f>
        <v>0</v>
      </c>
      <c r="AA23" s="168"/>
      <c r="AB23" s="169">
        <f>SUM(F23:N23,Z23)</f>
        <v>-1119000</v>
      </c>
      <c r="AC23" s="168"/>
      <c r="AD23" s="168">
        <v>0</v>
      </c>
      <c r="AE23" s="168"/>
      <c r="AF23" s="168">
        <f>SUM(AB23:AD23)</f>
        <v>-1119000</v>
      </c>
    </row>
    <row r="24" spans="1:32" s="1" customFormat="1" ht="16.5" customHeight="1" x14ac:dyDescent="0.3">
      <c r="A24" s="170" t="s">
        <v>204</v>
      </c>
      <c r="B24" s="2"/>
      <c r="D24" s="35"/>
      <c r="E24" s="35"/>
      <c r="F24" s="168">
        <v>0</v>
      </c>
      <c r="G24" s="168"/>
      <c r="H24" s="168">
        <v>0</v>
      </c>
      <c r="I24" s="168"/>
      <c r="J24" s="168">
        <v>0</v>
      </c>
      <c r="K24" s="168"/>
      <c r="L24" s="168">
        <v>0</v>
      </c>
      <c r="M24" s="168"/>
      <c r="N24" s="168">
        <v>0</v>
      </c>
      <c r="O24" s="168"/>
      <c r="P24" s="168">
        <v>0</v>
      </c>
      <c r="Q24" s="168"/>
      <c r="R24" s="168">
        <v>0</v>
      </c>
      <c r="S24" s="168"/>
      <c r="T24" s="168">
        <v>0</v>
      </c>
      <c r="U24" s="168"/>
      <c r="V24" s="168">
        <v>0</v>
      </c>
      <c r="W24" s="168"/>
      <c r="X24" s="168">
        <v>0</v>
      </c>
      <c r="Y24" s="168"/>
      <c r="Z24" s="169">
        <f t="shared" si="0"/>
        <v>0</v>
      </c>
      <c r="AA24" s="168"/>
      <c r="AB24" s="169">
        <f>SUM(F24:N24,Z24)</f>
        <v>0</v>
      </c>
      <c r="AC24" s="168"/>
      <c r="AD24" s="168">
        <v>-166</v>
      </c>
      <c r="AE24" s="168"/>
      <c r="AF24" s="168">
        <f t="shared" ref="AF24:AF25" si="1">SUM(AB24:AD24)</f>
        <v>-166</v>
      </c>
    </row>
    <row r="25" spans="1:32" s="1" customFormat="1" ht="16.5" customHeight="1" x14ac:dyDescent="0.3">
      <c r="A25" s="1" t="s">
        <v>143</v>
      </c>
      <c r="D25" s="35"/>
      <c r="E25" s="35"/>
      <c r="F25" s="168">
        <v>0</v>
      </c>
      <c r="G25" s="168"/>
      <c r="H25" s="168">
        <v>0</v>
      </c>
      <c r="I25" s="168"/>
      <c r="J25" s="206">
        <v>0</v>
      </c>
      <c r="K25" s="168"/>
      <c r="L25" s="168">
        <v>0</v>
      </c>
      <c r="M25" s="168"/>
      <c r="N25" s="168">
        <v>4480016</v>
      </c>
      <c r="O25" s="168"/>
      <c r="P25" s="168">
        <v>0</v>
      </c>
      <c r="Q25" s="168"/>
      <c r="R25" s="168">
        <v>0</v>
      </c>
      <c r="S25" s="168"/>
      <c r="T25" s="168">
        <v>-27502</v>
      </c>
      <c r="U25" s="168"/>
      <c r="V25" s="168">
        <v>693</v>
      </c>
      <c r="W25" s="168"/>
      <c r="X25" s="168">
        <v>-3353</v>
      </c>
      <c r="Y25" s="168"/>
      <c r="Z25" s="169">
        <f t="shared" si="0"/>
        <v>-30162</v>
      </c>
      <c r="AA25" s="168"/>
      <c r="AB25" s="214">
        <f>SUM(F25:N25,Z25)</f>
        <v>4449854</v>
      </c>
      <c r="AC25" s="168"/>
      <c r="AD25" s="168">
        <v>164762</v>
      </c>
      <c r="AE25" s="168"/>
      <c r="AF25" s="206">
        <f t="shared" si="1"/>
        <v>4614616</v>
      </c>
    </row>
    <row r="26" spans="1:32" s="1" customFormat="1" ht="16.5" customHeight="1" x14ac:dyDescent="0.3">
      <c r="A26" s="171"/>
      <c r="D26" s="35"/>
      <c r="E26" s="35"/>
      <c r="F26" s="189"/>
      <c r="G26" s="3"/>
      <c r="H26" s="189"/>
      <c r="I26" s="3"/>
      <c r="J26" s="3"/>
      <c r="K26" s="3"/>
      <c r="L26" s="189"/>
      <c r="M26" s="3"/>
      <c r="N26" s="189"/>
      <c r="O26" s="3"/>
      <c r="P26" s="189"/>
      <c r="Q26" s="3"/>
      <c r="R26" s="189"/>
      <c r="S26" s="3"/>
      <c r="T26" s="189"/>
      <c r="U26" s="3"/>
      <c r="V26" s="189"/>
      <c r="W26" s="3"/>
      <c r="X26" s="189"/>
      <c r="Y26" s="3"/>
      <c r="Z26" s="189"/>
      <c r="AA26" s="3"/>
      <c r="AB26" s="189"/>
      <c r="AC26" s="3"/>
      <c r="AD26" s="189"/>
      <c r="AE26" s="3"/>
      <c r="AF26" s="189"/>
    </row>
    <row r="27" spans="1:32" s="1" customFormat="1" ht="16.5" customHeight="1" thickBot="1" x14ac:dyDescent="0.35">
      <c r="A27" s="2" t="s">
        <v>205</v>
      </c>
      <c r="D27" s="35"/>
      <c r="E27" s="35"/>
      <c r="F27" s="192">
        <f>SUM(F18:F25)</f>
        <v>373000</v>
      </c>
      <c r="G27" s="3"/>
      <c r="H27" s="192">
        <f>SUM(H18:H25)</f>
        <v>3680616</v>
      </c>
      <c r="I27" s="3"/>
      <c r="J27" s="192">
        <v>0</v>
      </c>
      <c r="K27" s="3"/>
      <c r="L27" s="192">
        <f>SUM(L18:L25)</f>
        <v>40200</v>
      </c>
      <c r="M27" s="3"/>
      <c r="N27" s="192">
        <f>SUM(N18:N25)</f>
        <v>38973561</v>
      </c>
      <c r="O27" s="3"/>
      <c r="P27" s="192">
        <f>SUM(P18:P25)</f>
        <v>-765013</v>
      </c>
      <c r="Q27" s="3"/>
      <c r="R27" s="192">
        <f>SUM(R18:R25)</f>
        <v>-12757</v>
      </c>
      <c r="S27" s="3"/>
      <c r="T27" s="192">
        <f>SUM(T18:T25)</f>
        <v>-25027</v>
      </c>
      <c r="U27" s="3"/>
      <c r="V27" s="192">
        <f>SUM(V18:V25)</f>
        <v>6368</v>
      </c>
      <c r="W27" s="3"/>
      <c r="X27" s="192">
        <f>SUM(X18:X25)</f>
        <v>-11127</v>
      </c>
      <c r="Y27" s="3"/>
      <c r="Z27" s="192">
        <f>SUM(Z18:Z25)</f>
        <v>-807556</v>
      </c>
      <c r="AA27" s="3"/>
      <c r="AB27" s="192">
        <f>SUM(AB18:AB25)</f>
        <v>42259821</v>
      </c>
      <c r="AC27" s="3"/>
      <c r="AD27" s="192">
        <f>SUM(AD18:AD25)</f>
        <v>2542986</v>
      </c>
      <c r="AE27" s="3"/>
      <c r="AF27" s="192">
        <f>SUM(AF18:AF25)</f>
        <v>44802807</v>
      </c>
    </row>
    <row r="28" spans="1:32" s="1" customFormat="1" ht="16.5" customHeight="1" thickTop="1" x14ac:dyDescent="0.3">
      <c r="A28" s="2"/>
      <c r="D28" s="35"/>
      <c r="E28" s="3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s="1" customFormat="1" ht="16.5" customHeight="1" x14ac:dyDescent="0.3">
      <c r="A29" s="2"/>
      <c r="D29" s="35"/>
      <c r="E29" s="3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s="1" customFormat="1" ht="16.5" customHeight="1" x14ac:dyDescent="0.3">
      <c r="A30" s="2" t="s">
        <v>206</v>
      </c>
      <c r="B30" s="2"/>
      <c r="D30" s="35"/>
      <c r="E30" s="35"/>
      <c r="F30" s="172">
        <v>373000</v>
      </c>
      <c r="G30" s="168"/>
      <c r="H30" s="172">
        <v>3680616</v>
      </c>
      <c r="I30" s="168"/>
      <c r="J30" s="172">
        <v>-655001</v>
      </c>
      <c r="K30" s="168"/>
      <c r="L30" s="172">
        <v>40200</v>
      </c>
      <c r="M30" s="168"/>
      <c r="N30" s="172">
        <v>42099717</v>
      </c>
      <c r="O30" s="169"/>
      <c r="P30" s="172">
        <v>-765013</v>
      </c>
      <c r="Q30" s="169"/>
      <c r="R30" s="172">
        <v>-12757</v>
      </c>
      <c r="S30" s="169"/>
      <c r="T30" s="172">
        <v>-3018658</v>
      </c>
      <c r="U30" s="169"/>
      <c r="V30" s="172">
        <v>-8604</v>
      </c>
      <c r="W30" s="169"/>
      <c r="X30" s="172">
        <v>-34130</v>
      </c>
      <c r="Y30" s="169"/>
      <c r="Z30" s="173">
        <f>SUM(P30:X30)</f>
        <v>-3839162</v>
      </c>
      <c r="AA30" s="169"/>
      <c r="AB30" s="173">
        <f>SUM(F30:N30,Z30)</f>
        <v>41699370</v>
      </c>
      <c r="AC30" s="169"/>
      <c r="AD30" s="173">
        <v>2310247</v>
      </c>
      <c r="AE30" s="168"/>
      <c r="AF30" s="172">
        <f>AB30+AD30</f>
        <v>44009617</v>
      </c>
    </row>
    <row r="31" spans="1:32" s="1" customFormat="1" ht="6" customHeight="1" x14ac:dyDescent="0.3">
      <c r="A31" s="2"/>
      <c r="B31" s="2"/>
      <c r="D31" s="35"/>
      <c r="E31" s="35"/>
      <c r="F31" s="172"/>
      <c r="G31" s="168"/>
      <c r="H31" s="172"/>
      <c r="I31" s="168"/>
      <c r="J31" s="172"/>
      <c r="K31" s="168"/>
      <c r="L31" s="172"/>
      <c r="M31" s="168"/>
      <c r="N31" s="172"/>
      <c r="O31" s="169"/>
      <c r="P31" s="172"/>
      <c r="Q31" s="169"/>
      <c r="R31" s="172"/>
      <c r="S31" s="169"/>
      <c r="T31" s="172"/>
      <c r="U31" s="169"/>
      <c r="V31" s="172"/>
      <c r="W31" s="169"/>
      <c r="X31" s="172"/>
      <c r="Y31" s="169"/>
      <c r="Z31" s="173"/>
      <c r="AA31" s="169"/>
      <c r="AB31" s="173"/>
      <c r="AC31" s="169"/>
      <c r="AD31" s="172"/>
      <c r="AE31" s="168"/>
      <c r="AF31" s="172"/>
    </row>
    <row r="32" spans="1:32" s="1" customFormat="1" ht="16.5" customHeight="1" x14ac:dyDescent="0.3">
      <c r="A32" s="2" t="s">
        <v>200</v>
      </c>
      <c r="B32" s="2"/>
      <c r="D32" s="35"/>
      <c r="E32" s="35"/>
      <c r="F32" s="172"/>
      <c r="G32" s="168"/>
      <c r="H32" s="172"/>
      <c r="I32" s="168"/>
      <c r="J32" s="172"/>
      <c r="K32" s="168"/>
      <c r="L32" s="172"/>
      <c r="M32" s="168"/>
      <c r="N32" s="172"/>
      <c r="O32" s="168"/>
      <c r="P32" s="172"/>
      <c r="Q32" s="168"/>
      <c r="R32" s="173"/>
      <c r="S32" s="168"/>
      <c r="T32" s="173"/>
      <c r="U32" s="168"/>
      <c r="V32" s="173"/>
      <c r="W32" s="168"/>
      <c r="X32" s="172"/>
      <c r="Y32" s="168"/>
      <c r="Z32" s="173"/>
      <c r="AA32" s="168"/>
      <c r="AB32" s="173"/>
      <c r="AC32" s="168"/>
      <c r="AD32" s="172"/>
      <c r="AE32" s="168"/>
      <c r="AF32" s="172"/>
    </row>
    <row r="33" spans="1:32" s="1" customFormat="1" ht="16.5" customHeight="1" x14ac:dyDescent="0.3">
      <c r="A33" s="170" t="s">
        <v>207</v>
      </c>
      <c r="B33" s="2"/>
      <c r="D33" s="35"/>
      <c r="E33" s="35"/>
      <c r="F33" s="172">
        <v>0</v>
      </c>
      <c r="G33" s="168"/>
      <c r="H33" s="172">
        <v>0</v>
      </c>
      <c r="I33" s="168"/>
      <c r="J33" s="172">
        <v>0</v>
      </c>
      <c r="K33" s="168"/>
      <c r="L33" s="172">
        <v>0</v>
      </c>
      <c r="M33" s="168"/>
      <c r="N33" s="172">
        <v>0</v>
      </c>
      <c r="O33" s="168"/>
      <c r="P33" s="172">
        <v>0</v>
      </c>
      <c r="Q33" s="168"/>
      <c r="R33" s="173">
        <v>0</v>
      </c>
      <c r="S33" s="168"/>
      <c r="T33" s="173">
        <v>0</v>
      </c>
      <c r="U33" s="168"/>
      <c r="V33" s="173">
        <v>0</v>
      </c>
      <c r="W33" s="168"/>
      <c r="X33" s="172">
        <v>0</v>
      </c>
      <c r="Y33" s="168"/>
      <c r="Z33" s="173">
        <v>0</v>
      </c>
      <c r="AA33" s="168"/>
      <c r="AB33" s="173">
        <v>0</v>
      </c>
      <c r="AC33" s="168"/>
      <c r="AD33" s="172">
        <v>15000</v>
      </c>
      <c r="AE33" s="168"/>
      <c r="AF33" s="172">
        <f>AB33+AD33</f>
        <v>15000</v>
      </c>
    </row>
    <row r="34" spans="1:32" s="1" customFormat="1" ht="16.5" customHeight="1" x14ac:dyDescent="0.3">
      <c r="A34" s="170" t="s">
        <v>90</v>
      </c>
      <c r="B34" s="2"/>
      <c r="D34" s="35">
        <v>23</v>
      </c>
      <c r="E34" s="35"/>
      <c r="F34" s="172">
        <v>0</v>
      </c>
      <c r="G34" s="168"/>
      <c r="H34" s="172">
        <v>0</v>
      </c>
      <c r="I34" s="168"/>
      <c r="J34" s="172">
        <v>-78975</v>
      </c>
      <c r="K34" s="168"/>
      <c r="L34" s="172">
        <v>0</v>
      </c>
      <c r="M34" s="168"/>
      <c r="N34" s="172">
        <v>0</v>
      </c>
      <c r="O34" s="168"/>
      <c r="P34" s="172">
        <v>0</v>
      </c>
      <c r="Q34" s="168"/>
      <c r="R34" s="172">
        <v>0</v>
      </c>
      <c r="S34" s="168"/>
      <c r="T34" s="172">
        <v>0</v>
      </c>
      <c r="U34" s="168"/>
      <c r="V34" s="172">
        <v>0</v>
      </c>
      <c r="W34" s="168"/>
      <c r="X34" s="172">
        <v>0</v>
      </c>
      <c r="Y34" s="168"/>
      <c r="Z34" s="173">
        <v>0</v>
      </c>
      <c r="AA34" s="168"/>
      <c r="AB34" s="173">
        <f>SUM(F34:N34,Z34)</f>
        <v>-78975</v>
      </c>
      <c r="AC34" s="168"/>
      <c r="AD34" s="172">
        <v>0</v>
      </c>
      <c r="AE34" s="168"/>
      <c r="AF34" s="172">
        <f>AB34+AD34</f>
        <v>-78975</v>
      </c>
    </row>
    <row r="35" spans="1:32" s="1" customFormat="1" ht="16.5" customHeight="1" x14ac:dyDescent="0.3">
      <c r="A35" s="170" t="s">
        <v>208</v>
      </c>
      <c r="B35" s="2"/>
      <c r="D35" s="35">
        <v>25</v>
      </c>
      <c r="E35" s="35"/>
      <c r="F35" s="209">
        <v>0</v>
      </c>
      <c r="G35" s="212"/>
      <c r="H35" s="209">
        <v>0</v>
      </c>
      <c r="I35" s="212"/>
      <c r="J35" s="209">
        <v>0</v>
      </c>
      <c r="K35" s="212"/>
      <c r="L35" s="209">
        <v>0</v>
      </c>
      <c r="M35" s="212"/>
      <c r="N35" s="209">
        <v>-1114000</v>
      </c>
      <c r="O35" s="212"/>
      <c r="P35" s="209">
        <v>0</v>
      </c>
      <c r="Q35" s="218"/>
      <c r="R35" s="209">
        <v>0</v>
      </c>
      <c r="S35" s="218"/>
      <c r="T35" s="209">
        <v>0</v>
      </c>
      <c r="U35" s="218"/>
      <c r="V35" s="209">
        <v>0</v>
      </c>
      <c r="W35" s="212"/>
      <c r="X35" s="209">
        <v>0</v>
      </c>
      <c r="Y35" s="212"/>
      <c r="Z35" s="219">
        <f>SUM(P35:X35)</f>
        <v>0</v>
      </c>
      <c r="AA35" s="168"/>
      <c r="AB35" s="173">
        <f>SUM(F35:N35,Z35)</f>
        <v>-1114000</v>
      </c>
      <c r="AC35" s="168"/>
      <c r="AD35" s="209">
        <v>0</v>
      </c>
      <c r="AE35" s="168"/>
      <c r="AF35" s="172">
        <f t="shared" ref="AF35:AF36" si="2">AB35+AD35</f>
        <v>-1114000</v>
      </c>
    </row>
    <row r="36" spans="1:32" s="1" customFormat="1" ht="16.5" customHeight="1" x14ac:dyDescent="0.3">
      <c r="A36" s="1" t="s">
        <v>143</v>
      </c>
      <c r="D36" s="35"/>
      <c r="E36" s="35"/>
      <c r="F36" s="172">
        <v>0</v>
      </c>
      <c r="G36" s="168"/>
      <c r="H36" s="172">
        <v>0</v>
      </c>
      <c r="I36" s="168"/>
      <c r="J36" s="172">
        <v>0</v>
      </c>
      <c r="K36" s="168"/>
      <c r="L36" s="172">
        <v>0</v>
      </c>
      <c r="M36" s="168"/>
      <c r="N36" s="172">
        <v>1852070</v>
      </c>
      <c r="O36" s="168"/>
      <c r="P36" s="172">
        <v>0</v>
      </c>
      <c r="Q36" s="168"/>
      <c r="R36" s="172">
        <v>0</v>
      </c>
      <c r="S36" s="168"/>
      <c r="T36" s="172">
        <v>-3475148</v>
      </c>
      <c r="U36" s="168"/>
      <c r="V36" s="172">
        <v>-96607</v>
      </c>
      <c r="W36" s="168"/>
      <c r="X36" s="172">
        <v>-13869</v>
      </c>
      <c r="Y36" s="168"/>
      <c r="Z36" s="215">
        <v>-3585624</v>
      </c>
      <c r="AA36" s="168"/>
      <c r="AB36" s="215">
        <f>SUM(F36:N36,Z36)</f>
        <v>-1733554</v>
      </c>
      <c r="AC36" s="168"/>
      <c r="AD36" s="172">
        <v>-817875</v>
      </c>
      <c r="AE36" s="168"/>
      <c r="AF36" s="172">
        <f t="shared" si="2"/>
        <v>-2551429</v>
      </c>
    </row>
    <row r="37" spans="1:32" s="1" customFormat="1" ht="16.5" customHeight="1" x14ac:dyDescent="0.3">
      <c r="A37" s="171"/>
      <c r="D37" s="35"/>
      <c r="E37" s="35"/>
      <c r="F37" s="174"/>
      <c r="G37" s="3"/>
      <c r="H37" s="174"/>
      <c r="I37" s="3"/>
      <c r="J37" s="174"/>
      <c r="K37" s="3"/>
      <c r="L37" s="174"/>
      <c r="M37" s="3"/>
      <c r="N37" s="174"/>
      <c r="O37" s="3"/>
      <c r="P37" s="174"/>
      <c r="Q37" s="3"/>
      <c r="R37" s="174"/>
      <c r="S37" s="3"/>
      <c r="T37" s="174"/>
      <c r="U37" s="3"/>
      <c r="V37" s="174"/>
      <c r="W37" s="3"/>
      <c r="X37" s="174"/>
      <c r="Y37" s="3"/>
      <c r="Z37" s="174"/>
      <c r="AA37" s="3"/>
      <c r="AB37" s="174"/>
      <c r="AC37" s="3"/>
      <c r="AD37" s="174"/>
      <c r="AE37" s="3"/>
      <c r="AF37" s="174"/>
    </row>
    <row r="38" spans="1:32" s="1" customFormat="1" ht="16.5" customHeight="1" thickBot="1" x14ac:dyDescent="0.35">
      <c r="A38" s="2" t="s">
        <v>209</v>
      </c>
      <c r="D38" s="35"/>
      <c r="E38" s="35"/>
      <c r="F38" s="175">
        <f>SUM(F30:F36)</f>
        <v>373000</v>
      </c>
      <c r="G38" s="3"/>
      <c r="H38" s="175">
        <f>SUM(H30:H36)</f>
        <v>3680616</v>
      </c>
      <c r="I38" s="3"/>
      <c r="J38" s="175">
        <f>SUM(J30:J36)</f>
        <v>-733976</v>
      </c>
      <c r="K38" s="3"/>
      <c r="L38" s="175">
        <f>SUM(L30:L36)</f>
        <v>40200</v>
      </c>
      <c r="M38" s="3"/>
      <c r="N38" s="175">
        <f>SUM(N30:N36)</f>
        <v>42837787</v>
      </c>
      <c r="O38" s="3"/>
      <c r="P38" s="175">
        <f>SUM(P30:P36)</f>
        <v>-765013</v>
      </c>
      <c r="Q38" s="3"/>
      <c r="R38" s="175">
        <f>SUM(R30:R36)</f>
        <v>-12757</v>
      </c>
      <c r="S38" s="3"/>
      <c r="T38" s="175">
        <f>SUM(T30:T36)</f>
        <v>-6493806</v>
      </c>
      <c r="U38" s="3"/>
      <c r="V38" s="175">
        <f>SUM(V30:V36)</f>
        <v>-105211</v>
      </c>
      <c r="W38" s="3"/>
      <c r="X38" s="175">
        <f>SUM(X30:X36)</f>
        <v>-47999</v>
      </c>
      <c r="Y38" s="3"/>
      <c r="Z38" s="175">
        <f>SUM(Z30:Z36)</f>
        <v>-7424786</v>
      </c>
      <c r="AA38" s="3"/>
      <c r="AB38" s="175">
        <f>SUM(AB30:AB36)</f>
        <v>38772841</v>
      </c>
      <c r="AC38" s="3"/>
      <c r="AD38" s="175">
        <f>SUM(AD30:AD36)</f>
        <v>1507372</v>
      </c>
      <c r="AE38" s="3"/>
      <c r="AF38" s="175">
        <f>SUM(AF30:AF36)</f>
        <v>40280213</v>
      </c>
    </row>
    <row r="39" spans="1:32" s="1" customFormat="1" ht="16.5" customHeight="1" thickTop="1" x14ac:dyDescent="0.3">
      <c r="A39" s="2"/>
      <c r="D39" s="35"/>
      <c r="E39" s="3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1" customFormat="1" ht="16.5" customHeight="1" x14ac:dyDescent="0.3">
      <c r="A40" s="2"/>
      <c r="D40" s="35"/>
      <c r="E40" s="3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s="1" customFormat="1" ht="16.5" customHeight="1" x14ac:dyDescent="0.3">
      <c r="A41" s="2"/>
      <c r="D41" s="35"/>
      <c r="E41" s="3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1" customFormat="1" ht="16.5" customHeight="1" x14ac:dyDescent="0.3">
      <c r="A42" s="2"/>
      <c r="D42" s="35"/>
      <c r="E42" s="3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1" customFormat="1" ht="16.5" customHeight="1" x14ac:dyDescent="0.3">
      <c r="A43" s="2"/>
      <c r="D43" s="35"/>
      <c r="E43" s="3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1" customFormat="1" ht="16.5" customHeight="1" x14ac:dyDescent="0.3">
      <c r="A44" s="2"/>
      <c r="D44" s="35"/>
      <c r="E44" s="3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1" customFormat="1" ht="16.5" customHeight="1" x14ac:dyDescent="0.3">
      <c r="A45" s="2"/>
      <c r="D45" s="35"/>
      <c r="E45" s="3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1" customFormat="1" ht="16.5" customHeight="1" x14ac:dyDescent="0.3">
      <c r="A46" s="2"/>
      <c r="D46" s="35"/>
      <c r="E46" s="3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1" customFormat="1" ht="16.5" customHeight="1" x14ac:dyDescent="0.3">
      <c r="A47" s="2"/>
      <c r="D47" s="35"/>
      <c r="E47" s="3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1" customFormat="1" ht="16.5" customHeight="1" x14ac:dyDescent="0.3">
      <c r="A48" s="2"/>
      <c r="D48" s="35"/>
      <c r="E48" s="3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1" customFormat="1" ht="16.5" customHeight="1" x14ac:dyDescent="0.3">
      <c r="A49" s="2"/>
      <c r="D49" s="35"/>
      <c r="E49" s="3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1" customFormat="1" ht="16.5" customHeight="1" x14ac:dyDescent="0.3">
      <c r="A50" s="2"/>
      <c r="D50" s="35"/>
      <c r="E50" s="3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s="1" customFormat="1" ht="2.1" customHeight="1" x14ac:dyDescent="0.3">
      <c r="A51" s="2"/>
      <c r="D51" s="35"/>
      <c r="E51" s="3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21.9" customHeight="1" x14ac:dyDescent="0.3">
      <c r="A52" s="90" t="str">
        <f>'7-8 (9M)'!A108</f>
        <v>The accompanying condensed notes to the interim financial information are an integral part of this interim financial information.</v>
      </c>
      <c r="B52" s="90"/>
      <c r="C52" s="90"/>
      <c r="D52" s="67"/>
      <c r="E52" s="68"/>
      <c r="F52" s="69"/>
      <c r="G52" s="68"/>
      <c r="H52" s="69"/>
      <c r="I52" s="68"/>
      <c r="J52" s="68"/>
      <c r="K52" s="68"/>
      <c r="L52" s="69"/>
      <c r="M52" s="68"/>
      <c r="N52" s="69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9"/>
    </row>
  </sheetData>
  <mergeCells count="4">
    <mergeCell ref="F7:AB7"/>
    <mergeCell ref="P8:Z8"/>
    <mergeCell ref="R9:X9"/>
    <mergeCell ref="L14:N14"/>
  </mergeCells>
  <pageMargins left="0.3" right="0.3" top="0.5" bottom="0.6" header="0.49" footer="0.4"/>
  <pageSetup paperSize="9" scale="65" firstPageNumber="9" fitToHeight="0" orientation="landscape" useFirstPageNumber="1" horizontalDpi="1200" verticalDpi="1200" r:id="rId1"/>
  <headerFooter>
    <oddFooter>&amp;R&amp;"Arial,Regular"&amp;10&amp;P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FC3B-3A0F-4260-AFBC-ABC80E5DF72E}">
  <sheetPr>
    <tabColor rgb="FFCCFFCC"/>
  </sheetPr>
  <dimension ref="A1:AB51"/>
  <sheetViews>
    <sheetView topLeftCell="C1" zoomScaleNormal="100" zoomScaleSheetLayoutView="90" zoomScalePageLayoutView="70" workbookViewId="0">
      <selection activeCell="C8" sqref="C8"/>
    </sheetView>
  </sheetViews>
  <sheetFormatPr defaultColWidth="9.33203125" defaultRowHeight="16.5" customHeight="1" x14ac:dyDescent="0.3"/>
  <cols>
    <col min="1" max="2" width="1.33203125" style="13" customWidth="1"/>
    <col min="3" max="3" width="42" style="13" customWidth="1"/>
    <col min="4" max="4" width="5.5546875" style="13" bestFit="1" customWidth="1"/>
    <col min="5" max="5" width="0.5546875" style="12" customWidth="1"/>
    <col min="6" max="6" width="11.5546875" style="12" customWidth="1"/>
    <col min="7" max="7" width="0.5546875" style="14" customWidth="1"/>
    <col min="8" max="8" width="12.44140625" style="13" customWidth="1"/>
    <col min="9" max="9" width="0.5546875" style="13" customWidth="1"/>
    <col min="10" max="10" width="9" style="13" customWidth="1"/>
    <col min="11" max="11" width="0.44140625" style="13" customWidth="1"/>
    <col min="12" max="12" width="12.109375" style="14" bestFit="1" customWidth="1"/>
    <col min="13" max="13" width="0.44140625" style="14" customWidth="1"/>
    <col min="14" max="14" width="13.6640625" style="14" bestFit="1" customWidth="1"/>
    <col min="15" max="15" width="0.6640625" style="13" customWidth="1"/>
    <col min="16" max="16" width="15.5546875" style="13" customWidth="1"/>
    <col min="17" max="17" width="0.5546875" style="13" customWidth="1"/>
    <col min="18" max="18" width="17.44140625" style="14" bestFit="1" customWidth="1"/>
    <col min="19" max="19" width="0.5546875" style="13" customWidth="1"/>
    <col min="20" max="20" width="17" style="14" customWidth="1"/>
    <col min="21" max="21" width="0.5546875" style="14" customWidth="1"/>
    <col min="22" max="22" width="11.109375" style="14" bestFit="1" customWidth="1"/>
    <col min="23" max="23" width="0.5546875" style="14" customWidth="1"/>
    <col min="24" max="24" width="11.5546875" style="14" bestFit="1" customWidth="1"/>
    <col min="25" max="25" width="0.5546875" style="14" customWidth="1"/>
    <col min="26" max="26" width="20.109375" style="14" customWidth="1"/>
    <col min="27" max="27" width="0.5546875" style="14" customWidth="1"/>
    <col min="28" max="28" width="11.44140625" style="14" customWidth="1"/>
    <col min="29" max="16384" width="9.33203125" style="15"/>
  </cols>
  <sheetData>
    <row r="1" spans="1:28" ht="16.5" customHeight="1" x14ac:dyDescent="0.3">
      <c r="A1" s="11" t="str">
        <f>'5-6 (3m)'!A1</f>
        <v>Energy Absolute Public Company Limited</v>
      </c>
      <c r="B1" s="11"/>
      <c r="C1" s="11"/>
      <c r="D1" s="11"/>
      <c r="H1" s="11"/>
      <c r="I1" s="11"/>
      <c r="J1" s="11"/>
      <c r="K1" s="11"/>
      <c r="L1" s="11"/>
      <c r="M1" s="11"/>
      <c r="N1" s="13"/>
      <c r="O1" s="11"/>
      <c r="P1" s="11"/>
      <c r="Q1" s="11"/>
      <c r="R1" s="11"/>
      <c r="S1" s="11"/>
      <c r="T1" s="11"/>
      <c r="V1" s="11"/>
      <c r="AB1" s="5" t="s">
        <v>6</v>
      </c>
    </row>
    <row r="2" spans="1:28" ht="16.5" customHeight="1" x14ac:dyDescent="0.3">
      <c r="A2" s="11" t="s">
        <v>155</v>
      </c>
      <c r="B2" s="11"/>
      <c r="C2" s="11"/>
      <c r="D2" s="11"/>
      <c r="H2" s="11"/>
      <c r="I2" s="11"/>
      <c r="J2" s="11"/>
      <c r="K2" s="11"/>
      <c r="L2" s="11"/>
      <c r="M2" s="11"/>
      <c r="N2" s="13"/>
      <c r="O2" s="11"/>
      <c r="P2" s="11"/>
      <c r="Q2" s="11"/>
      <c r="R2" s="11"/>
      <c r="S2" s="11"/>
      <c r="T2" s="11"/>
      <c r="V2" s="11"/>
      <c r="AB2" s="11"/>
    </row>
    <row r="3" spans="1:28" ht="16.5" customHeight="1" x14ac:dyDescent="0.3">
      <c r="A3" s="16" t="str">
        <f>'9'!A3</f>
        <v>For the nine-month period ended 30 September 2024</v>
      </c>
      <c r="B3" s="17"/>
      <c r="C3" s="17"/>
      <c r="D3" s="17"/>
      <c r="E3" s="18"/>
      <c r="F3" s="18"/>
      <c r="G3" s="20"/>
      <c r="H3" s="17"/>
      <c r="I3" s="17"/>
      <c r="J3" s="17"/>
      <c r="K3" s="17"/>
      <c r="L3" s="17"/>
      <c r="M3" s="17"/>
      <c r="N3" s="19"/>
      <c r="O3" s="17"/>
      <c r="P3" s="17"/>
      <c r="Q3" s="17"/>
      <c r="R3" s="17"/>
      <c r="S3" s="17"/>
      <c r="T3" s="17"/>
      <c r="U3" s="20"/>
      <c r="V3" s="17"/>
      <c r="W3" s="20"/>
      <c r="X3" s="20"/>
      <c r="Y3" s="20"/>
      <c r="Z3" s="20"/>
      <c r="AA3" s="20"/>
      <c r="AB3" s="17"/>
    </row>
    <row r="4" spans="1:28" ht="16.5" customHeight="1" x14ac:dyDescent="0.3">
      <c r="A4" s="11"/>
      <c r="E4" s="91"/>
      <c r="F4" s="92"/>
      <c r="G4" s="93"/>
      <c r="H4" s="92"/>
      <c r="I4" s="92"/>
      <c r="J4" s="92"/>
      <c r="K4" s="92"/>
      <c r="L4" s="93"/>
      <c r="M4" s="93"/>
      <c r="N4" s="92"/>
      <c r="O4" s="92"/>
      <c r="P4" s="92"/>
      <c r="Q4" s="92"/>
      <c r="R4" s="93"/>
      <c r="S4" s="92"/>
      <c r="T4" s="93"/>
      <c r="V4" s="93"/>
      <c r="AB4" s="93"/>
    </row>
    <row r="5" spans="1:28" ht="16.5" customHeight="1" x14ac:dyDescent="0.3">
      <c r="A5" s="11"/>
      <c r="E5" s="91"/>
      <c r="F5" s="92"/>
      <c r="G5" s="93"/>
      <c r="H5" s="92"/>
      <c r="I5" s="92"/>
      <c r="J5" s="92"/>
      <c r="K5" s="92"/>
      <c r="L5" s="93"/>
      <c r="M5" s="93"/>
      <c r="N5" s="92"/>
      <c r="O5" s="92"/>
      <c r="P5" s="92"/>
      <c r="Q5" s="92"/>
      <c r="R5" s="93"/>
      <c r="S5" s="92"/>
      <c r="T5" s="93"/>
      <c r="V5" s="93"/>
      <c r="AB5" s="93"/>
    </row>
    <row r="6" spans="1:28" s="42" customFormat="1" ht="16.5" customHeight="1" x14ac:dyDescent="0.3">
      <c r="A6" s="39"/>
      <c r="B6" s="40"/>
      <c r="C6" s="40"/>
      <c r="D6" s="43"/>
      <c r="E6" s="41"/>
      <c r="F6" s="44"/>
      <c r="G6" s="45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5"/>
      <c r="V6" s="46"/>
      <c r="W6" s="45"/>
      <c r="X6" s="45"/>
      <c r="Y6" s="45"/>
      <c r="Z6" s="45"/>
      <c r="AA6" s="45"/>
      <c r="AB6" s="95" t="s">
        <v>210</v>
      </c>
    </row>
    <row r="7" spans="1:28" s="42" customFormat="1" ht="16.5" customHeight="1" x14ac:dyDescent="0.3">
      <c r="A7" s="39"/>
      <c r="B7" s="40"/>
      <c r="C7" s="40"/>
      <c r="D7" s="43"/>
      <c r="E7" s="41"/>
      <c r="F7" s="43"/>
      <c r="G7" s="41"/>
      <c r="H7" s="40"/>
      <c r="I7" s="40"/>
      <c r="J7" s="40"/>
      <c r="K7" s="40"/>
      <c r="L7" s="41"/>
      <c r="M7" s="41"/>
      <c r="N7" s="41"/>
      <c r="O7" s="40"/>
      <c r="P7" s="40"/>
      <c r="Q7" s="40"/>
      <c r="R7" s="229" t="s">
        <v>211</v>
      </c>
      <c r="S7" s="229"/>
      <c r="T7" s="229"/>
      <c r="U7" s="229"/>
      <c r="V7" s="229"/>
      <c r="W7" s="41"/>
      <c r="X7" s="41"/>
      <c r="Y7" s="41"/>
      <c r="Z7" s="47" t="s">
        <v>212</v>
      </c>
      <c r="AA7" s="41"/>
      <c r="AB7" s="47"/>
    </row>
    <row r="8" spans="1:28" s="42" customFormat="1" ht="16.5" customHeight="1" x14ac:dyDescent="0.3">
      <c r="A8" s="39"/>
      <c r="B8" s="40"/>
      <c r="C8" s="40"/>
      <c r="D8" s="43"/>
      <c r="E8" s="41"/>
      <c r="F8" s="43"/>
      <c r="G8" s="41"/>
      <c r="H8" s="40"/>
      <c r="I8" s="40"/>
      <c r="J8" s="40"/>
      <c r="K8" s="40"/>
      <c r="L8" s="48"/>
      <c r="M8" s="48"/>
      <c r="N8" s="48"/>
      <c r="O8" s="40"/>
      <c r="P8" s="47" t="s">
        <v>213</v>
      </c>
      <c r="Q8" s="40"/>
      <c r="R8" s="230" t="s">
        <v>125</v>
      </c>
      <c r="S8" s="230"/>
      <c r="T8" s="230"/>
      <c r="U8" s="41"/>
      <c r="V8" s="47"/>
      <c r="W8" s="41"/>
      <c r="X8" s="41"/>
      <c r="Y8" s="41"/>
      <c r="Z8" s="47" t="s">
        <v>214</v>
      </c>
      <c r="AA8" s="41"/>
      <c r="AB8" s="47"/>
    </row>
    <row r="9" spans="1:28" s="42" customFormat="1" ht="16.5" customHeight="1" x14ac:dyDescent="0.3">
      <c r="A9" s="39"/>
      <c r="B9" s="40"/>
      <c r="C9" s="40"/>
      <c r="D9" s="43"/>
      <c r="E9" s="41"/>
      <c r="F9" s="49" t="s">
        <v>165</v>
      </c>
      <c r="G9" s="41"/>
      <c r="H9" s="40"/>
      <c r="I9" s="40"/>
      <c r="J9" s="40"/>
      <c r="K9" s="40"/>
      <c r="L9" s="48"/>
      <c r="M9" s="48"/>
      <c r="N9" s="48"/>
      <c r="O9" s="40"/>
      <c r="P9" s="47" t="s">
        <v>215</v>
      </c>
      <c r="Q9" s="40"/>
      <c r="R9" s="49" t="s">
        <v>216</v>
      </c>
      <c r="S9" s="40"/>
      <c r="T9" s="49" t="s">
        <v>217</v>
      </c>
      <c r="U9" s="41"/>
      <c r="V9" s="49" t="s">
        <v>171</v>
      </c>
      <c r="W9" s="41"/>
      <c r="X9" s="41"/>
      <c r="Y9" s="41"/>
      <c r="Z9" s="47" t="s">
        <v>218</v>
      </c>
      <c r="AA9" s="41"/>
      <c r="AB9" s="47"/>
    </row>
    <row r="10" spans="1:28" s="42" customFormat="1" ht="16.5" customHeight="1" x14ac:dyDescent="0.3">
      <c r="A10" s="39"/>
      <c r="B10" s="40"/>
      <c r="C10" s="40"/>
      <c r="D10" s="43"/>
      <c r="E10" s="41"/>
      <c r="F10" s="49" t="s">
        <v>172</v>
      </c>
      <c r="G10" s="47"/>
      <c r="H10" s="49" t="s">
        <v>173</v>
      </c>
      <c r="I10" s="47"/>
      <c r="J10" s="47" t="s">
        <v>174</v>
      </c>
      <c r="K10" s="47"/>
      <c r="L10" s="231" t="s">
        <v>175</v>
      </c>
      <c r="M10" s="231"/>
      <c r="N10" s="231"/>
      <c r="O10" s="47"/>
      <c r="P10" s="49" t="s">
        <v>219</v>
      </c>
      <c r="Q10" s="47"/>
      <c r="R10" s="49" t="s">
        <v>220</v>
      </c>
      <c r="S10" s="49"/>
      <c r="T10" s="49" t="s">
        <v>221</v>
      </c>
      <c r="U10" s="47"/>
      <c r="V10" s="49" t="s">
        <v>181</v>
      </c>
      <c r="W10" s="49"/>
      <c r="X10" s="49" t="s">
        <v>182</v>
      </c>
      <c r="Y10" s="49"/>
      <c r="Z10" s="49" t="s">
        <v>219</v>
      </c>
      <c r="AA10" s="49"/>
      <c r="AB10" s="49" t="s">
        <v>184</v>
      </c>
    </row>
    <row r="11" spans="1:28" s="42" customFormat="1" ht="16.5" customHeight="1" x14ac:dyDescent="0.3">
      <c r="A11" s="39"/>
      <c r="B11" s="40"/>
      <c r="C11" s="40"/>
      <c r="D11" s="43"/>
      <c r="E11" s="41"/>
      <c r="F11" s="51" t="s">
        <v>185</v>
      </c>
      <c r="G11" s="47"/>
      <c r="H11" s="49" t="s">
        <v>186</v>
      </c>
      <c r="I11" s="47"/>
      <c r="J11" s="47" t="s">
        <v>187</v>
      </c>
      <c r="K11" s="47"/>
      <c r="L11" s="49" t="s">
        <v>188</v>
      </c>
      <c r="M11" s="50"/>
      <c r="N11" s="52" t="s">
        <v>94</v>
      </c>
      <c r="O11" s="47"/>
      <c r="P11" s="47" t="s">
        <v>222</v>
      </c>
      <c r="Q11" s="47"/>
      <c r="R11" s="49" t="s">
        <v>190</v>
      </c>
      <c r="S11" s="49"/>
      <c r="T11" s="49" t="s">
        <v>223</v>
      </c>
      <c r="U11" s="47"/>
      <c r="V11" s="49" t="s">
        <v>194</v>
      </c>
      <c r="W11" s="49"/>
      <c r="X11" s="49" t="s">
        <v>195</v>
      </c>
      <c r="Y11" s="49"/>
      <c r="Z11" s="49" t="s">
        <v>222</v>
      </c>
      <c r="AA11" s="49"/>
      <c r="AB11" s="49" t="s">
        <v>224</v>
      </c>
    </row>
    <row r="12" spans="1:28" s="42" customFormat="1" ht="16.5" customHeight="1" x14ac:dyDescent="0.3">
      <c r="A12" s="39"/>
      <c r="B12" s="40"/>
      <c r="C12" s="40"/>
      <c r="D12" s="166" t="s">
        <v>11</v>
      </c>
      <c r="E12" s="41"/>
      <c r="F12" s="33" t="s">
        <v>12</v>
      </c>
      <c r="G12" s="53"/>
      <c r="H12" s="33" t="s">
        <v>12</v>
      </c>
      <c r="I12" s="47"/>
      <c r="J12" s="207" t="s">
        <v>198</v>
      </c>
      <c r="K12" s="47"/>
      <c r="L12" s="33" t="s">
        <v>12</v>
      </c>
      <c r="M12" s="54"/>
      <c r="N12" s="33" t="s">
        <v>12</v>
      </c>
      <c r="O12" s="47"/>
      <c r="P12" s="33" t="s">
        <v>225</v>
      </c>
      <c r="Q12" s="47"/>
      <c r="R12" s="33" t="s">
        <v>12</v>
      </c>
      <c r="S12" s="47"/>
      <c r="T12" s="33" t="s">
        <v>12</v>
      </c>
      <c r="U12" s="47"/>
      <c r="V12" s="33" t="s">
        <v>12</v>
      </c>
      <c r="W12" s="47"/>
      <c r="X12" s="208" t="s">
        <v>225</v>
      </c>
      <c r="Y12" s="47"/>
      <c r="Z12" s="207" t="s">
        <v>225</v>
      </c>
      <c r="AA12" s="47"/>
      <c r="AB12" s="33" t="s">
        <v>12</v>
      </c>
    </row>
    <row r="13" spans="1:28" s="42" customFormat="1" ht="16.5" customHeight="1" x14ac:dyDescent="0.3">
      <c r="A13" s="39"/>
      <c r="B13" s="40"/>
      <c r="C13" s="40"/>
      <c r="D13" s="43"/>
      <c r="E13" s="43"/>
      <c r="F13" s="34"/>
      <c r="G13" s="53"/>
      <c r="H13" s="34"/>
      <c r="I13" s="47"/>
      <c r="J13" s="47"/>
      <c r="K13" s="47"/>
      <c r="L13" s="34"/>
      <c r="M13" s="54"/>
      <c r="N13" s="34"/>
      <c r="O13" s="47"/>
      <c r="P13" s="47"/>
      <c r="Q13" s="47"/>
      <c r="R13" s="34"/>
      <c r="S13" s="47"/>
      <c r="T13" s="34"/>
      <c r="U13" s="47"/>
      <c r="V13" s="34"/>
      <c r="W13" s="47"/>
      <c r="X13" s="47"/>
      <c r="Y13" s="47"/>
      <c r="Z13" s="47"/>
      <c r="AA13" s="47"/>
      <c r="AB13" s="34"/>
    </row>
    <row r="14" spans="1:28" s="42" customFormat="1" ht="16.5" customHeight="1" x14ac:dyDescent="0.3">
      <c r="A14" s="39" t="s">
        <v>199</v>
      </c>
      <c r="B14" s="55"/>
      <c r="C14" s="40"/>
      <c r="D14" s="43"/>
      <c r="E14" s="41"/>
      <c r="F14" s="56">
        <v>373000</v>
      </c>
      <c r="G14" s="56"/>
      <c r="H14" s="56">
        <v>3680616</v>
      </c>
      <c r="I14" s="56"/>
      <c r="J14" s="56">
        <v>0</v>
      </c>
      <c r="K14" s="56"/>
      <c r="L14" s="56">
        <v>40200</v>
      </c>
      <c r="M14" s="56"/>
      <c r="N14" s="56">
        <v>19433840</v>
      </c>
      <c r="O14" s="56"/>
      <c r="P14" s="56">
        <v>0</v>
      </c>
      <c r="Q14" s="56"/>
      <c r="R14" s="56">
        <v>-16197</v>
      </c>
      <c r="S14" s="56"/>
      <c r="T14" s="56">
        <v>-11729</v>
      </c>
      <c r="U14" s="56"/>
      <c r="V14" s="56">
        <f>SUM(R14:T14)</f>
        <v>-27926</v>
      </c>
      <c r="W14" s="56"/>
      <c r="X14" s="56">
        <f>SUM(F14:N14,V14)</f>
        <v>23499730</v>
      </c>
      <c r="Y14" s="56"/>
      <c r="Z14" s="56">
        <v>0</v>
      </c>
      <c r="AA14" s="56"/>
      <c r="AB14" s="56">
        <f>SUM(F14:N14,V14)</f>
        <v>23499730</v>
      </c>
    </row>
    <row r="15" spans="1:28" s="42" customFormat="1" ht="16.5" customHeight="1" x14ac:dyDescent="0.3">
      <c r="A15" s="39"/>
      <c r="B15" s="205" t="s">
        <v>226</v>
      </c>
      <c r="C15" s="40"/>
      <c r="D15" s="43"/>
      <c r="E15" s="41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</row>
    <row r="16" spans="1:28" s="42" customFormat="1" ht="16.5" customHeight="1" x14ac:dyDescent="0.3">
      <c r="A16" s="40" t="s">
        <v>227</v>
      </c>
      <c r="B16" s="205"/>
      <c r="C16" s="40"/>
      <c r="D16" s="43"/>
      <c r="E16" s="41"/>
      <c r="F16" s="186">
        <v>0</v>
      </c>
      <c r="G16" s="56"/>
      <c r="H16" s="186">
        <v>0</v>
      </c>
      <c r="I16" s="56"/>
      <c r="J16" s="186">
        <v>0</v>
      </c>
      <c r="K16" s="56"/>
      <c r="L16" s="186">
        <v>0</v>
      </c>
      <c r="M16" s="56"/>
      <c r="N16" s="186">
        <v>0</v>
      </c>
      <c r="O16" s="56"/>
      <c r="P16" s="186">
        <v>0</v>
      </c>
      <c r="Q16" s="56"/>
      <c r="R16" s="186">
        <v>0</v>
      </c>
      <c r="S16" s="56"/>
      <c r="T16" s="186">
        <v>0</v>
      </c>
      <c r="U16" s="56"/>
      <c r="V16" s="186">
        <v>0</v>
      </c>
      <c r="W16" s="56"/>
      <c r="X16" s="186">
        <f>SUM(F16:N16,V16)</f>
        <v>0</v>
      </c>
      <c r="Y16" s="56"/>
      <c r="Z16" s="186">
        <v>12199648</v>
      </c>
      <c r="AA16" s="56"/>
      <c r="AB16" s="186">
        <f>SUM(X16,Z16)</f>
        <v>12199648</v>
      </c>
    </row>
    <row r="17" spans="1:28" s="42" customFormat="1" ht="16.5" customHeight="1" x14ac:dyDescent="0.3">
      <c r="A17" s="39"/>
      <c r="B17" s="205"/>
      <c r="C17" s="40"/>
      <c r="D17" s="43"/>
      <c r="E17" s="41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</row>
    <row r="18" spans="1:28" s="42" customFormat="1" ht="16.5" customHeight="1" x14ac:dyDescent="0.3">
      <c r="A18" s="39" t="s">
        <v>228</v>
      </c>
      <c r="B18" s="205"/>
      <c r="C18" s="40"/>
      <c r="D18" s="43"/>
      <c r="E18" s="41"/>
      <c r="F18" s="56">
        <f>SUM(F14:F16)</f>
        <v>373000</v>
      </c>
      <c r="G18" s="56"/>
      <c r="H18" s="56">
        <f>SUM(H14:H16)</f>
        <v>3680616</v>
      </c>
      <c r="I18" s="56"/>
      <c r="J18" s="56">
        <f>SUM(J14:J16)</f>
        <v>0</v>
      </c>
      <c r="K18" s="56"/>
      <c r="L18" s="56">
        <f>SUM(L14:L16)</f>
        <v>40200</v>
      </c>
      <c r="M18" s="56"/>
      <c r="N18" s="56">
        <f>SUM(N14:N16)</f>
        <v>19433840</v>
      </c>
      <c r="O18" s="56"/>
      <c r="P18" s="56">
        <f>SUM(P14:P16)</f>
        <v>0</v>
      </c>
      <c r="Q18" s="56"/>
      <c r="R18" s="56">
        <f>SUM(R14:R16)</f>
        <v>-16197</v>
      </c>
      <c r="S18" s="56"/>
      <c r="T18" s="56">
        <f>SUM(T14:T16)</f>
        <v>-11729</v>
      </c>
      <c r="U18" s="56"/>
      <c r="V18" s="56">
        <f>SUM(V14:V16)</f>
        <v>-27926</v>
      </c>
      <c r="W18" s="56"/>
      <c r="X18" s="56">
        <f>SUM(X14:X16)</f>
        <v>23499730</v>
      </c>
      <c r="Y18" s="56"/>
      <c r="Z18" s="56">
        <f>SUM(Z14:Z16)</f>
        <v>12199648</v>
      </c>
      <c r="AA18" s="56"/>
      <c r="AB18" s="56">
        <f>SUM(X18,Z18)</f>
        <v>35699378</v>
      </c>
    </row>
    <row r="19" spans="1:28" s="42" customFormat="1" ht="6" customHeight="1" x14ac:dyDescent="0.3">
      <c r="A19" s="39"/>
      <c r="B19" s="55"/>
      <c r="C19" s="40"/>
      <c r="D19" s="43"/>
      <c r="E19" s="41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</row>
    <row r="20" spans="1:28" s="42" customFormat="1" ht="16.5" customHeight="1" x14ac:dyDescent="0.3">
      <c r="A20" s="39" t="s">
        <v>200</v>
      </c>
      <c r="B20" s="55"/>
      <c r="C20" s="40"/>
      <c r="D20" s="43"/>
      <c r="E20" s="41"/>
      <c r="F20" s="56"/>
      <c r="H20" s="56"/>
      <c r="L20" s="56"/>
      <c r="N20" s="56"/>
      <c r="R20" s="56"/>
      <c r="T20" s="56"/>
      <c r="V20" s="56"/>
      <c r="AB20" s="56"/>
    </row>
    <row r="21" spans="1:28" s="42" customFormat="1" ht="16.5" customHeight="1" x14ac:dyDescent="0.3">
      <c r="A21" s="40" t="s">
        <v>203</v>
      </c>
      <c r="B21" s="55"/>
      <c r="C21" s="40"/>
      <c r="D21" s="43"/>
      <c r="E21" s="41"/>
      <c r="F21" s="56">
        <v>0</v>
      </c>
      <c r="H21" s="56">
        <v>0</v>
      </c>
      <c r="J21" s="56">
        <v>0</v>
      </c>
      <c r="L21" s="56">
        <v>0</v>
      </c>
      <c r="N21" s="56">
        <v>-1119000</v>
      </c>
      <c r="P21" s="56">
        <v>0</v>
      </c>
      <c r="R21" s="56">
        <v>0</v>
      </c>
      <c r="T21" s="56">
        <v>0</v>
      </c>
      <c r="V21" s="56">
        <f t="shared" ref="V21:V22" si="0">SUM(R21:T21)</f>
        <v>0</v>
      </c>
      <c r="X21" s="56">
        <f>SUM(F21:N21,V21)</f>
        <v>-1119000</v>
      </c>
      <c r="Z21" s="42">
        <v>-804960</v>
      </c>
      <c r="AB21" s="56">
        <f>SUM(X21:Z21)</f>
        <v>-1923960</v>
      </c>
    </row>
    <row r="22" spans="1:28" s="42" customFormat="1" ht="16.5" customHeight="1" x14ac:dyDescent="0.3">
      <c r="A22" s="40" t="s">
        <v>229</v>
      </c>
      <c r="B22" s="40"/>
      <c r="C22" s="40"/>
      <c r="D22" s="43"/>
      <c r="E22" s="41"/>
      <c r="F22" s="186">
        <v>0</v>
      </c>
      <c r="G22" s="56"/>
      <c r="H22" s="186">
        <v>0</v>
      </c>
      <c r="I22" s="56"/>
      <c r="J22" s="186">
        <v>0</v>
      </c>
      <c r="K22" s="56"/>
      <c r="L22" s="186">
        <v>0</v>
      </c>
      <c r="M22" s="38"/>
      <c r="N22" s="187">
        <v>3533360</v>
      </c>
      <c r="O22" s="38"/>
      <c r="P22" s="187">
        <v>0</v>
      </c>
      <c r="Q22" s="38"/>
      <c r="R22" s="186">
        <v>0</v>
      </c>
      <c r="S22" s="56"/>
      <c r="T22" s="187">
        <v>114650</v>
      </c>
      <c r="U22" s="56"/>
      <c r="V22" s="186">
        <f t="shared" si="0"/>
        <v>114650</v>
      </c>
      <c r="W22" s="56"/>
      <c r="X22" s="186">
        <v>3648010</v>
      </c>
      <c r="Y22" s="56"/>
      <c r="Z22" s="186">
        <v>2440920</v>
      </c>
      <c r="AA22" s="56"/>
      <c r="AB22" s="186">
        <f>SUM(X22:Z22)</f>
        <v>6088930</v>
      </c>
    </row>
    <row r="23" spans="1:28" s="42" customFormat="1" ht="16.5" customHeight="1" x14ac:dyDescent="0.3">
      <c r="A23" s="40"/>
      <c r="B23" s="40"/>
      <c r="C23" s="40"/>
      <c r="D23" s="43"/>
      <c r="E23" s="41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</row>
    <row r="24" spans="1:28" s="42" customFormat="1" ht="16.5" customHeight="1" thickBot="1" x14ac:dyDescent="0.35">
      <c r="A24" s="39" t="s">
        <v>230</v>
      </c>
      <c r="B24" s="40"/>
      <c r="C24" s="40"/>
      <c r="D24" s="43"/>
      <c r="E24" s="41"/>
      <c r="F24" s="188">
        <f>SUM(F18:F22)</f>
        <v>373000</v>
      </c>
      <c r="G24" s="38"/>
      <c r="H24" s="188">
        <f>SUM(H18:H22)</f>
        <v>3680616</v>
      </c>
      <c r="I24" s="38"/>
      <c r="J24" s="188">
        <f>SUM(J14:J22)</f>
        <v>0</v>
      </c>
      <c r="K24" s="38"/>
      <c r="L24" s="188">
        <f>SUM(L18:L22)</f>
        <v>40200</v>
      </c>
      <c r="M24" s="38"/>
      <c r="N24" s="188">
        <f>SUM(N18:N22)</f>
        <v>21848200</v>
      </c>
      <c r="O24" s="38"/>
      <c r="P24" s="188">
        <f>SUM(P18:P22)</f>
        <v>0</v>
      </c>
      <c r="Q24" s="38"/>
      <c r="R24" s="188">
        <f>SUM(R18:R22)</f>
        <v>-16197</v>
      </c>
      <c r="S24" s="38"/>
      <c r="T24" s="188">
        <f>SUM(T18:T22)</f>
        <v>102921</v>
      </c>
      <c r="U24" s="38"/>
      <c r="V24" s="188">
        <f>SUM(V18:V22)</f>
        <v>86724</v>
      </c>
      <c r="W24" s="38"/>
      <c r="X24" s="188">
        <f>SUM(X18:X22)</f>
        <v>26028740</v>
      </c>
      <c r="Y24" s="38"/>
      <c r="Z24" s="188">
        <f>SUM(Z18:Z22)</f>
        <v>13835608</v>
      </c>
      <c r="AA24" s="38"/>
      <c r="AB24" s="188">
        <f>SUM(X24,Z24)</f>
        <v>39864348</v>
      </c>
    </row>
    <row r="25" spans="1:28" s="42" customFormat="1" ht="16.5" customHeight="1" thickTop="1" x14ac:dyDescent="0.3">
      <c r="A25" s="39"/>
      <c r="B25" s="40"/>
      <c r="C25" s="40"/>
      <c r="D25" s="43"/>
      <c r="E25" s="41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s="42" customFormat="1" ht="16.5" customHeight="1" x14ac:dyDescent="0.3">
      <c r="A26" s="39"/>
      <c r="B26" s="40"/>
      <c r="C26" s="40"/>
      <c r="D26" s="125"/>
      <c r="E26" s="43"/>
      <c r="F26" s="34"/>
      <c r="G26" s="53"/>
      <c r="H26" s="34"/>
      <c r="I26" s="47"/>
      <c r="J26" s="47"/>
      <c r="K26" s="47"/>
      <c r="L26" s="34"/>
      <c r="M26" s="54"/>
      <c r="N26" s="34"/>
      <c r="O26" s="47"/>
      <c r="P26" s="47"/>
      <c r="Q26" s="47"/>
      <c r="R26" s="34"/>
      <c r="S26" s="47"/>
      <c r="T26" s="34"/>
      <c r="U26" s="47"/>
      <c r="V26" s="34"/>
      <c r="W26" s="47"/>
      <c r="X26" s="47"/>
      <c r="Y26" s="47"/>
      <c r="Z26" s="47"/>
      <c r="AA26" s="47"/>
      <c r="AB26" s="34"/>
    </row>
    <row r="27" spans="1:28" s="42" customFormat="1" ht="16.5" customHeight="1" x14ac:dyDescent="0.3">
      <c r="A27" s="39" t="s">
        <v>206</v>
      </c>
      <c r="B27" s="55"/>
      <c r="C27" s="40"/>
      <c r="D27" s="43"/>
      <c r="E27" s="41"/>
      <c r="F27" s="57">
        <v>373000</v>
      </c>
      <c r="G27" s="56"/>
      <c r="H27" s="57">
        <v>3680616</v>
      </c>
      <c r="I27" s="56"/>
      <c r="J27" s="57">
        <v>-655001</v>
      </c>
      <c r="K27" s="56"/>
      <c r="L27" s="57">
        <v>40200</v>
      </c>
      <c r="M27" s="56"/>
      <c r="N27" s="57">
        <v>29949923</v>
      </c>
      <c r="O27" s="56"/>
      <c r="P27" s="57">
        <v>23136</v>
      </c>
      <c r="Q27" s="56"/>
      <c r="R27" s="57">
        <v>-16197</v>
      </c>
      <c r="S27" s="56"/>
      <c r="T27" s="57">
        <v>-234710</v>
      </c>
      <c r="U27" s="56"/>
      <c r="V27" s="57">
        <f>SUM(R27:T27)</f>
        <v>-250907</v>
      </c>
      <c r="W27" s="56"/>
      <c r="X27" s="57">
        <f>SUM(F27:P27)+V27</f>
        <v>33160967</v>
      </c>
      <c r="Y27" s="56"/>
      <c r="Z27" s="57">
        <v>0</v>
      </c>
      <c r="AA27" s="56"/>
      <c r="AB27" s="57">
        <f>SUM(F27:P27,V27)</f>
        <v>33160967</v>
      </c>
    </row>
    <row r="28" spans="1:28" s="42" customFormat="1" ht="6" customHeight="1" x14ac:dyDescent="0.3">
      <c r="A28" s="39"/>
      <c r="B28" s="55"/>
      <c r="C28" s="40"/>
      <c r="D28" s="43"/>
      <c r="E28" s="41"/>
      <c r="F28" s="57"/>
      <c r="G28" s="56"/>
      <c r="H28" s="57"/>
      <c r="I28" s="56"/>
      <c r="J28" s="57"/>
      <c r="K28" s="56"/>
      <c r="L28" s="209"/>
      <c r="M28" s="56"/>
      <c r="N28" s="209"/>
      <c r="O28" s="212"/>
      <c r="P28" s="209"/>
      <c r="Q28" s="56"/>
      <c r="R28" s="57"/>
      <c r="S28" s="56"/>
      <c r="T28" s="57"/>
      <c r="U28" s="56"/>
      <c r="V28" s="57"/>
      <c r="W28" s="56"/>
      <c r="X28" s="57"/>
      <c r="Y28" s="56"/>
      <c r="Z28" s="57"/>
      <c r="AA28" s="56"/>
      <c r="AB28" s="57"/>
    </row>
    <row r="29" spans="1:28" s="42" customFormat="1" ht="16.5" customHeight="1" x14ac:dyDescent="0.3">
      <c r="A29" s="39" t="s">
        <v>200</v>
      </c>
      <c r="B29" s="55"/>
      <c r="C29" s="40"/>
      <c r="D29" s="43"/>
      <c r="E29" s="41"/>
      <c r="F29" s="172"/>
      <c r="G29" s="168"/>
      <c r="H29" s="172"/>
      <c r="I29" s="168"/>
      <c r="J29" s="172"/>
      <c r="K29" s="168"/>
      <c r="L29" s="172"/>
      <c r="M29" s="168"/>
      <c r="N29" s="172"/>
      <c r="O29" s="168"/>
      <c r="P29" s="172"/>
      <c r="Q29" s="168"/>
      <c r="R29" s="173"/>
      <c r="S29" s="168"/>
      <c r="T29" s="173"/>
      <c r="U29" s="168"/>
      <c r="V29" s="173"/>
      <c r="W29" s="168"/>
      <c r="X29" s="172"/>
      <c r="Y29" s="168"/>
      <c r="Z29" s="173"/>
      <c r="AA29" s="168"/>
      <c r="AB29" s="173"/>
    </row>
    <row r="30" spans="1:28" s="42" customFormat="1" ht="16.2" customHeight="1" x14ac:dyDescent="0.3">
      <c r="A30" s="40" t="s">
        <v>90</v>
      </c>
      <c r="B30" s="55"/>
      <c r="C30" s="40"/>
      <c r="D30" s="43">
        <v>23</v>
      </c>
      <c r="E30" s="41"/>
      <c r="F30" s="57">
        <v>0</v>
      </c>
      <c r="H30" s="57">
        <v>0</v>
      </c>
      <c r="J30" s="57">
        <v>-78975</v>
      </c>
      <c r="L30" s="57">
        <v>0</v>
      </c>
      <c r="N30" s="209">
        <v>0</v>
      </c>
      <c r="O30" s="212"/>
      <c r="P30" s="57">
        <v>0</v>
      </c>
      <c r="R30" s="57">
        <v>0</v>
      </c>
      <c r="T30" s="57">
        <v>0</v>
      </c>
      <c r="V30" s="57">
        <v>0</v>
      </c>
      <c r="X30" s="57">
        <f>SUM(F30:P30)+V30</f>
        <v>-78975</v>
      </c>
      <c r="Z30" s="57">
        <v>0</v>
      </c>
      <c r="AB30" s="57">
        <f>SUM(F30:N30,V30)</f>
        <v>-78975</v>
      </c>
    </row>
    <row r="31" spans="1:28" s="42" customFormat="1" ht="16.2" customHeight="1" x14ac:dyDescent="0.3">
      <c r="A31" s="40" t="s">
        <v>208</v>
      </c>
      <c r="B31" s="55"/>
      <c r="C31" s="40"/>
      <c r="D31" s="43">
        <v>25</v>
      </c>
      <c r="E31" s="41"/>
      <c r="F31" s="57">
        <v>0</v>
      </c>
      <c r="H31" s="57">
        <v>0</v>
      </c>
      <c r="J31" s="57">
        <v>0</v>
      </c>
      <c r="L31" s="57">
        <v>0</v>
      </c>
      <c r="N31" s="57">
        <v>-1114000</v>
      </c>
      <c r="O31" s="212"/>
      <c r="P31" s="57">
        <v>0</v>
      </c>
      <c r="R31" s="57">
        <v>0</v>
      </c>
      <c r="T31" s="57">
        <v>0</v>
      </c>
      <c r="V31" s="57">
        <v>0</v>
      </c>
      <c r="X31" s="57">
        <f>SUM(F31:P31)+V31</f>
        <v>-1114000</v>
      </c>
      <c r="Z31" s="57">
        <v>0</v>
      </c>
      <c r="AB31" s="57">
        <f>SUM(F31:N31,V31)</f>
        <v>-1114000</v>
      </c>
    </row>
    <row r="32" spans="1:28" s="42" customFormat="1" ht="16.5" customHeight="1" x14ac:dyDescent="0.3">
      <c r="A32" s="40" t="s">
        <v>143</v>
      </c>
      <c r="B32" s="40"/>
      <c r="C32" s="40"/>
      <c r="D32" s="43"/>
      <c r="E32" s="41"/>
      <c r="F32" s="58">
        <v>0</v>
      </c>
      <c r="G32" s="56"/>
      <c r="H32" s="58">
        <v>0</v>
      </c>
      <c r="I32" s="56"/>
      <c r="J32" s="58">
        <v>0</v>
      </c>
      <c r="K32" s="56"/>
      <c r="L32" s="58">
        <v>0</v>
      </c>
      <c r="M32" s="38"/>
      <c r="N32" s="58">
        <v>2727181</v>
      </c>
      <c r="O32" s="212"/>
      <c r="P32" s="58">
        <v>0</v>
      </c>
      <c r="Q32" s="38"/>
      <c r="R32" s="58">
        <v>0</v>
      </c>
      <c r="S32" s="56"/>
      <c r="T32" s="37">
        <v>-417375</v>
      </c>
      <c r="U32" s="56"/>
      <c r="V32" s="58">
        <f>SUM(R32:T32)</f>
        <v>-417375</v>
      </c>
      <c r="W32" s="56"/>
      <c r="X32" s="58">
        <f>SUM(F32:P32)+V32</f>
        <v>2309806</v>
      </c>
      <c r="Y32" s="56"/>
      <c r="Z32" s="58">
        <v>0</v>
      </c>
      <c r="AA32" s="56"/>
      <c r="AB32" s="58">
        <f>SUM(F32:N32,V32)</f>
        <v>2309806</v>
      </c>
    </row>
    <row r="33" spans="1:28" s="42" customFormat="1" ht="16.5" customHeight="1" x14ac:dyDescent="0.3">
      <c r="A33" s="40"/>
      <c r="B33" s="40"/>
      <c r="C33" s="40"/>
      <c r="D33" s="43"/>
      <c r="E33" s="41"/>
      <c r="F33" s="59"/>
      <c r="G33" s="38"/>
      <c r="H33" s="59"/>
      <c r="I33" s="38"/>
      <c r="J33" s="59"/>
      <c r="K33" s="38"/>
      <c r="L33" s="59"/>
      <c r="M33" s="38"/>
      <c r="N33" s="59"/>
      <c r="O33" s="38"/>
      <c r="P33" s="59"/>
      <c r="Q33" s="38"/>
      <c r="R33" s="59"/>
      <c r="S33" s="38"/>
      <c r="T33" s="59"/>
      <c r="U33" s="38"/>
      <c r="V33" s="59"/>
      <c r="W33" s="38"/>
      <c r="X33" s="59"/>
      <c r="Y33" s="38"/>
      <c r="Z33" s="59"/>
      <c r="AA33" s="38"/>
      <c r="AB33" s="59"/>
    </row>
    <row r="34" spans="1:28" s="42" customFormat="1" ht="16.5" customHeight="1" thickBot="1" x14ac:dyDescent="0.35">
      <c r="A34" s="39" t="s">
        <v>209</v>
      </c>
      <c r="B34" s="40"/>
      <c r="C34" s="40"/>
      <c r="D34" s="43"/>
      <c r="E34" s="41"/>
      <c r="F34" s="60">
        <f>SUM(F27:F32)</f>
        <v>373000</v>
      </c>
      <c r="G34" s="38"/>
      <c r="H34" s="60">
        <f>SUM(H27:H32)</f>
        <v>3680616</v>
      </c>
      <c r="I34" s="38"/>
      <c r="J34" s="60">
        <f>SUM(J27:J32)</f>
        <v>-733976</v>
      </c>
      <c r="K34" s="38"/>
      <c r="L34" s="60">
        <f>SUM(L27:L32)</f>
        <v>40200</v>
      </c>
      <c r="M34" s="38"/>
      <c r="N34" s="60">
        <f>SUM(N27:N32)</f>
        <v>31563104</v>
      </c>
      <c r="O34" s="38"/>
      <c r="P34" s="60">
        <f t="shared" ref="P34" si="1">SUM(P27:P32)</f>
        <v>23136</v>
      </c>
      <c r="Q34" s="38"/>
      <c r="R34" s="60">
        <f>SUM(R27:R32)</f>
        <v>-16197</v>
      </c>
      <c r="S34" s="38"/>
      <c r="T34" s="60">
        <f>SUM(T27:T32)</f>
        <v>-652085</v>
      </c>
      <c r="U34" s="38"/>
      <c r="V34" s="60">
        <f>SUM(V27:V32)</f>
        <v>-668282</v>
      </c>
      <c r="W34" s="38"/>
      <c r="X34" s="60">
        <f>SUM(X27:X32)</f>
        <v>34277798</v>
      </c>
      <c r="Y34" s="38"/>
      <c r="Z34" s="60">
        <v>0</v>
      </c>
      <c r="AA34" s="38"/>
      <c r="AB34" s="60">
        <f>SUM(AB27:AB32)</f>
        <v>34277798</v>
      </c>
    </row>
    <row r="35" spans="1:28" s="42" customFormat="1" ht="16.5" customHeight="1" thickTop="1" x14ac:dyDescent="0.3">
      <c r="A35" s="39"/>
      <c r="B35" s="40"/>
      <c r="C35" s="40"/>
      <c r="D35" s="43"/>
      <c r="E35" s="41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</row>
    <row r="36" spans="1:28" s="42" customFormat="1" ht="16.5" customHeight="1" x14ac:dyDescent="0.3">
      <c r="A36" s="39"/>
      <c r="B36" s="40"/>
      <c r="C36" s="40"/>
      <c r="D36" s="43"/>
      <c r="E36" s="41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</row>
    <row r="37" spans="1:28" s="42" customFormat="1" ht="16.5" customHeight="1" x14ac:dyDescent="0.3">
      <c r="A37" s="39"/>
      <c r="B37" s="40"/>
      <c r="C37" s="40"/>
      <c r="D37" s="43"/>
      <c r="E37" s="41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</row>
    <row r="38" spans="1:28" s="42" customFormat="1" ht="16.5" customHeight="1" x14ac:dyDescent="0.3">
      <c r="A38" s="39"/>
      <c r="B38" s="40"/>
      <c r="C38" s="40"/>
      <c r="D38" s="43"/>
      <c r="E38" s="41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</row>
    <row r="39" spans="1:28" s="42" customFormat="1" ht="16.5" customHeight="1" x14ac:dyDescent="0.3">
      <c r="A39" s="39"/>
      <c r="B39" s="40"/>
      <c r="C39" s="40"/>
      <c r="D39" s="43"/>
      <c r="E39" s="41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</row>
    <row r="40" spans="1:28" s="42" customFormat="1" ht="16.5" customHeight="1" x14ac:dyDescent="0.3">
      <c r="A40" s="39"/>
      <c r="B40" s="40"/>
      <c r="C40" s="40"/>
      <c r="D40" s="43"/>
      <c r="E40" s="41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</row>
    <row r="41" spans="1:28" s="42" customFormat="1" ht="16.5" customHeight="1" x14ac:dyDescent="0.3">
      <c r="A41" s="39"/>
      <c r="B41" s="40"/>
      <c r="C41" s="40"/>
      <c r="D41" s="43"/>
      <c r="E41" s="41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</row>
    <row r="42" spans="1:28" s="42" customFormat="1" ht="16.5" customHeight="1" x14ac:dyDescent="0.3">
      <c r="A42" s="39"/>
      <c r="B42" s="40"/>
      <c r="C42" s="40"/>
      <c r="D42" s="43"/>
      <c r="E42" s="41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</row>
    <row r="43" spans="1:28" s="42" customFormat="1" ht="16.5" customHeight="1" x14ac:dyDescent="0.3">
      <c r="A43" s="39"/>
      <c r="B43" s="40"/>
      <c r="C43" s="40"/>
      <c r="D43" s="43"/>
      <c r="E43" s="41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</row>
    <row r="44" spans="1:28" s="42" customFormat="1" ht="16.5" customHeight="1" x14ac:dyDescent="0.3">
      <c r="A44" s="39"/>
      <c r="B44" s="40"/>
      <c r="C44" s="40"/>
      <c r="D44" s="43"/>
      <c r="E44" s="41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</row>
    <row r="45" spans="1:28" s="42" customFormat="1" ht="16.5" customHeight="1" x14ac:dyDescent="0.3">
      <c r="A45" s="39"/>
      <c r="B45" s="40"/>
      <c r="C45" s="40"/>
      <c r="D45" s="43"/>
      <c r="E45" s="41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1:28" s="42" customFormat="1" ht="16.5" customHeight="1" x14ac:dyDescent="0.3">
      <c r="A46" s="39"/>
      <c r="B46" s="40"/>
      <c r="C46" s="40"/>
      <c r="D46" s="43"/>
      <c r="E46" s="41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</row>
    <row r="47" spans="1:28" s="42" customFormat="1" ht="16.5" customHeight="1" x14ac:dyDescent="0.3">
      <c r="A47" s="39"/>
      <c r="B47" s="40"/>
      <c r="C47" s="40"/>
      <c r="D47" s="43"/>
      <c r="E47" s="41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</row>
    <row r="48" spans="1:28" s="42" customFormat="1" ht="16.5" customHeight="1" x14ac:dyDescent="0.3">
      <c r="A48" s="39"/>
      <c r="B48" s="40"/>
      <c r="C48" s="40"/>
      <c r="D48" s="43"/>
      <c r="E48" s="41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</row>
    <row r="49" spans="1:28" s="42" customFormat="1" ht="16.5" customHeight="1" x14ac:dyDescent="0.3">
      <c r="A49" s="39"/>
      <c r="B49" s="40"/>
      <c r="C49" s="40"/>
      <c r="D49" s="43"/>
      <c r="E49" s="41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</row>
    <row r="50" spans="1:28" s="42" customFormat="1" ht="16.5" customHeight="1" x14ac:dyDescent="0.3">
      <c r="A50" s="39"/>
      <c r="B50" s="40"/>
      <c r="C50" s="40"/>
      <c r="D50" s="43"/>
      <c r="E50" s="41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</row>
    <row r="51" spans="1:28" ht="22.2" customHeight="1" x14ac:dyDescent="0.3">
      <c r="A51" s="19" t="str">
        <f>'9'!A52</f>
        <v>The accompanying condensed notes to the interim financial information are an integral part of this interim financial information.</v>
      </c>
      <c r="B51" s="19"/>
      <c r="C51" s="19"/>
      <c r="D51" s="19"/>
      <c r="E51" s="18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</row>
  </sheetData>
  <mergeCells count="3">
    <mergeCell ref="R7:V7"/>
    <mergeCell ref="R8:T8"/>
    <mergeCell ref="L10:N10"/>
  </mergeCells>
  <pageMargins left="0.3" right="0.3" top="0.5" bottom="0.6" header="0.49" footer="0.4"/>
  <pageSetup paperSize="9" scale="65" firstPageNumber="10" fitToHeight="0" orientation="landscape" useFirstPageNumber="1" horizontalDpi="1200" verticalDpi="1200" r:id="rId1"/>
  <headerFooter>
    <oddFooter>&amp;R&amp;"Arial,Regular"&amp;10&amp;P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9BCCC-B02D-40AD-A45F-397E4F1CDEF2}">
  <sheetPr>
    <tabColor rgb="FFCCFFCC"/>
  </sheetPr>
  <dimension ref="A1:L182"/>
  <sheetViews>
    <sheetView tabSelected="1" topLeftCell="A90" zoomScaleNormal="100" zoomScaleSheetLayoutView="100" zoomScalePageLayoutView="70" workbookViewId="0">
      <selection activeCell="N114" sqref="N114"/>
    </sheetView>
  </sheetViews>
  <sheetFormatPr defaultColWidth="9.33203125" defaultRowHeight="16.5" customHeight="1" x14ac:dyDescent="0.3"/>
  <cols>
    <col min="1" max="1" width="1.5546875" style="21" customWidth="1"/>
    <col min="2" max="2" width="1.33203125" style="21" customWidth="1"/>
    <col min="3" max="3" width="54.5546875" style="21" customWidth="1"/>
    <col min="4" max="4" width="5.5546875" style="75" customWidth="1"/>
    <col min="5" max="5" width="0.5546875" style="21" customWidth="1"/>
    <col min="6" max="6" width="11.6640625" style="77" customWidth="1"/>
    <col min="7" max="7" width="0.5546875" style="21" customWidth="1"/>
    <col min="8" max="8" width="11.6640625" style="77" customWidth="1"/>
    <col min="9" max="9" width="0.5546875" style="75" customWidth="1"/>
    <col min="10" max="10" width="11.6640625" style="77" customWidth="1"/>
    <col min="11" max="11" width="0.5546875" style="21" customWidth="1"/>
    <col min="12" max="12" width="11.6640625" style="77" customWidth="1"/>
    <col min="13" max="16384" width="9.33203125" style="22"/>
  </cols>
  <sheetData>
    <row r="1" spans="1:12" ht="16.5" customHeight="1" x14ac:dyDescent="0.3">
      <c r="A1" s="70" t="s">
        <v>0</v>
      </c>
      <c r="B1" s="70"/>
      <c r="C1" s="70"/>
      <c r="D1" s="71"/>
      <c r="G1" s="96"/>
      <c r="I1" s="97"/>
      <c r="K1" s="96"/>
      <c r="L1" s="137" t="s">
        <v>6</v>
      </c>
    </row>
    <row r="2" spans="1:12" ht="16.5" customHeight="1" x14ac:dyDescent="0.3">
      <c r="A2" s="70" t="s">
        <v>231</v>
      </c>
      <c r="B2" s="70"/>
      <c r="C2" s="70"/>
      <c r="D2" s="71"/>
      <c r="G2" s="96"/>
      <c r="I2" s="97"/>
      <c r="K2" s="96"/>
    </row>
    <row r="3" spans="1:12" ht="16.5" customHeight="1" x14ac:dyDescent="0.3">
      <c r="A3" s="72" t="str">
        <f>+'10'!A3</f>
        <v>For the nine-month period ended 30 September 2024</v>
      </c>
      <c r="B3" s="72"/>
      <c r="C3" s="72"/>
      <c r="D3" s="73"/>
      <c r="E3" s="74"/>
      <c r="F3" s="78"/>
      <c r="G3" s="98"/>
      <c r="H3" s="78"/>
      <c r="I3" s="99"/>
      <c r="J3" s="78"/>
      <c r="K3" s="98"/>
      <c r="L3" s="78"/>
    </row>
    <row r="4" spans="1:12" ht="16.5" customHeight="1" x14ac:dyDescent="0.3">
      <c r="G4" s="96"/>
      <c r="I4" s="97"/>
      <c r="K4" s="96"/>
    </row>
    <row r="5" spans="1:12" ht="16.5" customHeight="1" x14ac:dyDescent="0.3">
      <c r="G5" s="96"/>
      <c r="I5" s="97"/>
      <c r="K5" s="96"/>
    </row>
    <row r="6" spans="1:12" ht="16.5" customHeight="1" x14ac:dyDescent="0.3">
      <c r="F6" s="221" t="s">
        <v>3</v>
      </c>
      <c r="G6" s="221"/>
      <c r="H6" s="221"/>
      <c r="I6" s="79"/>
      <c r="J6" s="221" t="s">
        <v>4</v>
      </c>
      <c r="K6" s="221"/>
      <c r="L6" s="221"/>
    </row>
    <row r="7" spans="1:12" ht="16.5" customHeight="1" x14ac:dyDescent="0.3">
      <c r="A7" s="22"/>
      <c r="E7" s="70"/>
      <c r="F7" s="225" t="s">
        <v>5</v>
      </c>
      <c r="G7" s="225"/>
      <c r="H7" s="225"/>
      <c r="I7" s="81"/>
      <c r="J7" s="225" t="s">
        <v>5</v>
      </c>
      <c r="K7" s="225"/>
      <c r="L7" s="225"/>
    </row>
    <row r="8" spans="1:12" ht="16.5" customHeight="1" x14ac:dyDescent="0.3">
      <c r="A8" s="22"/>
      <c r="E8" s="70"/>
      <c r="F8" s="137"/>
      <c r="G8" s="137"/>
      <c r="H8" s="137"/>
      <c r="I8" s="81"/>
      <c r="J8" s="137"/>
      <c r="K8" s="137"/>
      <c r="L8" s="137" t="s">
        <v>104</v>
      </c>
    </row>
    <row r="9" spans="1:12" ht="16.5" customHeight="1" x14ac:dyDescent="0.3">
      <c r="B9" s="151"/>
      <c r="E9" s="70"/>
      <c r="F9" s="129">
        <v>2024</v>
      </c>
      <c r="G9" s="100"/>
      <c r="H9" s="129" t="s">
        <v>10</v>
      </c>
      <c r="I9" s="100"/>
      <c r="J9" s="129">
        <v>2024</v>
      </c>
      <c r="K9" s="100"/>
      <c r="L9" s="129" t="s">
        <v>10</v>
      </c>
    </row>
    <row r="10" spans="1:12" ht="16.5" customHeight="1" x14ac:dyDescent="0.3">
      <c r="D10" s="73" t="s">
        <v>11</v>
      </c>
      <c r="E10" s="70"/>
      <c r="F10" s="88" t="s">
        <v>12</v>
      </c>
      <c r="G10" s="100"/>
      <c r="H10" s="88" t="s">
        <v>12</v>
      </c>
      <c r="I10" s="100"/>
      <c r="J10" s="88" t="s">
        <v>12</v>
      </c>
      <c r="K10" s="100"/>
      <c r="L10" s="88" t="s">
        <v>12</v>
      </c>
    </row>
    <row r="11" spans="1:12" ht="16.5" customHeight="1" x14ac:dyDescent="0.3">
      <c r="A11" s="70" t="s">
        <v>232</v>
      </c>
      <c r="F11" s="83"/>
      <c r="G11" s="96"/>
      <c r="I11" s="97"/>
      <c r="J11" s="83"/>
      <c r="K11" s="96"/>
    </row>
    <row r="12" spans="1:12" ht="16.5" customHeight="1" x14ac:dyDescent="0.3">
      <c r="A12" s="21" t="s">
        <v>233</v>
      </c>
      <c r="F12" s="83">
        <v>1317361</v>
      </c>
      <c r="G12" s="101"/>
      <c r="H12" s="77">
        <v>6875631</v>
      </c>
      <c r="I12" s="101"/>
      <c r="J12" s="83">
        <v>2829562</v>
      </c>
      <c r="K12" s="101"/>
      <c r="L12" s="77">
        <v>6223239</v>
      </c>
    </row>
    <row r="13" spans="1:12" ht="16.5" customHeight="1" x14ac:dyDescent="0.3">
      <c r="A13" s="21" t="s">
        <v>234</v>
      </c>
      <c r="F13" s="83"/>
      <c r="G13" s="101"/>
      <c r="I13" s="101"/>
      <c r="J13" s="83"/>
      <c r="K13" s="101"/>
    </row>
    <row r="14" spans="1:12" ht="16.5" customHeight="1" x14ac:dyDescent="0.3">
      <c r="B14" s="21" t="s">
        <v>235</v>
      </c>
      <c r="F14" s="83"/>
      <c r="G14" s="101"/>
      <c r="I14" s="101"/>
      <c r="J14" s="83"/>
      <c r="K14" s="101"/>
    </row>
    <row r="15" spans="1:12" ht="16.5" customHeight="1" x14ac:dyDescent="0.3">
      <c r="A15" s="21" t="s">
        <v>236</v>
      </c>
      <c r="B15" s="151" t="s">
        <v>237</v>
      </c>
      <c r="F15" s="83">
        <v>2839487</v>
      </c>
      <c r="G15" s="101"/>
      <c r="H15" s="77">
        <v>2714785</v>
      </c>
      <c r="I15" s="101"/>
      <c r="J15" s="83">
        <v>584078</v>
      </c>
      <c r="K15" s="101"/>
      <c r="L15" s="77">
        <v>593158</v>
      </c>
    </row>
    <row r="16" spans="1:12" ht="16.5" customHeight="1" x14ac:dyDescent="0.3">
      <c r="B16" s="151" t="s">
        <v>328</v>
      </c>
      <c r="F16" s="83">
        <v>233351</v>
      </c>
      <c r="G16" s="101"/>
      <c r="H16" s="77">
        <v>-3160</v>
      </c>
      <c r="I16" s="101"/>
      <c r="J16" s="83">
        <v>0</v>
      </c>
      <c r="K16" s="101"/>
      <c r="L16" s="77">
        <v>-585</v>
      </c>
    </row>
    <row r="17" spans="2:12" ht="16.5" customHeight="1" x14ac:dyDescent="0.3">
      <c r="B17" s="151" t="s">
        <v>332</v>
      </c>
      <c r="D17" s="75">
        <v>13</v>
      </c>
      <c r="F17" s="83">
        <v>64033</v>
      </c>
      <c r="G17" s="101"/>
      <c r="H17" s="77">
        <v>0</v>
      </c>
      <c r="I17" s="101"/>
      <c r="J17" s="83">
        <v>0</v>
      </c>
      <c r="K17" s="101"/>
      <c r="L17" s="77">
        <v>0</v>
      </c>
    </row>
    <row r="18" spans="2:12" ht="16.5" customHeight="1" x14ac:dyDescent="0.3">
      <c r="B18" s="151" t="s">
        <v>238</v>
      </c>
      <c r="F18" s="83">
        <v>188453</v>
      </c>
      <c r="G18" s="101"/>
      <c r="H18" s="77">
        <v>-17470</v>
      </c>
      <c r="I18" s="101"/>
      <c r="J18" s="83">
        <v>188453</v>
      </c>
      <c r="K18" s="101"/>
      <c r="L18" s="77">
        <v>-17470</v>
      </c>
    </row>
    <row r="19" spans="2:12" ht="16.5" customHeight="1" x14ac:dyDescent="0.3">
      <c r="B19" s="151" t="s">
        <v>239</v>
      </c>
      <c r="F19" s="83">
        <v>-556086</v>
      </c>
      <c r="G19" s="101"/>
      <c r="H19" s="77">
        <v>-447770</v>
      </c>
      <c r="I19" s="101"/>
      <c r="J19" s="83">
        <v>-1117517</v>
      </c>
      <c r="K19" s="101"/>
      <c r="L19" s="77">
        <v>-730896</v>
      </c>
    </row>
    <row r="20" spans="2:12" ht="16.5" customHeight="1" x14ac:dyDescent="0.3">
      <c r="B20" s="151" t="s">
        <v>240</v>
      </c>
      <c r="D20" s="86"/>
      <c r="F20" s="83">
        <v>0</v>
      </c>
      <c r="G20" s="101"/>
      <c r="H20" s="77">
        <v>0</v>
      </c>
      <c r="I20" s="101"/>
      <c r="J20" s="83">
        <v>-1955743</v>
      </c>
      <c r="K20" s="101"/>
      <c r="L20" s="77">
        <v>-4116130</v>
      </c>
    </row>
    <row r="21" spans="2:12" ht="16.5" customHeight="1" x14ac:dyDescent="0.3">
      <c r="B21" s="151" t="s">
        <v>241</v>
      </c>
      <c r="F21" s="83">
        <v>2026576</v>
      </c>
      <c r="G21" s="101"/>
      <c r="H21" s="77">
        <v>1635303</v>
      </c>
      <c r="I21" s="101"/>
      <c r="J21" s="83">
        <v>1419889</v>
      </c>
      <c r="K21" s="101"/>
      <c r="L21" s="77">
        <v>1097760</v>
      </c>
    </row>
    <row r="22" spans="2:12" ht="16.5" customHeight="1" x14ac:dyDescent="0.3">
      <c r="B22" s="151" t="s">
        <v>242</v>
      </c>
      <c r="F22" s="83">
        <v>3291</v>
      </c>
      <c r="G22" s="101"/>
      <c r="H22" s="77">
        <v>12566</v>
      </c>
      <c r="I22" s="101"/>
      <c r="J22" s="83">
        <v>7612</v>
      </c>
      <c r="K22" s="101"/>
      <c r="L22" s="77">
        <v>7277</v>
      </c>
    </row>
    <row r="23" spans="2:12" ht="16.5" customHeight="1" x14ac:dyDescent="0.3">
      <c r="B23" s="151" t="s">
        <v>243</v>
      </c>
      <c r="F23" s="83">
        <v>0</v>
      </c>
      <c r="G23" s="101"/>
      <c r="H23" s="77">
        <v>0</v>
      </c>
      <c r="I23" s="101"/>
      <c r="J23" s="83">
        <v>0</v>
      </c>
      <c r="K23" s="101"/>
      <c r="L23" s="77">
        <v>0</v>
      </c>
    </row>
    <row r="24" spans="2:12" ht="16.5" customHeight="1" x14ac:dyDescent="0.3">
      <c r="B24" s="151" t="s">
        <v>244</v>
      </c>
      <c r="D24" s="86"/>
      <c r="F24" s="83"/>
      <c r="G24" s="101"/>
      <c r="I24" s="101"/>
      <c r="J24" s="83"/>
      <c r="K24" s="101"/>
    </row>
    <row r="25" spans="2:12" ht="16.5" customHeight="1" x14ac:dyDescent="0.3">
      <c r="B25" s="151"/>
      <c r="C25" s="21" t="s">
        <v>245</v>
      </c>
      <c r="D25" s="75">
        <v>15</v>
      </c>
      <c r="F25" s="83">
        <v>90081</v>
      </c>
      <c r="G25" s="101"/>
      <c r="H25" s="77">
        <v>-142402</v>
      </c>
      <c r="I25" s="101"/>
      <c r="J25" s="83">
        <v>0</v>
      </c>
      <c r="K25" s="101"/>
      <c r="L25" s="77">
        <v>0</v>
      </c>
    </row>
    <row r="26" spans="2:12" ht="16.5" customHeight="1" x14ac:dyDescent="0.3">
      <c r="B26" s="151" t="s">
        <v>334</v>
      </c>
      <c r="F26" s="83">
        <v>0</v>
      </c>
      <c r="G26" s="101"/>
      <c r="H26" s="77">
        <v>671077</v>
      </c>
      <c r="I26" s="101"/>
      <c r="J26" s="83">
        <v>0</v>
      </c>
      <c r="K26" s="22"/>
      <c r="L26" s="77">
        <v>0</v>
      </c>
    </row>
    <row r="27" spans="2:12" ht="16.5" customHeight="1" x14ac:dyDescent="0.3">
      <c r="B27" s="151" t="s">
        <v>246</v>
      </c>
      <c r="F27" s="83">
        <v>0</v>
      </c>
      <c r="G27" s="101"/>
      <c r="H27" s="77">
        <v>-1189773</v>
      </c>
      <c r="I27" s="101"/>
      <c r="J27" s="83">
        <v>0</v>
      </c>
      <c r="K27" s="75"/>
      <c r="L27" s="77">
        <v>0</v>
      </c>
    </row>
    <row r="28" spans="2:12" ht="16.5" customHeight="1" x14ac:dyDescent="0.3">
      <c r="B28" s="151" t="s">
        <v>335</v>
      </c>
      <c r="F28" s="83">
        <v>9007</v>
      </c>
      <c r="G28" s="101"/>
      <c r="H28" s="77">
        <v>53252</v>
      </c>
      <c r="I28" s="101"/>
      <c r="J28" s="83">
        <v>0</v>
      </c>
      <c r="K28" s="75"/>
      <c r="L28" s="77">
        <v>2447</v>
      </c>
    </row>
    <row r="29" spans="2:12" ht="16.5" customHeight="1" x14ac:dyDescent="0.3">
      <c r="B29" s="151" t="s">
        <v>333</v>
      </c>
      <c r="D29" s="75">
        <v>16</v>
      </c>
      <c r="F29" s="83">
        <v>103</v>
      </c>
      <c r="G29" s="101"/>
      <c r="H29" s="77">
        <v>12090</v>
      </c>
      <c r="I29" s="101"/>
      <c r="J29" s="83">
        <v>0</v>
      </c>
      <c r="K29" s="75"/>
      <c r="L29" s="77">
        <v>7951</v>
      </c>
    </row>
    <row r="30" spans="2:12" ht="16.5" customHeight="1" x14ac:dyDescent="0.3">
      <c r="B30" s="151" t="s">
        <v>329</v>
      </c>
      <c r="F30" s="83">
        <v>164057</v>
      </c>
      <c r="G30" s="101"/>
      <c r="H30" s="77">
        <v>-3680</v>
      </c>
      <c r="I30" s="101"/>
      <c r="J30" s="83">
        <v>-454</v>
      </c>
      <c r="K30" s="75"/>
      <c r="L30" s="77">
        <v>0</v>
      </c>
    </row>
    <row r="31" spans="2:12" ht="16.5" customHeight="1" x14ac:dyDescent="0.3">
      <c r="B31" s="151" t="s">
        <v>247</v>
      </c>
      <c r="F31" s="83">
        <v>-128044</v>
      </c>
      <c r="G31" s="101"/>
      <c r="H31" s="77">
        <v>-20017</v>
      </c>
      <c r="I31" s="101"/>
      <c r="J31" s="83">
        <v>-111945</v>
      </c>
      <c r="K31" s="101"/>
      <c r="L31" s="77">
        <v>-1137</v>
      </c>
    </row>
    <row r="32" spans="2:12" ht="16.5" customHeight="1" x14ac:dyDescent="0.3">
      <c r="B32" s="151" t="s">
        <v>248</v>
      </c>
      <c r="F32" s="83">
        <v>0</v>
      </c>
      <c r="G32" s="101"/>
      <c r="H32" s="77">
        <v>314</v>
      </c>
      <c r="I32" s="101"/>
      <c r="J32" s="83">
        <v>0</v>
      </c>
      <c r="K32" s="101"/>
      <c r="L32" s="77">
        <v>0</v>
      </c>
    </row>
    <row r="33" spans="1:12" ht="16.5" customHeight="1" x14ac:dyDescent="0.3">
      <c r="B33" s="151" t="s">
        <v>249</v>
      </c>
      <c r="F33" s="83">
        <v>-10515</v>
      </c>
      <c r="G33" s="101"/>
      <c r="H33" s="77">
        <v>0</v>
      </c>
      <c r="I33" s="101"/>
      <c r="J33" s="83">
        <v>-5614</v>
      </c>
      <c r="K33" s="101"/>
      <c r="L33" s="77">
        <v>0</v>
      </c>
    </row>
    <row r="34" spans="1:12" ht="16.5" customHeight="1" x14ac:dyDescent="0.3">
      <c r="B34" s="151" t="s">
        <v>250</v>
      </c>
      <c r="F34" s="83"/>
      <c r="G34" s="101"/>
      <c r="I34" s="101"/>
      <c r="J34" s="83"/>
      <c r="K34" s="101"/>
    </row>
    <row r="35" spans="1:12" ht="16.5" customHeight="1" x14ac:dyDescent="0.3">
      <c r="B35" s="151"/>
      <c r="C35" s="21" t="s">
        <v>251</v>
      </c>
      <c r="D35" s="86">
        <v>26.7</v>
      </c>
      <c r="F35" s="85">
        <v>0</v>
      </c>
      <c r="G35" s="101"/>
      <c r="H35" s="78">
        <v>0</v>
      </c>
      <c r="I35" s="101"/>
      <c r="J35" s="85">
        <v>-33715</v>
      </c>
      <c r="K35" s="101"/>
      <c r="L35" s="78">
        <v>-33571</v>
      </c>
    </row>
    <row r="36" spans="1:12" ht="16.5" customHeight="1" x14ac:dyDescent="0.3">
      <c r="B36" s="151"/>
      <c r="F36" s="83"/>
      <c r="G36" s="101"/>
      <c r="I36" s="101"/>
      <c r="J36" s="83"/>
      <c r="K36" s="101"/>
    </row>
    <row r="37" spans="1:12" ht="16.5" customHeight="1" x14ac:dyDescent="0.3">
      <c r="A37" s="22"/>
      <c r="B37" s="21" t="s">
        <v>252</v>
      </c>
      <c r="F37" s="83"/>
      <c r="J37" s="83"/>
    </row>
    <row r="38" spans="1:12" ht="16.5" customHeight="1" x14ac:dyDescent="0.3">
      <c r="C38" s="21" t="s">
        <v>253</v>
      </c>
      <c r="F38" s="83">
        <f>SUM(F12:F37)</f>
        <v>6241155</v>
      </c>
      <c r="G38" s="22"/>
      <c r="H38" s="77">
        <f>SUM(H12:H37)</f>
        <v>10150746</v>
      </c>
      <c r="I38" s="96"/>
      <c r="J38" s="83">
        <f>SUM(J12:J37)</f>
        <v>1804606</v>
      </c>
      <c r="K38" s="77"/>
      <c r="L38" s="77">
        <f>SUM(L12:L37)</f>
        <v>3032043</v>
      </c>
    </row>
    <row r="39" spans="1:12" ht="16.5" customHeight="1" x14ac:dyDescent="0.3">
      <c r="B39" s="21" t="s">
        <v>254</v>
      </c>
      <c r="D39" s="71"/>
      <c r="E39" s="70"/>
      <c r="F39" s="83"/>
      <c r="G39" s="96"/>
      <c r="I39" s="23"/>
      <c r="J39" s="89"/>
      <c r="K39" s="102"/>
      <c r="L39" s="182"/>
    </row>
    <row r="40" spans="1:12" ht="16.5" customHeight="1" x14ac:dyDescent="0.3">
      <c r="B40" s="22"/>
      <c r="C40" s="151" t="s">
        <v>255</v>
      </c>
      <c r="D40" s="71"/>
      <c r="E40" s="70"/>
      <c r="F40" s="148">
        <v>-453204</v>
      </c>
      <c r="G40" s="23"/>
      <c r="H40" s="177">
        <v>-1819017</v>
      </c>
      <c r="I40" s="23"/>
      <c r="J40" s="148">
        <v>572510</v>
      </c>
      <c r="K40" s="23"/>
      <c r="L40" s="177">
        <v>72566</v>
      </c>
    </row>
    <row r="41" spans="1:12" ht="16.5" customHeight="1" x14ac:dyDescent="0.3">
      <c r="B41" s="22"/>
      <c r="C41" s="151" t="s">
        <v>256</v>
      </c>
      <c r="D41" s="71"/>
      <c r="E41" s="70"/>
      <c r="F41" s="148">
        <v>-83566</v>
      </c>
      <c r="G41" s="23"/>
      <c r="H41" s="177">
        <v>85945</v>
      </c>
      <c r="I41" s="23"/>
      <c r="J41" s="148">
        <v>0</v>
      </c>
      <c r="K41" s="23"/>
      <c r="L41" s="177">
        <v>0</v>
      </c>
    </row>
    <row r="42" spans="1:12" ht="16.5" customHeight="1" x14ac:dyDescent="0.3">
      <c r="B42" s="22"/>
      <c r="C42" s="151" t="s">
        <v>257</v>
      </c>
      <c r="D42" s="71"/>
      <c r="E42" s="70"/>
      <c r="F42" s="148">
        <v>-78582</v>
      </c>
      <c r="G42" s="23"/>
      <c r="H42" s="177">
        <v>-4242921</v>
      </c>
      <c r="I42" s="23"/>
      <c r="J42" s="148">
        <v>0</v>
      </c>
      <c r="K42" s="23"/>
      <c r="L42" s="177">
        <v>0</v>
      </c>
    </row>
    <row r="43" spans="1:12" ht="16.5" customHeight="1" x14ac:dyDescent="0.3">
      <c r="B43" s="22"/>
      <c r="C43" s="151" t="s">
        <v>258</v>
      </c>
      <c r="D43" s="71"/>
      <c r="E43" s="70"/>
      <c r="F43" s="148">
        <v>56895</v>
      </c>
      <c r="G43" s="23"/>
      <c r="H43" s="177">
        <v>-443684</v>
      </c>
      <c r="I43" s="23"/>
      <c r="J43" s="148">
        <v>-18456</v>
      </c>
      <c r="K43" s="23"/>
      <c r="L43" s="177">
        <v>46078</v>
      </c>
    </row>
    <row r="44" spans="1:12" ht="16.5" customHeight="1" x14ac:dyDescent="0.3">
      <c r="B44" s="22"/>
      <c r="C44" s="151" t="s">
        <v>259</v>
      </c>
      <c r="D44" s="71"/>
      <c r="E44" s="70"/>
      <c r="F44" s="148">
        <v>-599467</v>
      </c>
      <c r="G44" s="23"/>
      <c r="H44" s="177">
        <v>-1754888</v>
      </c>
      <c r="I44" s="23"/>
      <c r="J44" s="148">
        <v>-92936</v>
      </c>
      <c r="K44" s="23"/>
      <c r="L44" s="177">
        <v>16442</v>
      </c>
    </row>
    <row r="45" spans="1:12" ht="16.5" customHeight="1" x14ac:dyDescent="0.3">
      <c r="B45" s="22"/>
      <c r="C45" s="151" t="s">
        <v>260</v>
      </c>
      <c r="D45" s="71"/>
      <c r="E45" s="70"/>
      <c r="F45" s="148">
        <v>-58206</v>
      </c>
      <c r="G45" s="23"/>
      <c r="H45" s="177">
        <v>52033</v>
      </c>
      <c r="I45" s="23"/>
      <c r="J45" s="148">
        <v>-239</v>
      </c>
      <c r="K45" s="23"/>
      <c r="L45" s="177">
        <v>-4928</v>
      </c>
    </row>
    <row r="46" spans="1:12" ht="16.5" customHeight="1" x14ac:dyDescent="0.3">
      <c r="B46" s="22"/>
      <c r="C46" s="151" t="s">
        <v>261</v>
      </c>
      <c r="D46" s="71"/>
      <c r="E46" s="70"/>
      <c r="F46" s="148">
        <v>317044</v>
      </c>
      <c r="G46" s="23"/>
      <c r="H46" s="177">
        <v>-3669789</v>
      </c>
      <c r="I46" s="23"/>
      <c r="J46" s="148">
        <v>-63354</v>
      </c>
      <c r="K46" s="23"/>
      <c r="L46" s="177">
        <v>50591</v>
      </c>
    </row>
    <row r="47" spans="1:12" ht="16.5" customHeight="1" x14ac:dyDescent="0.3">
      <c r="B47" s="22"/>
      <c r="C47" s="151" t="s">
        <v>262</v>
      </c>
      <c r="D47" s="71"/>
      <c r="E47" s="70"/>
      <c r="F47" s="148">
        <v>541351</v>
      </c>
      <c r="G47" s="23"/>
      <c r="H47" s="177">
        <v>154510</v>
      </c>
      <c r="I47" s="23"/>
      <c r="J47" s="148">
        <v>40030</v>
      </c>
      <c r="K47" s="23"/>
      <c r="L47" s="177">
        <v>11482</v>
      </c>
    </row>
    <row r="48" spans="1:12" ht="16.5" customHeight="1" x14ac:dyDescent="0.3">
      <c r="B48" s="22"/>
      <c r="C48" s="151" t="s">
        <v>263</v>
      </c>
      <c r="D48" s="71"/>
      <c r="E48" s="70"/>
      <c r="F48" s="149">
        <v>7541</v>
      </c>
      <c r="G48" s="23"/>
      <c r="H48" s="183">
        <v>4884</v>
      </c>
      <c r="I48" s="23"/>
      <c r="J48" s="149">
        <v>1</v>
      </c>
      <c r="K48" s="101"/>
      <c r="L48" s="183">
        <v>0</v>
      </c>
    </row>
    <row r="49" spans="1:12" ht="16.5" customHeight="1" x14ac:dyDescent="0.3">
      <c r="B49" s="22"/>
      <c r="C49" s="151"/>
      <c r="D49" s="71"/>
      <c r="E49" s="70"/>
      <c r="F49" s="89"/>
      <c r="G49" s="23"/>
      <c r="H49" s="182"/>
      <c r="J49" s="83"/>
    </row>
    <row r="50" spans="1:12" ht="16.5" customHeight="1" x14ac:dyDescent="0.3">
      <c r="A50" s="22"/>
      <c r="B50" s="21" t="s">
        <v>264</v>
      </c>
      <c r="C50" s="22"/>
      <c r="D50" s="71"/>
      <c r="E50" s="70"/>
      <c r="F50" s="148">
        <f>SUM(F38,F40:F48)</f>
        <v>5890961</v>
      </c>
      <c r="G50" s="177"/>
      <c r="H50" s="177">
        <f>SUM(H38,H40:H48)</f>
        <v>-1482181</v>
      </c>
      <c r="I50" s="23"/>
      <c r="J50" s="148">
        <f>SUM(J38:J48)</f>
        <v>2242162</v>
      </c>
      <c r="K50" s="102"/>
      <c r="L50" s="177">
        <f>SUM(L38:L48)</f>
        <v>3224274</v>
      </c>
    </row>
    <row r="51" spans="1:12" ht="16.5" customHeight="1" x14ac:dyDescent="0.3">
      <c r="A51" s="22"/>
      <c r="C51" s="151" t="s">
        <v>265</v>
      </c>
      <c r="D51" s="71"/>
      <c r="E51" s="70"/>
      <c r="F51" s="148">
        <v>-280648</v>
      </c>
      <c r="G51" s="177"/>
      <c r="H51" s="177">
        <v>-250998</v>
      </c>
      <c r="I51" s="23"/>
      <c r="J51" s="148">
        <v>-33968</v>
      </c>
      <c r="K51" s="102"/>
      <c r="L51" s="177">
        <v>-205679</v>
      </c>
    </row>
    <row r="52" spans="1:12" ht="16.5" customHeight="1" x14ac:dyDescent="0.3">
      <c r="A52" s="22"/>
      <c r="C52" s="151" t="s">
        <v>266</v>
      </c>
      <c r="D52" s="71"/>
      <c r="E52" s="70"/>
      <c r="F52" s="149">
        <v>0</v>
      </c>
      <c r="G52" s="23"/>
      <c r="H52" s="183">
        <v>6785</v>
      </c>
      <c r="I52" s="23"/>
      <c r="J52" s="149">
        <v>0</v>
      </c>
      <c r="K52" s="23"/>
      <c r="L52" s="183">
        <v>6785</v>
      </c>
    </row>
    <row r="53" spans="1:12" ht="16.5" customHeight="1" x14ac:dyDescent="0.3">
      <c r="A53" s="22"/>
      <c r="D53" s="71"/>
      <c r="E53" s="70"/>
      <c r="F53" s="89"/>
      <c r="G53" s="23"/>
      <c r="H53" s="182"/>
      <c r="I53" s="102"/>
      <c r="J53" s="89"/>
      <c r="K53" s="23"/>
      <c r="L53" s="182"/>
    </row>
    <row r="54" spans="1:12" ht="16.5" customHeight="1" x14ac:dyDescent="0.3">
      <c r="A54" s="70" t="s">
        <v>267</v>
      </c>
      <c r="B54" s="70"/>
      <c r="C54" s="70"/>
      <c r="D54" s="71"/>
      <c r="E54" s="177"/>
      <c r="F54" s="149">
        <f>SUM(F50:F52)</f>
        <v>5610313</v>
      </c>
      <c r="G54" s="177"/>
      <c r="H54" s="183">
        <f>SUM(H50:H52)</f>
        <v>-1726394</v>
      </c>
      <c r="I54" s="102"/>
      <c r="J54" s="149">
        <f>SUM(J50:J52)</f>
        <v>2208194</v>
      </c>
      <c r="K54" s="23"/>
      <c r="L54" s="183">
        <f>SUM(L50:L52)</f>
        <v>3025380</v>
      </c>
    </row>
    <row r="55" spans="1:12" ht="16.5" customHeight="1" x14ac:dyDescent="0.3">
      <c r="A55" s="70"/>
      <c r="B55" s="70"/>
      <c r="C55" s="70"/>
      <c r="D55" s="71"/>
      <c r="E55" s="177"/>
      <c r="F55" s="177"/>
      <c r="G55" s="177"/>
      <c r="H55" s="177"/>
      <c r="I55" s="102"/>
      <c r="J55" s="177"/>
      <c r="K55" s="23"/>
      <c r="L55" s="177"/>
    </row>
    <row r="56" spans="1:12" ht="16.5" customHeight="1" x14ac:dyDescent="0.3">
      <c r="A56" s="70"/>
      <c r="B56" s="70"/>
      <c r="C56" s="70"/>
      <c r="D56" s="71"/>
      <c r="E56" s="177"/>
      <c r="F56" s="177"/>
      <c r="G56" s="177"/>
      <c r="H56" s="177"/>
      <c r="I56" s="102"/>
      <c r="J56" s="177"/>
      <c r="K56" s="23"/>
      <c r="L56" s="177"/>
    </row>
    <row r="57" spans="1:12" ht="16.5" customHeight="1" x14ac:dyDescent="0.3">
      <c r="A57" s="70"/>
      <c r="B57" s="70"/>
      <c r="C57" s="70"/>
      <c r="D57" s="71"/>
      <c r="E57" s="177"/>
      <c r="F57" s="177"/>
      <c r="G57" s="177"/>
      <c r="H57" s="177"/>
      <c r="I57" s="102"/>
      <c r="J57" s="177"/>
      <c r="K57" s="23"/>
      <c r="L57" s="177"/>
    </row>
    <row r="58" spans="1:12" ht="16.5" customHeight="1" x14ac:dyDescent="0.3">
      <c r="A58" s="70"/>
      <c r="B58" s="70"/>
      <c r="C58" s="70"/>
      <c r="D58" s="71"/>
      <c r="E58" s="177"/>
      <c r="F58" s="177"/>
      <c r="G58" s="177"/>
      <c r="H58" s="177"/>
      <c r="I58" s="102"/>
      <c r="J58" s="177"/>
      <c r="K58" s="23"/>
      <c r="L58" s="177"/>
    </row>
    <row r="59" spans="1:12" ht="16.5" customHeight="1" x14ac:dyDescent="0.3">
      <c r="A59" s="70"/>
      <c r="B59" s="70"/>
      <c r="C59" s="70"/>
      <c r="D59" s="71"/>
      <c r="E59" s="177"/>
      <c r="F59" s="177"/>
      <c r="G59" s="177"/>
      <c r="H59" s="177"/>
      <c r="I59" s="102"/>
      <c r="J59" s="177"/>
      <c r="K59" s="23"/>
      <c r="L59" s="177"/>
    </row>
    <row r="60" spans="1:12" ht="22.35" customHeight="1" x14ac:dyDescent="0.3">
      <c r="A60" s="232" t="str">
        <f>'10'!A51</f>
        <v>The accompanying condensed notes to the interim financial information are an integral part of this interim financial information.</v>
      </c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</row>
    <row r="61" spans="1:12" ht="16.5" customHeight="1" x14ac:dyDescent="0.3">
      <c r="A61" s="70" t="str">
        <f>+A1</f>
        <v>Energy Absolute Public Company Limited</v>
      </c>
      <c r="B61" s="70"/>
      <c r="C61" s="70"/>
      <c r="D61" s="71"/>
      <c r="G61" s="96"/>
      <c r="I61" s="97"/>
      <c r="K61" s="96"/>
      <c r="L61" s="137" t="s">
        <v>6</v>
      </c>
    </row>
    <row r="62" spans="1:12" ht="16.5" customHeight="1" x14ac:dyDescent="0.3">
      <c r="A62" s="70" t="str">
        <f>A2</f>
        <v xml:space="preserve">Statement of Cash Flows </v>
      </c>
      <c r="B62" s="70"/>
      <c r="C62" s="70"/>
      <c r="D62" s="71"/>
      <c r="G62" s="96"/>
      <c r="I62" s="97"/>
      <c r="K62" s="96"/>
    </row>
    <row r="63" spans="1:12" ht="16.5" customHeight="1" x14ac:dyDescent="0.3">
      <c r="A63" s="72" t="str">
        <f>+A3</f>
        <v>For the nine-month period ended 30 September 2024</v>
      </c>
      <c r="B63" s="72"/>
      <c r="C63" s="72"/>
      <c r="D63" s="73"/>
      <c r="E63" s="74"/>
      <c r="F63" s="78"/>
      <c r="G63" s="98"/>
      <c r="H63" s="78"/>
      <c r="I63" s="99"/>
      <c r="J63" s="78"/>
      <c r="K63" s="98"/>
      <c r="L63" s="78"/>
    </row>
    <row r="64" spans="1:12" ht="16.5" customHeight="1" x14ac:dyDescent="0.3">
      <c r="A64" s="70"/>
      <c r="B64" s="70"/>
      <c r="C64" s="70"/>
      <c r="D64" s="71"/>
      <c r="G64" s="96"/>
      <c r="I64" s="97"/>
      <c r="K64" s="96"/>
    </row>
    <row r="65" spans="1:12" ht="16.5" customHeight="1" x14ac:dyDescent="0.3">
      <c r="A65" s="70"/>
      <c r="B65" s="70"/>
      <c r="C65" s="70"/>
      <c r="D65" s="71"/>
      <c r="G65" s="96"/>
      <c r="I65" s="97"/>
      <c r="K65" s="96"/>
    </row>
    <row r="66" spans="1:12" ht="16.5" customHeight="1" x14ac:dyDescent="0.3">
      <c r="F66" s="221" t="s">
        <v>3</v>
      </c>
      <c r="G66" s="221"/>
      <c r="H66" s="221"/>
      <c r="I66" s="79"/>
      <c r="J66" s="221" t="s">
        <v>4</v>
      </c>
      <c r="K66" s="221"/>
      <c r="L66" s="221"/>
    </row>
    <row r="67" spans="1:12" ht="16.5" customHeight="1" x14ac:dyDescent="0.3">
      <c r="A67" s="22"/>
      <c r="E67" s="70"/>
      <c r="F67" s="225" t="s">
        <v>5</v>
      </c>
      <c r="G67" s="225"/>
      <c r="H67" s="225"/>
      <c r="I67" s="81"/>
      <c r="J67" s="225" t="s">
        <v>5</v>
      </c>
      <c r="K67" s="225"/>
      <c r="L67" s="225"/>
    </row>
    <row r="68" spans="1:12" ht="16.5" customHeight="1" x14ac:dyDescent="0.3">
      <c r="A68" s="22"/>
      <c r="E68" s="70"/>
      <c r="F68" s="137"/>
      <c r="G68" s="137"/>
      <c r="H68" s="137"/>
      <c r="I68" s="81"/>
      <c r="J68" s="137"/>
      <c r="K68" s="137"/>
      <c r="L68" s="137" t="s">
        <v>104</v>
      </c>
    </row>
    <row r="69" spans="1:12" ht="16.5" customHeight="1" x14ac:dyDescent="0.3">
      <c r="E69" s="70"/>
      <c r="F69" s="129">
        <v>2024</v>
      </c>
      <c r="G69" s="100"/>
      <c r="H69" s="129" t="s">
        <v>10</v>
      </c>
      <c r="I69" s="100"/>
      <c r="J69" s="129">
        <v>2024</v>
      </c>
      <c r="K69" s="100"/>
      <c r="L69" s="129" t="s">
        <v>10</v>
      </c>
    </row>
    <row r="70" spans="1:12" ht="16.5" customHeight="1" x14ac:dyDescent="0.3">
      <c r="D70" s="73" t="s">
        <v>11</v>
      </c>
      <c r="E70" s="70"/>
      <c r="F70" s="88" t="s">
        <v>12</v>
      </c>
      <c r="G70" s="100"/>
      <c r="H70" s="88" t="s">
        <v>12</v>
      </c>
      <c r="I70" s="100"/>
      <c r="J70" s="88" t="s">
        <v>12</v>
      </c>
      <c r="K70" s="100"/>
      <c r="L70" s="88" t="s">
        <v>12</v>
      </c>
    </row>
    <row r="71" spans="1:12" ht="16.5" customHeight="1" x14ac:dyDescent="0.3">
      <c r="A71" s="70" t="s">
        <v>268</v>
      </c>
      <c r="E71" s="70"/>
      <c r="F71" s="89"/>
      <c r="G71" s="23"/>
      <c r="H71" s="182"/>
      <c r="I71" s="102"/>
      <c r="J71" s="89"/>
      <c r="K71" s="23"/>
      <c r="L71" s="182"/>
    </row>
    <row r="72" spans="1:12" ht="16.5" customHeight="1" x14ac:dyDescent="0.3">
      <c r="A72" s="21" t="s">
        <v>16</v>
      </c>
      <c r="D72" s="71"/>
      <c r="E72" s="70"/>
      <c r="F72" s="148">
        <v>-429171</v>
      </c>
      <c r="G72" s="23"/>
      <c r="H72" s="177">
        <v>-18104</v>
      </c>
      <c r="I72" s="23"/>
      <c r="J72" s="83">
        <v>-350117</v>
      </c>
      <c r="K72" s="23"/>
      <c r="L72" s="77">
        <v>0</v>
      </c>
    </row>
    <row r="73" spans="1:12" ht="16.5" customHeight="1" x14ac:dyDescent="0.3">
      <c r="A73" s="21" t="s">
        <v>269</v>
      </c>
      <c r="E73" s="70"/>
      <c r="F73" s="148">
        <v>0</v>
      </c>
      <c r="G73" s="23"/>
      <c r="H73" s="177">
        <v>-3500000</v>
      </c>
      <c r="I73" s="23"/>
      <c r="J73" s="148">
        <v>0</v>
      </c>
      <c r="K73" s="23"/>
      <c r="L73" s="177">
        <v>-3500000</v>
      </c>
    </row>
    <row r="74" spans="1:12" ht="16.5" customHeight="1" x14ac:dyDescent="0.3">
      <c r="A74" s="21" t="s">
        <v>270</v>
      </c>
      <c r="D74" s="86">
        <v>26.5</v>
      </c>
      <c r="E74" s="70"/>
      <c r="F74" s="148">
        <v>0</v>
      </c>
      <c r="G74" s="23"/>
      <c r="H74" s="177">
        <v>24000</v>
      </c>
      <c r="I74" s="23"/>
      <c r="J74" s="148">
        <v>1643600</v>
      </c>
      <c r="K74" s="23"/>
      <c r="L74" s="177">
        <v>4052000</v>
      </c>
    </row>
    <row r="75" spans="1:12" ht="16.5" customHeight="1" x14ac:dyDescent="0.3">
      <c r="A75" s="21" t="s">
        <v>271</v>
      </c>
      <c r="D75" s="86">
        <v>26.5</v>
      </c>
      <c r="E75" s="70"/>
      <c r="F75" s="83">
        <v>0</v>
      </c>
      <c r="G75" s="23"/>
      <c r="H75" s="77">
        <v>0</v>
      </c>
      <c r="I75" s="23"/>
      <c r="J75" s="83">
        <v>-4446384</v>
      </c>
      <c r="K75" s="23"/>
      <c r="L75" s="77">
        <v>-6651411</v>
      </c>
    </row>
    <row r="76" spans="1:12" ht="16.5" customHeight="1" x14ac:dyDescent="0.3">
      <c r="A76" s="21" t="s">
        <v>272</v>
      </c>
      <c r="D76" s="86">
        <v>26.5</v>
      </c>
      <c r="E76" s="70"/>
      <c r="F76" s="83">
        <v>0</v>
      </c>
      <c r="G76" s="23"/>
      <c r="H76" s="77">
        <v>0</v>
      </c>
      <c r="I76" s="23"/>
      <c r="J76" s="83">
        <v>2600070</v>
      </c>
      <c r="K76" s="22"/>
      <c r="L76" s="77">
        <v>2344500</v>
      </c>
    </row>
    <row r="77" spans="1:12" ht="16.5" customHeight="1" x14ac:dyDescent="0.3">
      <c r="A77" s="21" t="s">
        <v>273</v>
      </c>
      <c r="D77" s="86">
        <v>26.5</v>
      </c>
      <c r="E77" s="70"/>
      <c r="F77" s="83">
        <v>0</v>
      </c>
      <c r="G77" s="23"/>
      <c r="H77" s="77">
        <v>0</v>
      </c>
      <c r="I77" s="23"/>
      <c r="J77" s="83">
        <v>-990990</v>
      </c>
      <c r="K77" s="22"/>
      <c r="L77" s="77">
        <v>-7505000</v>
      </c>
    </row>
    <row r="78" spans="1:12" ht="16.5" customHeight="1" x14ac:dyDescent="0.3">
      <c r="A78" s="21" t="s">
        <v>274</v>
      </c>
      <c r="D78" s="86"/>
      <c r="E78" s="70"/>
      <c r="F78" s="148"/>
      <c r="G78" s="23"/>
      <c r="H78" s="177"/>
      <c r="I78" s="23"/>
      <c r="J78" s="148"/>
      <c r="K78" s="23"/>
      <c r="L78" s="177"/>
    </row>
    <row r="79" spans="1:12" ht="15.6" customHeight="1" x14ac:dyDescent="0.3">
      <c r="B79" s="21" t="s">
        <v>275</v>
      </c>
      <c r="D79" s="75">
        <v>14</v>
      </c>
      <c r="E79" s="70"/>
      <c r="F79" s="148">
        <v>-123850</v>
      </c>
      <c r="G79" s="23"/>
      <c r="H79" s="177">
        <v>0</v>
      </c>
      <c r="I79" s="23"/>
      <c r="J79" s="148">
        <v>0</v>
      </c>
      <c r="K79" s="23"/>
      <c r="L79" s="177">
        <v>0</v>
      </c>
    </row>
    <row r="80" spans="1:12" ht="16.5" customHeight="1" x14ac:dyDescent="0.3">
      <c r="A80" s="21" t="s">
        <v>276</v>
      </c>
      <c r="D80" s="75">
        <v>15</v>
      </c>
      <c r="E80" s="70"/>
      <c r="F80" s="148">
        <v>0</v>
      </c>
      <c r="G80" s="23"/>
      <c r="H80" s="177">
        <v>0</v>
      </c>
      <c r="I80" s="23"/>
      <c r="J80" s="148">
        <v>-124000</v>
      </c>
      <c r="K80" s="23"/>
      <c r="L80" s="177">
        <v>-269100</v>
      </c>
    </row>
    <row r="81" spans="1:12" ht="16.5" customHeight="1" x14ac:dyDescent="0.3">
      <c r="A81" s="21" t="s">
        <v>331</v>
      </c>
      <c r="E81" s="70"/>
      <c r="F81" s="148"/>
      <c r="G81" s="23"/>
      <c r="H81" s="177"/>
      <c r="I81" s="23"/>
      <c r="J81" s="148"/>
      <c r="K81" s="23"/>
      <c r="L81" s="177"/>
    </row>
    <row r="82" spans="1:12" ht="16.5" customHeight="1" x14ac:dyDescent="0.3">
      <c r="B82" s="21" t="s">
        <v>330</v>
      </c>
      <c r="E82" s="70"/>
      <c r="F82" s="148">
        <v>30000</v>
      </c>
      <c r="G82" s="23"/>
      <c r="H82" s="177">
        <v>0</v>
      </c>
      <c r="I82" s="23"/>
      <c r="J82" s="148">
        <v>0</v>
      </c>
      <c r="K82" s="23"/>
      <c r="L82" s="177">
        <v>0</v>
      </c>
    </row>
    <row r="83" spans="1:12" ht="16.5" customHeight="1" x14ac:dyDescent="0.3">
      <c r="A83" s="21" t="s">
        <v>277</v>
      </c>
      <c r="D83" s="75">
        <v>15</v>
      </c>
      <c r="E83" s="70"/>
      <c r="F83" s="148">
        <v>-407611</v>
      </c>
      <c r="G83" s="23"/>
      <c r="H83" s="177">
        <v>-100</v>
      </c>
      <c r="I83" s="23"/>
      <c r="J83" s="148">
        <v>0</v>
      </c>
      <c r="K83" s="23"/>
      <c r="L83" s="177">
        <v>0</v>
      </c>
    </row>
    <row r="84" spans="1:12" ht="16.5" customHeight="1" x14ac:dyDescent="0.3">
      <c r="A84" s="21" t="s">
        <v>278</v>
      </c>
      <c r="D84" s="75">
        <v>15</v>
      </c>
      <c r="E84" s="70"/>
      <c r="F84" s="148">
        <v>-122998</v>
      </c>
      <c r="G84" s="23"/>
      <c r="H84" s="177">
        <v>-37430</v>
      </c>
      <c r="I84" s="23"/>
      <c r="J84" s="148">
        <v>-122998</v>
      </c>
      <c r="K84" s="23"/>
      <c r="L84" s="177">
        <v>-25000</v>
      </c>
    </row>
    <row r="85" spans="1:12" ht="16.5" customHeight="1" x14ac:dyDescent="0.3">
      <c r="A85" s="21" t="s">
        <v>279</v>
      </c>
      <c r="D85" s="75">
        <v>15</v>
      </c>
      <c r="E85" s="70"/>
      <c r="F85" s="148">
        <v>20000</v>
      </c>
      <c r="G85" s="23"/>
      <c r="H85" s="177">
        <v>0</v>
      </c>
      <c r="I85" s="23"/>
      <c r="J85" s="148">
        <v>20000</v>
      </c>
      <c r="K85" s="23"/>
      <c r="L85" s="177">
        <v>0</v>
      </c>
    </row>
    <row r="86" spans="1:12" ht="16.2" customHeight="1" x14ac:dyDescent="0.3">
      <c r="A86" s="21" t="s">
        <v>280</v>
      </c>
      <c r="B86" s="22"/>
      <c r="D86" s="71"/>
      <c r="E86" s="70"/>
      <c r="F86" s="148">
        <v>-1156720</v>
      </c>
      <c r="G86" s="23"/>
      <c r="H86" s="177">
        <v>-4110992</v>
      </c>
      <c r="I86" s="23"/>
      <c r="J86" s="148">
        <v>-33373</v>
      </c>
      <c r="K86" s="23"/>
      <c r="L86" s="177">
        <v>-521589</v>
      </c>
    </row>
    <row r="87" spans="1:12" ht="16.2" customHeight="1" x14ac:dyDescent="0.3">
      <c r="A87" s="21" t="s">
        <v>281</v>
      </c>
      <c r="B87" s="22"/>
      <c r="D87" s="71"/>
      <c r="E87" s="70"/>
      <c r="F87" s="83">
        <v>0</v>
      </c>
      <c r="G87" s="23"/>
      <c r="H87" s="177">
        <v>-266</v>
      </c>
      <c r="I87" s="23"/>
      <c r="J87" s="148">
        <v>0</v>
      </c>
      <c r="K87" s="23"/>
      <c r="L87" s="177">
        <v>0</v>
      </c>
    </row>
    <row r="88" spans="1:12" ht="16.5" customHeight="1" x14ac:dyDescent="0.3">
      <c r="A88" s="21" t="s">
        <v>282</v>
      </c>
      <c r="B88" s="22"/>
      <c r="D88" s="71"/>
      <c r="E88" s="70"/>
      <c r="F88" s="148">
        <v>133290</v>
      </c>
      <c r="G88" s="23"/>
      <c r="H88" s="177">
        <v>176030</v>
      </c>
      <c r="I88" s="23"/>
      <c r="J88" s="148">
        <v>133290</v>
      </c>
      <c r="K88" s="22"/>
      <c r="L88" s="177">
        <v>264490</v>
      </c>
    </row>
    <row r="89" spans="1:12" ht="16.5" customHeight="1" x14ac:dyDescent="0.3">
      <c r="A89" s="21" t="s">
        <v>283</v>
      </c>
      <c r="E89" s="70"/>
      <c r="F89" s="148">
        <v>-298915</v>
      </c>
      <c r="G89" s="23"/>
      <c r="H89" s="177">
        <v>-16532</v>
      </c>
      <c r="I89" s="23"/>
      <c r="J89" s="148">
        <v>-3989</v>
      </c>
      <c r="K89" s="22"/>
      <c r="L89" s="177">
        <v>-2682</v>
      </c>
    </row>
    <row r="90" spans="1:12" ht="16.5" customHeight="1" x14ac:dyDescent="0.3">
      <c r="A90" s="21" t="s">
        <v>284</v>
      </c>
      <c r="D90" s="71"/>
      <c r="E90" s="70"/>
      <c r="F90" s="148"/>
      <c r="G90" s="23"/>
      <c r="H90" s="177"/>
      <c r="I90" s="23"/>
      <c r="J90" s="148"/>
      <c r="K90" s="22"/>
      <c r="L90" s="177"/>
    </row>
    <row r="91" spans="1:12" ht="16.5" customHeight="1" x14ac:dyDescent="0.3">
      <c r="A91" s="22"/>
      <c r="B91" s="21" t="s">
        <v>285</v>
      </c>
      <c r="D91" s="86"/>
      <c r="E91" s="70"/>
      <c r="F91" s="148">
        <v>0</v>
      </c>
      <c r="G91" s="23"/>
      <c r="H91" s="177">
        <v>0</v>
      </c>
      <c r="I91" s="23"/>
      <c r="J91" s="148">
        <v>0</v>
      </c>
      <c r="K91" s="22"/>
      <c r="L91" s="177">
        <v>8488</v>
      </c>
    </row>
    <row r="92" spans="1:12" ht="16.5" customHeight="1" x14ac:dyDescent="0.3">
      <c r="A92" s="21" t="s">
        <v>286</v>
      </c>
      <c r="D92" s="176"/>
      <c r="E92" s="70"/>
      <c r="F92" s="148">
        <v>539</v>
      </c>
      <c r="G92" s="23"/>
      <c r="H92" s="177">
        <v>0</v>
      </c>
      <c r="I92" s="23"/>
      <c r="J92" s="148">
        <v>1835743</v>
      </c>
      <c r="K92" s="23"/>
      <c r="L92" s="177">
        <v>4116130</v>
      </c>
    </row>
    <row r="93" spans="1:12" ht="16.5" customHeight="1" x14ac:dyDescent="0.3">
      <c r="A93" s="21" t="s">
        <v>287</v>
      </c>
      <c r="D93" s="71"/>
      <c r="E93" s="70"/>
      <c r="F93" s="148">
        <v>280270</v>
      </c>
      <c r="G93" s="23"/>
      <c r="H93" s="177">
        <v>33313</v>
      </c>
      <c r="I93" s="23"/>
      <c r="J93" s="148">
        <v>652377</v>
      </c>
      <c r="K93" s="23"/>
      <c r="L93" s="177">
        <v>284291</v>
      </c>
    </row>
    <row r="94" spans="1:12" ht="16.5" customHeight="1" x14ac:dyDescent="0.3">
      <c r="A94" s="21" t="s">
        <v>288</v>
      </c>
      <c r="D94" s="71"/>
      <c r="E94" s="70"/>
      <c r="F94" s="148">
        <v>31680</v>
      </c>
      <c r="G94" s="23"/>
      <c r="H94" s="177">
        <v>61680</v>
      </c>
      <c r="I94" s="23"/>
      <c r="J94" s="148">
        <v>1680</v>
      </c>
      <c r="K94" s="23"/>
      <c r="L94" s="177">
        <v>1515</v>
      </c>
    </row>
    <row r="95" spans="1:12" ht="8.1" customHeight="1" x14ac:dyDescent="0.3">
      <c r="D95" s="71"/>
      <c r="E95" s="70"/>
      <c r="F95" s="210"/>
      <c r="G95" s="23"/>
      <c r="H95" s="211"/>
      <c r="I95" s="23"/>
      <c r="J95" s="210"/>
      <c r="K95" s="23"/>
      <c r="L95" s="211"/>
    </row>
    <row r="96" spans="1:12" ht="16.5" customHeight="1" x14ac:dyDescent="0.3">
      <c r="A96" s="70" t="s">
        <v>289</v>
      </c>
      <c r="B96" s="70"/>
      <c r="C96" s="22"/>
      <c r="D96" s="71"/>
      <c r="E96" s="70"/>
      <c r="F96" s="149">
        <f>SUM(F72:F94)</f>
        <v>-2043486</v>
      </c>
      <c r="G96" s="177"/>
      <c r="H96" s="183">
        <f>SUM(H72:H94)</f>
        <v>-7388401</v>
      </c>
      <c r="I96" s="102"/>
      <c r="J96" s="149">
        <f>SUM(J72:J94)</f>
        <v>814909</v>
      </c>
      <c r="K96" s="23"/>
      <c r="L96" s="183">
        <f>SUM(L72:L94)</f>
        <v>-7403368</v>
      </c>
    </row>
    <row r="97" spans="1:12" ht="16.5" customHeight="1" x14ac:dyDescent="0.3">
      <c r="A97" s="70"/>
      <c r="B97" s="70"/>
      <c r="C97" s="22"/>
      <c r="D97" s="71"/>
      <c r="E97" s="70"/>
      <c r="F97" s="148"/>
      <c r="G97" s="23"/>
      <c r="H97" s="177"/>
      <c r="I97" s="102"/>
      <c r="J97" s="148"/>
      <c r="K97" s="23"/>
      <c r="L97" s="177"/>
    </row>
    <row r="98" spans="1:12" ht="16.5" customHeight="1" x14ac:dyDescent="0.3">
      <c r="A98" s="70" t="s">
        <v>290</v>
      </c>
      <c r="D98" s="71"/>
      <c r="E98" s="70"/>
      <c r="F98" s="89"/>
      <c r="G98" s="23"/>
      <c r="H98" s="182"/>
      <c r="I98" s="102"/>
      <c r="J98" s="89"/>
      <c r="K98" s="23"/>
      <c r="L98" s="182"/>
    </row>
    <row r="99" spans="1:12" ht="16.5" customHeight="1" x14ac:dyDescent="0.3">
      <c r="A99" s="21" t="s">
        <v>291</v>
      </c>
      <c r="D99" s="75">
        <v>18</v>
      </c>
      <c r="E99" s="70"/>
      <c r="F99" s="148">
        <v>11311183</v>
      </c>
      <c r="G99" s="23"/>
      <c r="H99" s="177">
        <v>29403830</v>
      </c>
      <c r="I99" s="23"/>
      <c r="J99" s="148">
        <v>5971066</v>
      </c>
      <c r="K99" s="102"/>
      <c r="L99" s="177">
        <v>20682082</v>
      </c>
    </row>
    <row r="100" spans="1:12" ht="16.5" customHeight="1" x14ac:dyDescent="0.3">
      <c r="A100" s="151" t="s">
        <v>292</v>
      </c>
      <c r="C100" s="22"/>
      <c r="D100" s="75">
        <v>18</v>
      </c>
      <c r="E100" s="70"/>
      <c r="F100" s="178">
        <v>-10722812</v>
      </c>
      <c r="G100" s="22"/>
      <c r="H100" s="184">
        <v>-26975778</v>
      </c>
      <c r="I100" s="22"/>
      <c r="J100" s="84">
        <v>-5503169</v>
      </c>
      <c r="K100" s="22"/>
      <c r="L100" s="22">
        <v>-20891944</v>
      </c>
    </row>
    <row r="101" spans="1:12" ht="16.5" customHeight="1" x14ac:dyDescent="0.3">
      <c r="A101" s="151" t="s">
        <v>293</v>
      </c>
      <c r="C101" s="22"/>
      <c r="D101" s="75">
        <v>19</v>
      </c>
      <c r="E101" s="70"/>
      <c r="F101" s="178">
        <v>2443190</v>
      </c>
      <c r="G101" s="23"/>
      <c r="H101" s="184">
        <v>6100666</v>
      </c>
      <c r="I101" s="23"/>
      <c r="J101" s="178">
        <v>2164399</v>
      </c>
      <c r="K101" s="23"/>
      <c r="L101" s="184">
        <v>4626407</v>
      </c>
    </row>
    <row r="102" spans="1:12" ht="16.5" customHeight="1" x14ac:dyDescent="0.3">
      <c r="A102" s="151" t="s">
        <v>294</v>
      </c>
      <c r="B102" s="151"/>
      <c r="C102" s="151"/>
      <c r="D102" s="75">
        <v>19</v>
      </c>
      <c r="E102" s="70"/>
      <c r="F102" s="148">
        <v>-5980117</v>
      </c>
      <c r="G102" s="23"/>
      <c r="H102" s="177">
        <v>-4471728</v>
      </c>
      <c r="I102" s="23"/>
      <c r="J102" s="148">
        <v>-3898860</v>
      </c>
      <c r="K102" s="23"/>
      <c r="L102" s="177">
        <v>-2352169</v>
      </c>
    </row>
    <row r="103" spans="1:12" ht="16.5" customHeight="1" x14ac:dyDescent="0.3">
      <c r="A103" s="151" t="s">
        <v>295</v>
      </c>
      <c r="B103" s="151"/>
      <c r="C103" s="151"/>
      <c r="D103" s="86"/>
      <c r="E103" s="70"/>
      <c r="F103" s="216">
        <v>1199477</v>
      </c>
      <c r="G103" s="23"/>
      <c r="H103" s="217">
        <v>50000</v>
      </c>
      <c r="I103" s="23"/>
      <c r="J103" s="148">
        <v>2238206</v>
      </c>
      <c r="K103" s="23"/>
      <c r="L103" s="177">
        <v>170000</v>
      </c>
    </row>
    <row r="104" spans="1:12" ht="16.5" customHeight="1" x14ac:dyDescent="0.3">
      <c r="A104" s="21" t="s">
        <v>338</v>
      </c>
      <c r="B104" s="151"/>
      <c r="C104" s="151"/>
      <c r="D104" s="86"/>
      <c r="E104" s="70"/>
      <c r="F104" s="148">
        <v>-299477</v>
      </c>
      <c r="G104" s="23"/>
      <c r="H104" s="177">
        <v>-29837</v>
      </c>
      <c r="I104" s="23"/>
      <c r="J104" s="148">
        <v>-1439687</v>
      </c>
      <c r="K104" s="23"/>
      <c r="L104" s="177">
        <v>-158300</v>
      </c>
    </row>
    <row r="105" spans="1:12" ht="16.5" customHeight="1" x14ac:dyDescent="0.3">
      <c r="A105" s="21" t="s">
        <v>296</v>
      </c>
      <c r="B105" s="151"/>
      <c r="C105" s="151"/>
      <c r="D105" s="86">
        <v>26.6</v>
      </c>
      <c r="E105" s="70"/>
      <c r="F105" s="148">
        <v>0</v>
      </c>
      <c r="G105" s="23"/>
      <c r="H105" s="177">
        <v>0</v>
      </c>
      <c r="I105" s="23"/>
      <c r="J105" s="148">
        <v>-127000</v>
      </c>
      <c r="K105" s="23"/>
      <c r="L105" s="177">
        <v>0</v>
      </c>
    </row>
    <row r="106" spans="1:12" ht="16.5" customHeight="1" x14ac:dyDescent="0.3">
      <c r="A106" s="21" t="s">
        <v>298</v>
      </c>
      <c r="B106" s="151"/>
      <c r="C106" s="151"/>
      <c r="E106" s="70"/>
      <c r="F106" s="148"/>
      <c r="G106" s="23"/>
      <c r="H106" s="177"/>
      <c r="I106" s="23"/>
      <c r="J106" s="148"/>
      <c r="K106" s="23"/>
      <c r="L106" s="177"/>
    </row>
    <row r="107" spans="1:12" ht="16.5" customHeight="1" x14ac:dyDescent="0.3">
      <c r="B107" s="151" t="s">
        <v>299</v>
      </c>
      <c r="C107" s="151"/>
      <c r="D107" s="75">
        <v>19</v>
      </c>
      <c r="E107" s="70"/>
      <c r="F107" s="148">
        <v>-47661</v>
      </c>
      <c r="G107" s="23"/>
      <c r="H107" s="177">
        <v>-53896</v>
      </c>
      <c r="I107" s="23"/>
      <c r="J107" s="148">
        <v>-29369</v>
      </c>
      <c r="K107" s="23"/>
      <c r="L107" s="177">
        <v>-32596</v>
      </c>
    </row>
    <row r="108" spans="1:12" ht="16.5" customHeight="1" x14ac:dyDescent="0.3">
      <c r="A108" s="21" t="s">
        <v>297</v>
      </c>
      <c r="B108" s="151"/>
      <c r="C108" s="151"/>
      <c r="E108" s="70"/>
      <c r="F108" s="148">
        <v>0</v>
      </c>
      <c r="G108" s="23"/>
      <c r="H108" s="177">
        <v>16866000</v>
      </c>
      <c r="I108" s="23"/>
      <c r="J108" s="148">
        <v>0</v>
      </c>
      <c r="K108" s="23"/>
      <c r="L108" s="177">
        <v>16866000</v>
      </c>
    </row>
    <row r="109" spans="1:12" ht="16.5" customHeight="1" x14ac:dyDescent="0.3">
      <c r="A109" s="151" t="s">
        <v>300</v>
      </c>
      <c r="B109" s="151"/>
      <c r="C109" s="151"/>
      <c r="E109" s="70"/>
      <c r="F109" s="148">
        <v>0</v>
      </c>
      <c r="G109" s="23"/>
      <c r="H109" s="177">
        <v>-1000000</v>
      </c>
      <c r="I109" s="23"/>
      <c r="J109" s="148">
        <v>0</v>
      </c>
      <c r="K109" s="23"/>
      <c r="L109" s="177">
        <v>-1000000</v>
      </c>
    </row>
    <row r="110" spans="1:12" ht="16.5" customHeight="1" x14ac:dyDescent="0.3">
      <c r="A110" s="21" t="s">
        <v>301</v>
      </c>
      <c r="B110" s="151"/>
      <c r="C110" s="151"/>
      <c r="E110" s="70"/>
      <c r="F110" s="148">
        <v>0</v>
      </c>
      <c r="G110" s="23"/>
      <c r="H110" s="177">
        <v>-7000</v>
      </c>
      <c r="I110" s="23"/>
      <c r="J110" s="148">
        <v>0</v>
      </c>
      <c r="K110" s="23"/>
      <c r="L110" s="177">
        <v>-7000</v>
      </c>
    </row>
    <row r="111" spans="1:12" ht="16.5" customHeight="1" x14ac:dyDescent="0.3">
      <c r="A111" s="151" t="s">
        <v>302</v>
      </c>
      <c r="B111" s="151"/>
      <c r="C111" s="151"/>
      <c r="D111" s="71"/>
      <c r="E111" s="70"/>
      <c r="F111" s="148">
        <v>-143656</v>
      </c>
      <c r="G111" s="23"/>
      <c r="H111" s="177">
        <v>-99977</v>
      </c>
      <c r="I111" s="23"/>
      <c r="J111" s="148">
        <v>-52300</v>
      </c>
      <c r="K111" s="23"/>
      <c r="L111" s="177">
        <v>-8146</v>
      </c>
    </row>
    <row r="112" spans="1:12" ht="16.5" customHeight="1" x14ac:dyDescent="0.3">
      <c r="A112" s="151" t="s">
        <v>303</v>
      </c>
      <c r="B112" s="151"/>
      <c r="C112" s="151"/>
      <c r="D112" s="71"/>
      <c r="E112" s="70"/>
      <c r="F112" s="148"/>
      <c r="G112" s="23"/>
      <c r="H112" s="177"/>
      <c r="I112" s="23"/>
      <c r="J112" s="148"/>
      <c r="K112" s="23"/>
    </row>
    <row r="113" spans="1:12" ht="16.5" customHeight="1" x14ac:dyDescent="0.3">
      <c r="A113" s="151"/>
      <c r="B113" s="151" t="s">
        <v>304</v>
      </c>
      <c r="C113" s="151"/>
      <c r="D113" s="71"/>
      <c r="E113" s="70"/>
      <c r="F113" s="148">
        <v>0</v>
      </c>
      <c r="G113" s="23"/>
      <c r="H113" s="177">
        <v>30</v>
      </c>
      <c r="I113" s="23"/>
      <c r="J113" s="148">
        <v>0</v>
      </c>
      <c r="K113" s="23"/>
      <c r="L113" s="177">
        <v>0</v>
      </c>
    </row>
    <row r="114" spans="1:12" ht="16.5" customHeight="1" x14ac:dyDescent="0.3">
      <c r="A114" s="151" t="s">
        <v>203</v>
      </c>
      <c r="E114" s="70"/>
      <c r="F114" s="148">
        <v>-1113851</v>
      </c>
      <c r="G114" s="23"/>
      <c r="H114" s="177">
        <v>-1119082</v>
      </c>
      <c r="I114" s="23"/>
      <c r="J114" s="148">
        <v>-1113851</v>
      </c>
      <c r="K114" s="23"/>
      <c r="L114" s="77">
        <v>-3082001</v>
      </c>
    </row>
    <row r="115" spans="1:12" ht="16.5" customHeight="1" x14ac:dyDescent="0.3">
      <c r="A115" s="151" t="s">
        <v>305</v>
      </c>
      <c r="E115" s="70"/>
      <c r="F115" s="148">
        <v>-78975</v>
      </c>
      <c r="G115" s="23"/>
      <c r="H115" s="177">
        <v>0</v>
      </c>
      <c r="I115" s="23"/>
      <c r="J115" s="148">
        <v>-78975</v>
      </c>
      <c r="K115" s="23"/>
      <c r="L115" s="177">
        <v>0</v>
      </c>
    </row>
    <row r="116" spans="1:12" ht="16.5" customHeight="1" x14ac:dyDescent="0.3">
      <c r="A116" s="151" t="s">
        <v>306</v>
      </c>
      <c r="B116" s="151"/>
      <c r="C116" s="151"/>
      <c r="D116" s="71"/>
      <c r="E116" s="70"/>
      <c r="F116" s="149">
        <v>-2171854</v>
      </c>
      <c r="G116" s="23"/>
      <c r="H116" s="183">
        <v>-1366852</v>
      </c>
      <c r="I116" s="23"/>
      <c r="J116" s="149">
        <v>-1561165</v>
      </c>
      <c r="K116" s="23"/>
      <c r="L116" s="183">
        <v>-851874</v>
      </c>
    </row>
    <row r="117" spans="1:12" ht="8.1" customHeight="1" x14ac:dyDescent="0.3">
      <c r="D117" s="71"/>
      <c r="E117" s="70"/>
      <c r="F117" s="89"/>
      <c r="G117" s="23"/>
      <c r="H117" s="182"/>
      <c r="I117" s="102"/>
      <c r="J117" s="89"/>
      <c r="K117" s="23"/>
      <c r="L117" s="182"/>
    </row>
    <row r="118" spans="1:12" ht="16.5" customHeight="1" x14ac:dyDescent="0.3">
      <c r="A118" s="70" t="s">
        <v>307</v>
      </c>
      <c r="B118" s="70"/>
      <c r="C118" s="70"/>
      <c r="D118" s="71"/>
      <c r="E118" s="70"/>
      <c r="F118" s="149">
        <f>SUM(F99:F116)</f>
        <v>-5604553</v>
      </c>
      <c r="G118" s="23"/>
      <c r="H118" s="183">
        <f>SUM(H99:H116)</f>
        <v>17296376</v>
      </c>
      <c r="I118" s="177"/>
      <c r="J118" s="149">
        <f>SUM(J99:J116)</f>
        <v>-3430705</v>
      </c>
      <c r="K118" s="23"/>
      <c r="L118" s="183">
        <f>SUM(L99:L116)</f>
        <v>13960459</v>
      </c>
    </row>
    <row r="119" spans="1:12" ht="16.5" customHeight="1" x14ac:dyDescent="0.3">
      <c r="A119" s="70"/>
      <c r="B119" s="70"/>
      <c r="C119" s="70"/>
      <c r="D119" s="71"/>
      <c r="E119" s="70"/>
      <c r="F119" s="177"/>
      <c r="G119" s="23"/>
      <c r="H119" s="177"/>
      <c r="I119" s="177"/>
      <c r="J119" s="177"/>
      <c r="K119" s="23"/>
      <c r="L119" s="177"/>
    </row>
    <row r="120" spans="1:12" ht="16.5" customHeight="1" x14ac:dyDescent="0.3">
      <c r="A120" s="70"/>
      <c r="B120" s="70"/>
      <c r="C120" s="70"/>
      <c r="D120" s="71"/>
      <c r="E120" s="70"/>
      <c r="F120" s="177"/>
      <c r="G120" s="23"/>
      <c r="H120" s="177"/>
      <c r="I120" s="177"/>
      <c r="J120" s="177"/>
      <c r="K120" s="23"/>
      <c r="L120" s="177"/>
    </row>
    <row r="121" spans="1:12" ht="2.1" customHeight="1" x14ac:dyDescent="0.3">
      <c r="A121" s="70"/>
      <c r="B121" s="70"/>
      <c r="C121" s="70"/>
      <c r="D121" s="71"/>
      <c r="E121" s="70"/>
      <c r="F121" s="177"/>
      <c r="G121" s="23"/>
      <c r="H121" s="177"/>
      <c r="I121" s="177"/>
      <c r="J121" s="177"/>
      <c r="K121" s="23"/>
      <c r="L121" s="177"/>
    </row>
    <row r="122" spans="1:12" ht="22.35" customHeight="1" x14ac:dyDescent="0.3">
      <c r="A122" s="232" t="str">
        <f>A60</f>
        <v>The accompanying condensed notes to the interim financial information are an integral part of this interim financial information.</v>
      </c>
      <c r="B122" s="232"/>
      <c r="C122" s="232"/>
      <c r="D122" s="232"/>
      <c r="E122" s="232"/>
      <c r="F122" s="232"/>
      <c r="G122" s="232"/>
      <c r="H122" s="232"/>
      <c r="I122" s="232"/>
      <c r="J122" s="232"/>
      <c r="K122" s="232"/>
      <c r="L122" s="232"/>
    </row>
    <row r="123" spans="1:12" ht="16.5" customHeight="1" x14ac:dyDescent="0.3">
      <c r="A123" s="70" t="str">
        <f>+A61</f>
        <v>Energy Absolute Public Company Limited</v>
      </c>
      <c r="B123" s="70"/>
      <c r="C123" s="70"/>
      <c r="D123" s="71"/>
      <c r="G123" s="96"/>
      <c r="I123" s="97"/>
      <c r="K123" s="96"/>
      <c r="L123" s="137" t="s">
        <v>6</v>
      </c>
    </row>
    <row r="124" spans="1:12" ht="16.5" customHeight="1" x14ac:dyDescent="0.3">
      <c r="A124" s="70" t="str">
        <f>A62</f>
        <v xml:space="preserve">Statement of Cash Flows </v>
      </c>
      <c r="B124" s="70"/>
      <c r="C124" s="70"/>
      <c r="D124" s="71"/>
      <c r="G124" s="96"/>
      <c r="I124" s="97"/>
      <c r="K124" s="96"/>
    </row>
    <row r="125" spans="1:12" ht="16.5" customHeight="1" x14ac:dyDescent="0.3">
      <c r="A125" s="72" t="str">
        <f>+A63</f>
        <v>For the nine-month period ended 30 September 2024</v>
      </c>
      <c r="B125" s="72"/>
      <c r="C125" s="72"/>
      <c r="D125" s="73"/>
      <c r="E125" s="74"/>
      <c r="F125" s="78"/>
      <c r="G125" s="98"/>
      <c r="H125" s="78"/>
      <c r="I125" s="99"/>
      <c r="J125" s="78"/>
      <c r="K125" s="98"/>
      <c r="L125" s="78"/>
    </row>
    <row r="126" spans="1:12" ht="16.5" customHeight="1" x14ac:dyDescent="0.3">
      <c r="A126" s="70"/>
      <c r="B126" s="70"/>
      <c r="C126" s="70"/>
      <c r="D126" s="71"/>
      <c r="G126" s="96"/>
      <c r="I126" s="97"/>
      <c r="K126" s="96"/>
    </row>
    <row r="127" spans="1:12" ht="16.5" customHeight="1" x14ac:dyDescent="0.3">
      <c r="A127" s="70"/>
      <c r="B127" s="70"/>
      <c r="C127" s="70"/>
      <c r="D127" s="71"/>
      <c r="G127" s="96"/>
      <c r="I127" s="97"/>
      <c r="K127" s="96"/>
    </row>
    <row r="128" spans="1:12" ht="16.5" customHeight="1" x14ac:dyDescent="0.3">
      <c r="F128" s="221" t="s">
        <v>3</v>
      </c>
      <c r="G128" s="221"/>
      <c r="H128" s="221"/>
      <c r="I128" s="79"/>
      <c r="J128" s="221" t="s">
        <v>4</v>
      </c>
      <c r="K128" s="221"/>
      <c r="L128" s="221"/>
    </row>
    <row r="129" spans="1:12" ht="16.5" customHeight="1" x14ac:dyDescent="0.3">
      <c r="A129" s="22"/>
      <c r="E129" s="70"/>
      <c r="F129" s="225" t="s">
        <v>5</v>
      </c>
      <c r="G129" s="225"/>
      <c r="H129" s="225"/>
      <c r="I129" s="81"/>
      <c r="J129" s="225" t="s">
        <v>5</v>
      </c>
      <c r="K129" s="225"/>
      <c r="L129" s="225"/>
    </row>
    <row r="130" spans="1:12" ht="16.5" customHeight="1" x14ac:dyDescent="0.3">
      <c r="A130" s="22"/>
      <c r="E130" s="70"/>
      <c r="F130" s="137"/>
      <c r="G130" s="137"/>
      <c r="H130" s="137"/>
      <c r="I130" s="81"/>
      <c r="J130" s="137"/>
      <c r="K130" s="137"/>
      <c r="L130" s="137" t="s">
        <v>104</v>
      </c>
    </row>
    <row r="131" spans="1:12" ht="16.5" customHeight="1" x14ac:dyDescent="0.3">
      <c r="E131" s="70"/>
      <c r="F131" s="129">
        <v>2024</v>
      </c>
      <c r="G131" s="100"/>
      <c r="H131" s="129" t="s">
        <v>10</v>
      </c>
      <c r="I131" s="100"/>
      <c r="J131" s="129">
        <v>2024</v>
      </c>
      <c r="K131" s="100"/>
      <c r="L131" s="129" t="s">
        <v>10</v>
      </c>
    </row>
    <row r="132" spans="1:12" ht="16.5" customHeight="1" x14ac:dyDescent="0.3">
      <c r="D132" s="73" t="s">
        <v>79</v>
      </c>
      <c r="E132" s="70"/>
      <c r="F132" s="88" t="s">
        <v>12</v>
      </c>
      <c r="G132" s="100"/>
      <c r="H132" s="88" t="s">
        <v>12</v>
      </c>
      <c r="I132" s="100"/>
      <c r="J132" s="88" t="s">
        <v>12</v>
      </c>
      <c r="K132" s="100"/>
      <c r="L132" s="88" t="s">
        <v>12</v>
      </c>
    </row>
    <row r="133" spans="1:12" ht="16.5" customHeight="1" x14ac:dyDescent="0.3">
      <c r="E133" s="70"/>
      <c r="F133" s="89"/>
      <c r="G133" s="23"/>
      <c r="H133" s="182"/>
      <c r="I133" s="102"/>
      <c r="J133" s="89"/>
      <c r="K133" s="23"/>
      <c r="L133" s="182"/>
    </row>
    <row r="134" spans="1:12" ht="16.5" customHeight="1" x14ac:dyDescent="0.3">
      <c r="A134" s="70" t="s">
        <v>308</v>
      </c>
      <c r="B134" s="70"/>
      <c r="C134" s="70"/>
      <c r="D134" s="71"/>
      <c r="E134" s="70"/>
      <c r="F134" s="148">
        <v>-2037726</v>
      </c>
      <c r="G134" s="23"/>
      <c r="H134" s="177">
        <v>8181581</v>
      </c>
      <c r="I134" s="102"/>
      <c r="J134" s="148">
        <v>-407602</v>
      </c>
      <c r="K134" s="23"/>
      <c r="L134" s="177">
        <v>9582471</v>
      </c>
    </row>
    <row r="135" spans="1:12" ht="16.5" customHeight="1" x14ac:dyDescent="0.3">
      <c r="A135" s="21" t="s">
        <v>309</v>
      </c>
      <c r="D135" s="71"/>
      <c r="E135" s="70"/>
      <c r="F135" s="148">
        <v>2463729</v>
      </c>
      <c r="G135" s="23"/>
      <c r="H135" s="177">
        <v>3210732</v>
      </c>
      <c r="I135" s="23"/>
      <c r="J135" s="148">
        <v>708019</v>
      </c>
      <c r="K135" s="23"/>
      <c r="L135" s="177">
        <v>371578</v>
      </c>
    </row>
    <row r="136" spans="1:12" ht="16.5" customHeight="1" x14ac:dyDescent="0.3">
      <c r="A136" s="21" t="s">
        <v>310</v>
      </c>
      <c r="B136" s="22"/>
      <c r="C136" s="22"/>
      <c r="D136" s="71"/>
      <c r="E136" s="70"/>
      <c r="F136" s="149">
        <v>-49300</v>
      </c>
      <c r="G136" s="23"/>
      <c r="H136" s="183">
        <v>24625</v>
      </c>
      <c r="I136" s="23"/>
      <c r="J136" s="149">
        <v>712</v>
      </c>
      <c r="K136" s="23"/>
      <c r="L136" s="183">
        <v>-211</v>
      </c>
    </row>
    <row r="137" spans="1:12" ht="16.5" customHeight="1" x14ac:dyDescent="0.3">
      <c r="D137" s="71"/>
      <c r="E137" s="70"/>
      <c r="F137" s="89"/>
      <c r="G137" s="23"/>
      <c r="H137" s="182"/>
      <c r="I137" s="102"/>
      <c r="J137" s="89"/>
      <c r="K137" s="23"/>
      <c r="L137" s="182"/>
    </row>
    <row r="138" spans="1:12" ht="16.5" customHeight="1" thickBot="1" x14ac:dyDescent="0.35">
      <c r="A138" s="70" t="s">
        <v>311</v>
      </c>
      <c r="D138" s="71"/>
      <c r="E138" s="70"/>
      <c r="F138" s="179">
        <f>SUM(F134:F137)</f>
        <v>376703</v>
      </c>
      <c r="G138" s="23"/>
      <c r="H138" s="185">
        <f>SUM(H134:H137)</f>
        <v>11416938</v>
      </c>
      <c r="I138" s="102"/>
      <c r="J138" s="179">
        <f>SUM(J134:J136)</f>
        <v>301129</v>
      </c>
      <c r="K138" s="23"/>
      <c r="L138" s="185">
        <f>SUM(L134:L136)</f>
        <v>9953838</v>
      </c>
    </row>
    <row r="139" spans="1:12" ht="16.5" customHeight="1" thickTop="1" x14ac:dyDescent="0.3">
      <c r="E139" s="70"/>
      <c r="F139" s="89"/>
      <c r="G139" s="23"/>
      <c r="H139" s="182"/>
      <c r="I139" s="102"/>
      <c r="J139" s="89"/>
      <c r="K139" s="23"/>
      <c r="L139" s="182"/>
    </row>
    <row r="140" spans="1:12" ht="16.5" customHeight="1" x14ac:dyDescent="0.3">
      <c r="A140" s="70" t="s">
        <v>312</v>
      </c>
      <c r="D140" s="71"/>
      <c r="E140" s="70"/>
      <c r="F140" s="148"/>
      <c r="G140" s="180"/>
      <c r="H140" s="177"/>
      <c r="I140" s="181"/>
      <c r="J140" s="148"/>
      <c r="K140" s="180"/>
      <c r="L140" s="177"/>
    </row>
    <row r="141" spans="1:12" ht="16.5" customHeight="1" x14ac:dyDescent="0.3">
      <c r="A141" s="151" t="s">
        <v>313</v>
      </c>
      <c r="D141" s="71"/>
      <c r="E141" s="70"/>
      <c r="F141" s="148"/>
      <c r="G141" s="180"/>
      <c r="H141" s="177"/>
      <c r="I141" s="181"/>
      <c r="J141" s="148"/>
      <c r="K141" s="180"/>
      <c r="L141" s="177"/>
    </row>
    <row r="142" spans="1:12" ht="16.5" customHeight="1" x14ac:dyDescent="0.3">
      <c r="A142" s="151"/>
      <c r="B142" s="21" t="s">
        <v>314</v>
      </c>
      <c r="D142" s="71"/>
      <c r="E142" s="70"/>
      <c r="F142" s="149">
        <v>376703</v>
      </c>
      <c r="G142" s="180"/>
      <c r="H142" s="183">
        <v>11416938</v>
      </c>
      <c r="I142" s="23"/>
      <c r="J142" s="149">
        <v>301129</v>
      </c>
      <c r="K142" s="102"/>
      <c r="L142" s="183">
        <v>9953838</v>
      </c>
    </row>
    <row r="143" spans="1:12" ht="16.5" customHeight="1" x14ac:dyDescent="0.3">
      <c r="A143" s="151"/>
      <c r="D143" s="71"/>
      <c r="E143" s="70"/>
      <c r="F143" s="148"/>
      <c r="G143" s="180"/>
      <c r="H143" s="177"/>
      <c r="I143" s="181"/>
      <c r="J143" s="148"/>
      <c r="K143" s="180"/>
      <c r="L143" s="177"/>
    </row>
    <row r="144" spans="1:12" ht="16.5" customHeight="1" thickBot="1" x14ac:dyDescent="0.35">
      <c r="A144" s="151"/>
      <c r="D144" s="71"/>
      <c r="E144" s="70"/>
      <c r="F144" s="179">
        <f>SUM(F142:F143)</f>
        <v>376703</v>
      </c>
      <c r="G144" s="180"/>
      <c r="H144" s="185">
        <f>SUM(H142:H143)</f>
        <v>11416938</v>
      </c>
      <c r="I144" s="181"/>
      <c r="J144" s="179">
        <f>SUM(J142:J143)</f>
        <v>301129</v>
      </c>
      <c r="K144" s="180"/>
      <c r="L144" s="185">
        <f>SUM(L142:L143)</f>
        <v>9953838</v>
      </c>
    </row>
    <row r="145" spans="1:12" ht="16.5" customHeight="1" thickTop="1" x14ac:dyDescent="0.3">
      <c r="C145" s="22"/>
      <c r="D145" s="71"/>
      <c r="E145" s="70"/>
      <c r="F145" s="89"/>
      <c r="G145" s="23"/>
      <c r="H145" s="182"/>
      <c r="I145" s="102"/>
      <c r="J145" s="89"/>
      <c r="K145" s="23"/>
      <c r="L145" s="182"/>
    </row>
    <row r="146" spans="1:12" ht="16.5" customHeight="1" x14ac:dyDescent="0.3">
      <c r="C146" s="22"/>
      <c r="D146" s="71"/>
      <c r="E146" s="70"/>
      <c r="F146" s="89"/>
      <c r="G146" s="23"/>
      <c r="H146" s="182"/>
      <c r="I146" s="102"/>
      <c r="J146" s="89"/>
      <c r="K146" s="23"/>
      <c r="L146" s="182"/>
    </row>
    <row r="147" spans="1:12" ht="16.5" customHeight="1" x14ac:dyDescent="0.3">
      <c r="A147" s="70" t="s">
        <v>315</v>
      </c>
      <c r="D147" s="71"/>
      <c r="E147" s="70"/>
      <c r="F147" s="89"/>
      <c r="G147" s="23"/>
      <c r="H147" s="182"/>
      <c r="I147" s="102"/>
      <c r="J147" s="89"/>
      <c r="K147" s="23"/>
      <c r="L147" s="182"/>
    </row>
    <row r="148" spans="1:12" ht="16.5" customHeight="1" x14ac:dyDescent="0.3">
      <c r="A148" s="151" t="s">
        <v>316</v>
      </c>
      <c r="B148" s="22"/>
      <c r="C148" s="22"/>
      <c r="D148" s="71"/>
      <c r="E148" s="70"/>
      <c r="F148" s="83"/>
      <c r="J148" s="83"/>
    </row>
    <row r="149" spans="1:12" ht="16.5" customHeight="1" x14ac:dyDescent="0.3">
      <c r="A149" s="151"/>
      <c r="B149" s="22" t="s">
        <v>317</v>
      </c>
      <c r="C149" s="22"/>
      <c r="D149" s="71"/>
      <c r="E149" s="70"/>
      <c r="F149" s="83"/>
      <c r="J149" s="83"/>
    </row>
    <row r="150" spans="1:12" ht="16.5" customHeight="1" x14ac:dyDescent="0.3">
      <c r="A150" s="151"/>
      <c r="B150" s="22" t="s">
        <v>318</v>
      </c>
      <c r="C150" s="22"/>
      <c r="D150" s="71"/>
      <c r="E150" s="70"/>
      <c r="F150" s="148">
        <v>-134982</v>
      </c>
      <c r="G150" s="23"/>
      <c r="H150" s="177">
        <v>-269794</v>
      </c>
      <c r="I150" s="23"/>
      <c r="J150" s="148">
        <v>0</v>
      </c>
      <c r="K150" s="180"/>
      <c r="L150" s="177">
        <v>0</v>
      </c>
    </row>
    <row r="151" spans="1:12" ht="16.5" customHeight="1" x14ac:dyDescent="0.3">
      <c r="A151" s="151" t="s">
        <v>336</v>
      </c>
      <c r="B151" s="22"/>
      <c r="C151" s="151"/>
      <c r="D151" s="105"/>
      <c r="E151" s="70"/>
      <c r="F151" s="148">
        <v>0</v>
      </c>
      <c r="G151" s="23"/>
      <c r="H151" s="177">
        <v>3439</v>
      </c>
      <c r="I151" s="23"/>
      <c r="J151" s="148">
        <v>0</v>
      </c>
      <c r="K151" s="180"/>
      <c r="L151" s="177">
        <v>-8030</v>
      </c>
    </row>
    <row r="152" spans="1:12" ht="16.5" customHeight="1" x14ac:dyDescent="0.3">
      <c r="A152" s="151" t="s">
        <v>319</v>
      </c>
      <c r="B152" s="22"/>
      <c r="C152" s="151"/>
      <c r="D152" s="105">
        <v>17</v>
      </c>
      <c r="E152" s="70"/>
      <c r="F152" s="148">
        <v>30683</v>
      </c>
      <c r="G152" s="23"/>
      <c r="H152" s="177">
        <v>5090</v>
      </c>
      <c r="I152" s="23"/>
      <c r="J152" s="148">
        <v>16120</v>
      </c>
      <c r="K152" s="180"/>
      <c r="L152" s="177">
        <v>0</v>
      </c>
    </row>
    <row r="153" spans="1:12" ht="16.5" customHeight="1" x14ac:dyDescent="0.25">
      <c r="A153" s="151" t="s">
        <v>320</v>
      </c>
      <c r="B153" s="151"/>
      <c r="D153" s="103"/>
      <c r="F153" s="148"/>
      <c r="G153" s="101"/>
      <c r="H153" s="177"/>
      <c r="I153" s="101"/>
      <c r="J153" s="148"/>
      <c r="K153" s="180"/>
      <c r="L153" s="177"/>
    </row>
    <row r="154" spans="1:12" ht="16.5" customHeight="1" x14ac:dyDescent="0.3">
      <c r="C154" s="21" t="s">
        <v>321</v>
      </c>
      <c r="E154" s="70"/>
      <c r="F154" s="148">
        <v>155548</v>
      </c>
      <c r="G154" s="23"/>
      <c r="H154" s="177">
        <v>-90726</v>
      </c>
      <c r="I154" s="102"/>
      <c r="J154" s="148">
        <v>-133290</v>
      </c>
      <c r="K154" s="23"/>
      <c r="L154" s="177">
        <v>-108037</v>
      </c>
    </row>
    <row r="155" spans="1:12" ht="16.5" customHeight="1" x14ac:dyDescent="0.3">
      <c r="A155" s="151" t="s">
        <v>322</v>
      </c>
      <c r="E155" s="70"/>
      <c r="F155" s="148"/>
      <c r="G155" s="23"/>
      <c r="H155" s="177"/>
      <c r="I155" s="102"/>
      <c r="J155" s="148"/>
      <c r="K155" s="23"/>
      <c r="L155" s="177"/>
    </row>
    <row r="156" spans="1:12" ht="16.5" customHeight="1" x14ac:dyDescent="0.3">
      <c r="B156" s="21" t="s">
        <v>323</v>
      </c>
      <c r="E156" s="70"/>
      <c r="F156" s="148">
        <v>0</v>
      </c>
      <c r="G156" s="23"/>
      <c r="H156" s="177">
        <v>3402919</v>
      </c>
      <c r="I156" s="102"/>
      <c r="J156" s="148">
        <v>0</v>
      </c>
      <c r="K156" s="23"/>
      <c r="L156" s="177">
        <v>923811</v>
      </c>
    </row>
    <row r="157" spans="1:12" ht="16.5" customHeight="1" x14ac:dyDescent="0.3">
      <c r="A157" s="151" t="s">
        <v>324</v>
      </c>
      <c r="E157" s="70"/>
      <c r="F157" s="148">
        <v>16956</v>
      </c>
      <c r="G157" s="23"/>
      <c r="H157" s="177">
        <v>0</v>
      </c>
      <c r="I157" s="102"/>
      <c r="J157" s="148">
        <v>0</v>
      </c>
      <c r="K157" s="23"/>
      <c r="L157" s="177">
        <v>0</v>
      </c>
    </row>
    <row r="158" spans="1:12" ht="16.5" customHeight="1" x14ac:dyDescent="0.3">
      <c r="A158" s="151" t="s">
        <v>325</v>
      </c>
      <c r="B158" s="151"/>
      <c r="C158" s="151"/>
      <c r="E158" s="70"/>
      <c r="F158" s="148"/>
      <c r="G158" s="23"/>
      <c r="H158" s="177"/>
      <c r="I158" s="102"/>
      <c r="J158" s="148"/>
      <c r="K158" s="23"/>
      <c r="L158" s="177"/>
    </row>
    <row r="159" spans="1:12" ht="16.5" customHeight="1" x14ac:dyDescent="0.3">
      <c r="A159" s="151"/>
      <c r="B159" s="151"/>
      <c r="C159" s="220" t="s">
        <v>326</v>
      </c>
      <c r="E159" s="70"/>
      <c r="F159" s="148">
        <v>0</v>
      </c>
      <c r="G159" s="23"/>
      <c r="H159" s="177">
        <v>0</v>
      </c>
      <c r="I159" s="102"/>
      <c r="J159" s="148">
        <v>0</v>
      </c>
      <c r="K159" s="23"/>
      <c r="L159" s="177">
        <v>4710</v>
      </c>
    </row>
    <row r="160" spans="1:12" ht="16.5" customHeight="1" x14ac:dyDescent="0.3">
      <c r="E160" s="70"/>
      <c r="F160" s="177"/>
      <c r="G160" s="23"/>
      <c r="H160" s="177"/>
      <c r="I160" s="102"/>
      <c r="J160" s="177"/>
      <c r="K160" s="23"/>
      <c r="L160" s="177"/>
    </row>
    <row r="161" spans="5:12" ht="16.5" customHeight="1" x14ac:dyDescent="0.3">
      <c r="E161" s="70"/>
      <c r="F161" s="177"/>
      <c r="G161" s="23"/>
      <c r="H161" s="177"/>
      <c r="I161" s="102"/>
      <c r="J161" s="177"/>
      <c r="K161" s="23"/>
      <c r="L161" s="177"/>
    </row>
    <row r="162" spans="5:12" ht="16.5" customHeight="1" x14ac:dyDescent="0.3">
      <c r="E162" s="70"/>
      <c r="F162" s="177"/>
      <c r="G162" s="23"/>
      <c r="H162" s="177"/>
      <c r="I162" s="102"/>
      <c r="J162" s="177"/>
      <c r="K162" s="23"/>
      <c r="L162" s="177"/>
    </row>
    <row r="163" spans="5:12" ht="16.5" customHeight="1" x14ac:dyDescent="0.3">
      <c r="E163" s="70"/>
      <c r="F163" s="177"/>
      <c r="G163" s="23"/>
      <c r="H163" s="177"/>
      <c r="I163" s="102"/>
      <c r="J163" s="177"/>
      <c r="K163" s="23"/>
      <c r="L163" s="177"/>
    </row>
    <row r="164" spans="5:12" ht="16.5" customHeight="1" x14ac:dyDescent="0.3">
      <c r="E164" s="70"/>
      <c r="F164" s="177"/>
      <c r="G164" s="23"/>
      <c r="H164" s="177"/>
      <c r="I164" s="102"/>
      <c r="J164" s="177"/>
      <c r="K164" s="23"/>
      <c r="L164" s="177"/>
    </row>
    <row r="165" spans="5:12" ht="16.5" customHeight="1" x14ac:dyDescent="0.3">
      <c r="E165" s="70"/>
      <c r="F165" s="177"/>
      <c r="G165" s="23"/>
      <c r="H165" s="177"/>
      <c r="I165" s="102"/>
      <c r="J165" s="177"/>
      <c r="K165" s="23"/>
      <c r="L165" s="177"/>
    </row>
    <row r="166" spans="5:12" ht="16.5" customHeight="1" x14ac:dyDescent="0.3">
      <c r="E166" s="70"/>
      <c r="F166" s="177"/>
      <c r="G166" s="23"/>
      <c r="H166" s="177"/>
      <c r="I166" s="102"/>
      <c r="J166" s="177"/>
      <c r="K166" s="23"/>
      <c r="L166" s="177"/>
    </row>
    <row r="167" spans="5:12" ht="16.5" customHeight="1" x14ac:dyDescent="0.3">
      <c r="E167" s="70"/>
      <c r="F167" s="177"/>
      <c r="G167" s="23"/>
      <c r="H167" s="177"/>
      <c r="I167" s="102"/>
      <c r="J167" s="177"/>
      <c r="K167" s="23"/>
      <c r="L167" s="177"/>
    </row>
    <row r="168" spans="5:12" ht="16.5" customHeight="1" x14ac:dyDescent="0.3">
      <c r="E168" s="70"/>
      <c r="F168" s="177"/>
      <c r="G168" s="23"/>
      <c r="H168" s="177"/>
      <c r="I168" s="102"/>
      <c r="J168" s="177"/>
      <c r="K168" s="23"/>
      <c r="L168" s="177"/>
    </row>
    <row r="169" spans="5:12" ht="16.5" customHeight="1" x14ac:dyDescent="0.3">
      <c r="E169" s="70"/>
      <c r="F169" s="177"/>
      <c r="G169" s="23"/>
      <c r="H169" s="177"/>
      <c r="I169" s="102"/>
      <c r="J169" s="177"/>
      <c r="K169" s="23"/>
      <c r="L169" s="177"/>
    </row>
    <row r="170" spans="5:12" ht="16.5" customHeight="1" x14ac:dyDescent="0.3">
      <c r="E170" s="70"/>
      <c r="F170" s="177"/>
      <c r="G170" s="23"/>
      <c r="H170" s="177"/>
      <c r="I170" s="102"/>
      <c r="J170" s="177"/>
      <c r="K170" s="23"/>
      <c r="L170" s="177"/>
    </row>
    <row r="171" spans="5:12" ht="16.5" customHeight="1" x14ac:dyDescent="0.3">
      <c r="E171" s="70"/>
      <c r="F171" s="177"/>
      <c r="G171" s="23"/>
      <c r="H171" s="177"/>
      <c r="I171" s="102"/>
      <c r="J171" s="177"/>
      <c r="K171" s="23"/>
      <c r="L171" s="177"/>
    </row>
    <row r="172" spans="5:12" ht="16.5" customHeight="1" x14ac:dyDescent="0.3">
      <c r="E172" s="70"/>
      <c r="F172" s="177"/>
      <c r="G172" s="23"/>
      <c r="H172" s="177"/>
      <c r="I172" s="102"/>
      <c r="J172" s="177"/>
      <c r="K172" s="23"/>
      <c r="L172" s="177"/>
    </row>
    <row r="173" spans="5:12" ht="16.5" customHeight="1" x14ac:dyDescent="0.3">
      <c r="E173" s="70"/>
      <c r="F173" s="177"/>
      <c r="G173" s="23"/>
      <c r="H173" s="177"/>
      <c r="I173" s="102"/>
      <c r="J173" s="177"/>
      <c r="K173" s="23"/>
      <c r="L173" s="177"/>
    </row>
    <row r="174" spans="5:12" ht="16.5" customHeight="1" x14ac:dyDescent="0.3">
      <c r="E174" s="70"/>
      <c r="F174" s="177"/>
      <c r="G174" s="23"/>
      <c r="H174" s="177"/>
      <c r="I174" s="102"/>
      <c r="J174" s="177"/>
      <c r="K174" s="23"/>
      <c r="L174" s="177"/>
    </row>
    <row r="175" spans="5:12" ht="16.5" customHeight="1" x14ac:dyDescent="0.3">
      <c r="E175" s="70"/>
      <c r="F175" s="177"/>
      <c r="G175" s="23"/>
      <c r="H175" s="177"/>
      <c r="I175" s="102"/>
      <c r="J175" s="177"/>
      <c r="K175" s="23"/>
      <c r="L175" s="177"/>
    </row>
    <row r="176" spans="5:12" ht="16.5" customHeight="1" x14ac:dyDescent="0.3">
      <c r="E176" s="70"/>
      <c r="F176" s="177"/>
      <c r="G176" s="23"/>
      <c r="H176" s="177"/>
      <c r="I176" s="102"/>
      <c r="J176" s="177"/>
      <c r="K176" s="23"/>
      <c r="L176" s="177"/>
    </row>
    <row r="177" spans="1:12" ht="16.5" customHeight="1" x14ac:dyDescent="0.3">
      <c r="E177" s="70"/>
      <c r="F177" s="177"/>
      <c r="G177" s="23"/>
      <c r="H177" s="177"/>
      <c r="I177" s="102"/>
      <c r="J177" s="177"/>
      <c r="K177" s="23"/>
      <c r="L177" s="177"/>
    </row>
    <row r="178" spans="1:12" ht="16.5" customHeight="1" x14ac:dyDescent="0.3">
      <c r="E178" s="70"/>
      <c r="F178" s="177"/>
      <c r="G178" s="23"/>
      <c r="H178" s="177"/>
      <c r="I178" s="102"/>
      <c r="J178" s="177"/>
      <c r="K178" s="23"/>
      <c r="L178" s="177"/>
    </row>
    <row r="179" spans="1:12" ht="16.5" customHeight="1" x14ac:dyDescent="0.3">
      <c r="E179" s="70"/>
      <c r="F179" s="177"/>
      <c r="G179" s="23"/>
      <c r="H179" s="177"/>
      <c r="I179" s="102"/>
      <c r="J179" s="177"/>
      <c r="K179" s="23"/>
      <c r="L179" s="177"/>
    </row>
    <row r="180" spans="1:12" ht="16.5" customHeight="1" x14ac:dyDescent="0.3">
      <c r="E180" s="70"/>
      <c r="F180" s="177"/>
      <c r="G180" s="23"/>
      <c r="H180" s="177"/>
      <c r="I180" s="102"/>
      <c r="J180" s="177"/>
      <c r="K180" s="23"/>
      <c r="L180" s="177"/>
    </row>
    <row r="181" spans="1:12" ht="16.5" customHeight="1" x14ac:dyDescent="0.3">
      <c r="E181" s="70"/>
      <c r="F181" s="177"/>
      <c r="G181" s="23"/>
      <c r="H181" s="177"/>
      <c r="I181" s="102"/>
      <c r="J181" s="177"/>
      <c r="K181" s="23"/>
      <c r="L181" s="177"/>
    </row>
    <row r="182" spans="1:12" ht="22.2" customHeight="1" x14ac:dyDescent="0.3">
      <c r="A182" s="232" t="str">
        <f>A122</f>
        <v>The accompanying condensed notes to the interim financial information are an integral part of this interim financial information.</v>
      </c>
      <c r="B182" s="232"/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</row>
  </sheetData>
  <mergeCells count="15">
    <mergeCell ref="A182:L182"/>
    <mergeCell ref="F67:H67"/>
    <mergeCell ref="J67:L67"/>
    <mergeCell ref="A122:L122"/>
    <mergeCell ref="F128:H128"/>
    <mergeCell ref="J128:L128"/>
    <mergeCell ref="F129:H129"/>
    <mergeCell ref="J129:L129"/>
    <mergeCell ref="F66:H66"/>
    <mergeCell ref="J66:L66"/>
    <mergeCell ref="F6:H6"/>
    <mergeCell ref="J6:L6"/>
    <mergeCell ref="F7:H7"/>
    <mergeCell ref="J7:L7"/>
    <mergeCell ref="A60:L60"/>
  </mergeCells>
  <pageMargins left="0.8" right="0.5" top="0.5" bottom="0.6" header="0.49" footer="0.4"/>
  <pageSetup paperSize="9" scale="80" firstPageNumber="11" fitToHeight="0" orientation="portrait" useFirstPageNumber="1" horizontalDpi="1200" verticalDpi="1200" r:id="rId1"/>
  <headerFooter>
    <oddFooter>&amp;R&amp;"Arial,Regular"&amp;10&amp;P</oddFooter>
  </headerFooter>
  <rowBreaks count="2" manualBreakCount="2">
    <brk id="60" max="16383" man="1"/>
    <brk id="12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88E2A2E641EF4787AD5CCC907AE568" ma:contentTypeVersion="11" ma:contentTypeDescription="Create a new document." ma:contentTypeScope="" ma:versionID="95a3ebb3e8a22e8e7b58b86b89108a0f">
  <xsd:schema xmlns:xsd="http://www.w3.org/2001/XMLSchema" xmlns:xs="http://www.w3.org/2001/XMLSchema" xmlns:p="http://schemas.microsoft.com/office/2006/metadata/properties" xmlns:ns2="e6a26bce-c093-4d73-84b1-dea480186b4b" xmlns:ns3="55778e13-3d98-4d80-808b-768e6a719265" targetNamespace="http://schemas.microsoft.com/office/2006/metadata/properties" ma:root="true" ma:fieldsID="0b9edf85398af61a91bee711d66cadc3" ns2:_="" ns3:_="">
    <xsd:import namespace="e6a26bce-c093-4d73-84b1-dea480186b4b"/>
    <xsd:import namespace="55778e13-3d98-4d80-808b-768e6a7192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26bce-c093-4d73-84b1-dea480186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7bde53e-b0a2-4e98-8550-8a152603f3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78e13-3d98-4d80-808b-768e6a71926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cbe803b-ee55-4278-a115-36bcc3039d8f}" ma:internalName="TaxCatchAll" ma:showField="CatchAllData" ma:web="55778e13-3d98-4d80-808b-768e6a7192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778e13-3d98-4d80-808b-768e6a719265" xsi:nil="true"/>
    <lcf76f155ced4ddcb4097134ff3c332f xmlns="e6a26bce-c093-4d73-84b1-dea480186b4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937860-97BE-4BE7-ACB4-ED855BC336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a26bce-c093-4d73-84b1-dea480186b4b"/>
    <ds:schemaRef ds:uri="55778e13-3d98-4d80-808b-768e6a7192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2010C8-4B9A-4B32-903C-422F5BDF38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A10AD2-2B32-4422-A034-7E83C76D46E6}">
  <ds:schemaRefs>
    <ds:schemaRef ds:uri="e6a26bce-c093-4d73-84b1-dea480186b4b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55778e13-3d98-4d80-808b-768e6a71926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2-4</vt:lpstr>
      <vt:lpstr>5-6 (3m)</vt:lpstr>
      <vt:lpstr>7-8 (9M)</vt:lpstr>
      <vt:lpstr>9</vt:lpstr>
      <vt:lpstr>10</vt:lpstr>
      <vt:lpstr>11-13</vt:lpstr>
      <vt:lpstr>'10'!Print_Area</vt:lpstr>
    </vt:vector>
  </TitlesOfParts>
  <Manager/>
  <Company>PricewaterhouseCoopers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smsinstall</dc:creator>
  <cp:keywords/>
  <dc:description/>
  <cp:lastModifiedBy>Apisara Jintanakarn (TH)</cp:lastModifiedBy>
  <cp:revision/>
  <cp:lastPrinted>2024-11-14T10:00:23Z</cp:lastPrinted>
  <dcterms:created xsi:type="dcterms:W3CDTF">2014-03-04T07:14:12Z</dcterms:created>
  <dcterms:modified xsi:type="dcterms:W3CDTF">2024-11-14T10:39:40Z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0x010100B288E2A2E641EF4787AD5CCC907AE568</vt:lpwstr>
  </property>
  <property fmtid="{D5CDD505-2E9C-101B-9397-08002B2CF9AE}" pid="3" name="MediaServiceImageTags">
    <vt:lpwstr/>
  </property>
</Properties>
</file>