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rpSecretary\E@ - หมวด D ข้อมูลด้านหลักทรัพย์ SET, TSD, Elcid\ELCID\News year 2566\News 08.2023\FS Q2.2566\"/>
    </mc:Choice>
  </mc:AlternateContent>
  <xr:revisionPtr revIDLastSave="0" documentId="8_{A71D85ED-DB07-4D6A-8BE0-6BC55A1B4BFA}" xr6:coauthVersionLast="47" xr6:coauthVersionMax="47" xr10:uidLastSave="{00000000-0000-0000-0000-000000000000}"/>
  <bookViews>
    <workbookView xWindow="-108" yWindow="-108" windowWidth="23256" windowHeight="12576" tabRatio="655" activeTab="1" xr2:uid="{00000000-000D-0000-FFFF-FFFF00000000}"/>
  </bookViews>
  <sheets>
    <sheet name="2-4 (2)" sheetId="10" r:id="rId1"/>
    <sheet name="5-6 (3m)" sheetId="2" r:id="rId2"/>
    <sheet name="7-8 (6M)" sheetId="9" r:id="rId3"/>
    <sheet name="9" sheetId="3" r:id="rId4"/>
    <sheet name="10" sheetId="4" r:id="rId5"/>
    <sheet name="11-1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6" i="3" l="1"/>
  <c r="AD34" i="3"/>
  <c r="G155" i="10"/>
  <c r="T23" i="4"/>
  <c r="AB38" i="3"/>
  <c r="AB40" i="3" s="1"/>
  <c r="F149" i="10" s="1"/>
  <c r="X30" i="3"/>
  <c r="L74" i="9" l="1"/>
  <c r="H74" i="9"/>
  <c r="L46" i="9"/>
  <c r="L25" i="9"/>
  <c r="L16" i="9"/>
  <c r="H46" i="9"/>
  <c r="H25" i="9"/>
  <c r="H30" i="9" s="1"/>
  <c r="H33" i="9" s="1"/>
  <c r="H85" i="9" s="1"/>
  <c r="H82" i="9" s="1"/>
  <c r="H95" i="9" s="1"/>
  <c r="H16" i="9"/>
  <c r="L74" i="2"/>
  <c r="H74" i="2"/>
  <c r="H77" i="2" s="1"/>
  <c r="L46" i="2"/>
  <c r="L25" i="2"/>
  <c r="L16" i="2"/>
  <c r="L30" i="2" s="1"/>
  <c r="L33" i="2" s="1"/>
  <c r="L85" i="2" s="1"/>
  <c r="L82" i="2" s="1"/>
  <c r="L95" i="2" s="1"/>
  <c r="H46" i="2"/>
  <c r="H25" i="2"/>
  <c r="H16" i="2"/>
  <c r="H30" i="2" s="1"/>
  <c r="H33" i="2" s="1"/>
  <c r="H85" i="2" s="1"/>
  <c r="H82" i="2" s="1"/>
  <c r="H95" i="2" s="1"/>
  <c r="A53" i="2"/>
  <c r="A53" i="9" s="1"/>
  <c r="A106" i="9" s="1"/>
  <c r="A51" i="3" s="1"/>
  <c r="A38" i="4" s="1"/>
  <c r="A60" i="7" s="1"/>
  <c r="A120" i="7" s="1"/>
  <c r="A180" i="7" s="1"/>
  <c r="A1" i="2"/>
  <c r="L113" i="7"/>
  <c r="L94" i="7"/>
  <c r="H113" i="7"/>
  <c r="H94" i="7"/>
  <c r="P20" i="4"/>
  <c r="N20" i="4"/>
  <c r="L20" i="4"/>
  <c r="J20" i="4"/>
  <c r="H20" i="4"/>
  <c r="F20" i="4"/>
  <c r="T18" i="4"/>
  <c r="R18" i="4"/>
  <c r="R17" i="4"/>
  <c r="T17" i="4" s="1"/>
  <c r="R14" i="4"/>
  <c r="V27" i="3"/>
  <c r="T27" i="3"/>
  <c r="R27" i="3"/>
  <c r="P27" i="3"/>
  <c r="N27" i="3"/>
  <c r="J27" i="3"/>
  <c r="X25" i="3"/>
  <c r="Z25" i="3" s="1"/>
  <c r="L27" i="3"/>
  <c r="X23" i="3"/>
  <c r="Z23" i="3" s="1"/>
  <c r="AD23" i="3" s="1"/>
  <c r="X22" i="3"/>
  <c r="Z22" i="3" s="1"/>
  <c r="AD22" i="3" s="1"/>
  <c r="X21" i="3"/>
  <c r="Z21" i="3" s="1"/>
  <c r="AD21" i="3" s="1"/>
  <c r="AB27" i="3"/>
  <c r="X18" i="3"/>
  <c r="H27" i="3"/>
  <c r="F27" i="3"/>
  <c r="A173" i="10"/>
  <c r="L148" i="10"/>
  <c r="L151" i="10" s="1"/>
  <c r="H148" i="10"/>
  <c r="H151" i="10" s="1"/>
  <c r="A119" i="10"/>
  <c r="A118" i="10"/>
  <c r="A117" i="10"/>
  <c r="A116" i="10"/>
  <c r="L108" i="10"/>
  <c r="J108" i="10"/>
  <c r="H108" i="10"/>
  <c r="F108" i="10"/>
  <c r="L92" i="10"/>
  <c r="J92" i="10"/>
  <c r="H92" i="10"/>
  <c r="F92" i="10"/>
  <c r="A62" i="10"/>
  <c r="A61" i="10"/>
  <c r="A60" i="10"/>
  <c r="L53" i="10"/>
  <c r="J53" i="10"/>
  <c r="H53" i="10"/>
  <c r="F53" i="10"/>
  <c r="L30" i="10"/>
  <c r="J30" i="10"/>
  <c r="H30" i="10"/>
  <c r="F30" i="10"/>
  <c r="H79" i="2" l="1"/>
  <c r="H91" i="2" s="1"/>
  <c r="H88" i="2" s="1"/>
  <c r="L77" i="2"/>
  <c r="L79" i="2" s="1"/>
  <c r="L91" i="2" s="1"/>
  <c r="L88" i="2" s="1"/>
  <c r="H55" i="10"/>
  <c r="R20" i="4"/>
  <c r="T14" i="4"/>
  <c r="A106" i="2"/>
  <c r="L55" i="10"/>
  <c r="H110" i="10"/>
  <c r="L110" i="10"/>
  <c r="L153" i="10" s="1"/>
  <c r="L30" i="9"/>
  <c r="H77" i="9"/>
  <c r="H79" i="9" s="1"/>
  <c r="H91" i="9" s="1"/>
  <c r="H88" i="9" s="1"/>
  <c r="L77" i="9"/>
  <c r="X27" i="3"/>
  <c r="L33" i="9"/>
  <c r="L85" i="9" s="1"/>
  <c r="L82" i="9" s="1"/>
  <c r="L95" i="9" s="1"/>
  <c r="L11" i="7"/>
  <c r="L35" i="7" s="1"/>
  <c r="L49" i="7" s="1"/>
  <c r="L53" i="7" s="1"/>
  <c r="L131" i="7" s="1"/>
  <c r="L135" i="7" s="1"/>
  <c r="L139" i="7" s="1"/>
  <c r="L141" i="7" s="1"/>
  <c r="H11" i="7"/>
  <c r="H35" i="7" s="1"/>
  <c r="H49" i="7" s="1"/>
  <c r="H53" i="7" s="1"/>
  <c r="H131" i="7" s="1"/>
  <c r="H135" i="7" s="1"/>
  <c r="H139" i="7" s="1"/>
  <c r="H141" i="7" s="1"/>
  <c r="T20" i="4"/>
  <c r="Z18" i="3"/>
  <c r="J110" i="10"/>
  <c r="F110" i="10"/>
  <c r="J55" i="10"/>
  <c r="F55" i="10"/>
  <c r="L79" i="9" l="1"/>
  <c r="L91" i="9" s="1"/>
  <c r="L88" i="9" s="1"/>
  <c r="Z27" i="3"/>
  <c r="AD18" i="3"/>
  <c r="R26" i="4" l="1"/>
  <c r="T26" i="4" s="1"/>
  <c r="X35" i="3"/>
  <c r="Z35" i="3" s="1"/>
  <c r="AD35" i="3" s="1"/>
  <c r="A3" i="3" l="1"/>
  <c r="J74" i="9"/>
  <c r="F74" i="9"/>
  <c r="A56" i="9"/>
  <c r="J46" i="9"/>
  <c r="F46" i="9"/>
  <c r="J25" i="9"/>
  <c r="F25" i="9"/>
  <c r="J16" i="9"/>
  <c r="F16" i="9"/>
  <c r="F30" i="9" l="1"/>
  <c r="F33" i="9" s="1"/>
  <c r="F85" i="9" s="1"/>
  <c r="F82" i="9" s="1"/>
  <c r="L38" i="3" s="1"/>
  <c r="F77" i="9"/>
  <c r="AD25" i="3" s="1"/>
  <c r="AD27" i="3" s="1"/>
  <c r="J77" i="9"/>
  <c r="P27" i="4" s="1"/>
  <c r="J30" i="9"/>
  <c r="F79" i="9" l="1"/>
  <c r="F91" i="9" s="1"/>
  <c r="F88" i="9" s="1"/>
  <c r="J33" i="9"/>
  <c r="J85" i="9" s="1"/>
  <c r="J82" i="9" s="1"/>
  <c r="J79" i="9" l="1"/>
  <c r="J91" i="9" s="1"/>
  <c r="J88" i="9" s="1"/>
  <c r="P29" i="4" l="1"/>
  <c r="N29" i="4"/>
  <c r="J29" i="4"/>
  <c r="J144" i="10" s="1"/>
  <c r="H29" i="4"/>
  <c r="J141" i="10" s="1"/>
  <c r="F29" i="4"/>
  <c r="J140" i="10" s="1"/>
  <c r="R27" i="4"/>
  <c r="V40" i="3"/>
  <c r="T40" i="3"/>
  <c r="R40" i="3"/>
  <c r="P40" i="3"/>
  <c r="N40" i="3"/>
  <c r="L40" i="3"/>
  <c r="X38" i="3"/>
  <c r="Z38" i="3" s="1"/>
  <c r="AD38" i="3" s="1"/>
  <c r="J40" i="3" l="1"/>
  <c r="H40" i="3"/>
  <c r="F141" i="10" s="1"/>
  <c r="R29" i="4"/>
  <c r="J146" i="10" s="1"/>
  <c r="X40" i="3"/>
  <c r="J113" i="7"/>
  <c r="F94" i="7"/>
  <c r="F40" i="3" l="1"/>
  <c r="F140" i="10" s="1"/>
  <c r="F148" i="10" s="1"/>
  <c r="F151" i="10" s="1"/>
  <c r="F153" i="10" s="1"/>
  <c r="Z30" i="3"/>
  <c r="J94" i="7"/>
  <c r="F113" i="7"/>
  <c r="Z40" i="3" l="1"/>
  <c r="AD30" i="3"/>
  <c r="AD40" i="3" s="1"/>
  <c r="A1" i="4" l="1"/>
  <c r="A54" i="2" l="1"/>
  <c r="A1" i="9" s="1"/>
  <c r="A54" i="9" s="1"/>
  <c r="A1" i="3"/>
  <c r="A62" i="7" l="1"/>
  <c r="A122" i="7" s="1"/>
  <c r="A61" i="7"/>
  <c r="A121" i="7" s="1"/>
  <c r="F46" i="2" l="1"/>
  <c r="J46" i="2"/>
  <c r="J74" i="2" l="1"/>
  <c r="J77" i="2" s="1"/>
  <c r="F74" i="2"/>
  <c r="F77" i="2" s="1"/>
  <c r="J25" i="2" l="1"/>
  <c r="F25" i="2"/>
  <c r="J16" i="2"/>
  <c r="F16" i="2"/>
  <c r="F30" i="2" s="1"/>
  <c r="A56" i="2"/>
  <c r="A3" i="4"/>
  <c r="A3" i="7" s="1"/>
  <c r="A63" i="7" s="1"/>
  <c r="A123" i="7" s="1"/>
  <c r="J30" i="2" l="1"/>
  <c r="J33" i="2" s="1"/>
  <c r="F35" i="7"/>
  <c r="F49" i="7" s="1"/>
  <c r="F53" i="7" s="1"/>
  <c r="F33" i="2"/>
  <c r="J35" i="7" l="1"/>
  <c r="J49" i="7" s="1"/>
  <c r="J53" i="7" s="1"/>
  <c r="F85" i="2"/>
  <c r="F82" i="2" s="1"/>
  <c r="F79" i="2"/>
  <c r="F91" i="2" s="1"/>
  <c r="F88" i="2" s="1"/>
  <c r="J85" i="2"/>
  <c r="J82" i="2" s="1"/>
  <c r="J79" i="2"/>
  <c r="J135" i="7" l="1"/>
  <c r="J139" i="7" s="1"/>
  <c r="J141" i="7" s="1"/>
  <c r="F95" i="2"/>
  <c r="J91" i="2"/>
  <c r="J88" i="2" s="1"/>
  <c r="L29" i="4"/>
  <c r="J145" i="10" s="1"/>
  <c r="J148" i="10" s="1"/>
  <c r="J151" i="10" s="1"/>
  <c r="J153" i="10" s="1"/>
  <c r="T27" i="4"/>
  <c r="T29" i="4" s="1"/>
  <c r="J95" i="2"/>
  <c r="F135" i="7"/>
  <c r="F141" i="7" s="1"/>
</calcChain>
</file>

<file path=xl/sharedStrings.xml><?xml version="1.0" encoding="utf-8"?>
<sst xmlns="http://schemas.openxmlformats.org/spreadsheetml/2006/main" count="549" uniqueCount="306">
  <si>
    <t xml:space="preserve">   </t>
  </si>
  <si>
    <t>31 December</t>
  </si>
  <si>
    <t>Notes</t>
  </si>
  <si>
    <t>Assets</t>
  </si>
  <si>
    <t>Current assets</t>
  </si>
  <si>
    <t>Total current assets</t>
  </si>
  <si>
    <t>Non-current assets</t>
  </si>
  <si>
    <t>Director ________________________________________________</t>
  </si>
  <si>
    <t>Total non-current assets</t>
  </si>
  <si>
    <t>Current liabilities</t>
  </si>
  <si>
    <t>Total current liabilities</t>
  </si>
  <si>
    <t>Non-current liabilities</t>
  </si>
  <si>
    <t>Total non-current liabilities</t>
  </si>
  <si>
    <t>Total liabilities</t>
  </si>
  <si>
    <t>Total assets</t>
  </si>
  <si>
    <t>Share capital</t>
  </si>
  <si>
    <t>Issued and paid-up share capital</t>
  </si>
  <si>
    <t>Premium on share capital</t>
  </si>
  <si>
    <t xml:space="preserve">Retained earnings </t>
  </si>
  <si>
    <t>Unappropriated</t>
  </si>
  <si>
    <t>Non-controlling interests</t>
  </si>
  <si>
    <t>Other income</t>
  </si>
  <si>
    <t>Administrative expenses</t>
  </si>
  <si>
    <t>Profit for the period</t>
  </si>
  <si>
    <t>share capital</t>
  </si>
  <si>
    <t>Total</t>
  </si>
  <si>
    <t>Non-controlling</t>
  </si>
  <si>
    <t>interests</t>
  </si>
  <si>
    <t>Cash flows from operating activities</t>
  </si>
  <si>
    <t>Profit before income tax for the period</t>
  </si>
  <si>
    <t>- Interest income</t>
  </si>
  <si>
    <t>- Inventories</t>
  </si>
  <si>
    <t>- Income tax paid</t>
  </si>
  <si>
    <t>Cash flows from investing activities</t>
  </si>
  <si>
    <t>Cash flows from financing activities</t>
  </si>
  <si>
    <t>Authorised share capital</t>
  </si>
  <si>
    <t xml:space="preserve"> paid-up</t>
  </si>
  <si>
    <t>Issued and</t>
  </si>
  <si>
    <t xml:space="preserve"> share capital</t>
  </si>
  <si>
    <t>Premium on</t>
  </si>
  <si>
    <t>Total owners</t>
  </si>
  <si>
    <t>of the parent</t>
  </si>
  <si>
    <t>- Depreciation and amortisation</t>
  </si>
  <si>
    <t>Change in operating assets and liabilities:</t>
  </si>
  <si>
    <t>Audited</t>
  </si>
  <si>
    <t>Consolidated</t>
  </si>
  <si>
    <t>Retained earnings</t>
  </si>
  <si>
    <t xml:space="preserve">Statement of Cash Flows </t>
  </si>
  <si>
    <t>Adjustments to reconcile profit before income tax</t>
  </si>
  <si>
    <t>Beginning balance</t>
  </si>
  <si>
    <t xml:space="preserve">Ending balance </t>
  </si>
  <si>
    <t xml:space="preserve">Statement of Financial Position </t>
  </si>
  <si>
    <t>Statement of Comprehensive Income</t>
  </si>
  <si>
    <t>Unaudited</t>
  </si>
  <si>
    <t>Finance costs</t>
  </si>
  <si>
    <t>Total revenue</t>
  </si>
  <si>
    <t>equity</t>
  </si>
  <si>
    <t>Energy Absolute Public Company Limited</t>
  </si>
  <si>
    <t xml:space="preserve">Cash and cash equivalents </t>
  </si>
  <si>
    <t>Trade accounts payable</t>
  </si>
  <si>
    <t>Revenue from subsidy for adders</t>
  </si>
  <si>
    <t>Dividend income</t>
  </si>
  <si>
    <t>- Trade accounts receivable</t>
  </si>
  <si>
    <t>- Trade accounts payable</t>
  </si>
  <si>
    <t>Inventories, net</t>
  </si>
  <si>
    <t>Investments in subsidiaries</t>
  </si>
  <si>
    <t>Property, plant and equipment, net</t>
  </si>
  <si>
    <t>Intangible assets, net</t>
  </si>
  <si>
    <t xml:space="preserve">Current portion of long-term loans from </t>
  </si>
  <si>
    <t>Income tax payable</t>
  </si>
  <si>
    <t>Retirement benefit obligations</t>
  </si>
  <si>
    <t xml:space="preserve">   at par value of Baht 0.10 per share</t>
  </si>
  <si>
    <t xml:space="preserve">   paid-up at Baht 0.10 per share</t>
  </si>
  <si>
    <t>Legal reserve</t>
  </si>
  <si>
    <t xml:space="preserve">Appropriated </t>
  </si>
  <si>
    <t>- Legal reserve</t>
  </si>
  <si>
    <t>Selling expenses</t>
  </si>
  <si>
    <t>- Retirement benefit expenses</t>
  </si>
  <si>
    <t>- Other non-current assets</t>
  </si>
  <si>
    <t>- Cash on hand and deposits at financial</t>
  </si>
  <si>
    <t>Baht’000</t>
  </si>
  <si>
    <t xml:space="preserve"> equity</t>
  </si>
  <si>
    <t>- 3,730,000,000 ordinary shares</t>
  </si>
  <si>
    <t>Provision for decommissioning costs</t>
  </si>
  <si>
    <t>Interest paid</t>
  </si>
  <si>
    <t>Payments for investments in subsidiaries</t>
  </si>
  <si>
    <t>Total comprehensive income for the period</t>
  </si>
  <si>
    <t>- Finance costs</t>
  </si>
  <si>
    <t>Other accounts payable</t>
  </si>
  <si>
    <t>Retention for constructions</t>
  </si>
  <si>
    <t>- Other accounts receivable</t>
  </si>
  <si>
    <t>- Other accounts payable</t>
  </si>
  <si>
    <t>Deferred tax assets, net</t>
  </si>
  <si>
    <t xml:space="preserve">Items that will be reclassified </t>
  </si>
  <si>
    <t>subsequently to profit or loss</t>
  </si>
  <si>
    <t>Total other</t>
  </si>
  <si>
    <t>components</t>
  </si>
  <si>
    <t>of equity</t>
  </si>
  <si>
    <t>Separate</t>
  </si>
  <si>
    <t>- Dividend income</t>
  </si>
  <si>
    <t>Proceeds from long-term loans to related parties</t>
  </si>
  <si>
    <t>Proceeds from dividend income</t>
  </si>
  <si>
    <t>Proceeds from interest income</t>
  </si>
  <si>
    <t>Liabilities and equity</t>
  </si>
  <si>
    <t>Equity</t>
  </si>
  <si>
    <t>Total equity</t>
  </si>
  <si>
    <t>Total liabilities and equity</t>
  </si>
  <si>
    <t>Statement of Changes in Equity</t>
  </si>
  <si>
    <t>Changes in equity for the period</t>
  </si>
  <si>
    <t>Other components of equity</t>
  </si>
  <si>
    <t>Goodwill</t>
  </si>
  <si>
    <t>from changes</t>
  </si>
  <si>
    <t>in shareholding</t>
  </si>
  <si>
    <t xml:space="preserve"> subsidiaries</t>
  </si>
  <si>
    <t>comprehensive</t>
  </si>
  <si>
    <t>Share of other</t>
  </si>
  <si>
    <t>Currency</t>
  </si>
  <si>
    <t>translation</t>
  </si>
  <si>
    <t>income</t>
  </si>
  <si>
    <t>Revenue from sales and services</t>
  </si>
  <si>
    <t>Other non-current liabilities</t>
  </si>
  <si>
    <t>differences</t>
  </si>
  <si>
    <t>Debentures, net</t>
  </si>
  <si>
    <t>Profit before income tax</t>
  </si>
  <si>
    <t>Income tax</t>
  </si>
  <si>
    <t>Deposits at financial institutions used as collateral</t>
  </si>
  <si>
    <t>financial information</t>
  </si>
  <si>
    <t>Consolidated financial information</t>
  </si>
  <si>
    <t>- Other non-current liabilities</t>
  </si>
  <si>
    <t>Other non-current assets, net</t>
  </si>
  <si>
    <t>Trade accounts receivable, net</t>
  </si>
  <si>
    <t>Other comprehensive income (expense)</t>
  </si>
  <si>
    <t>Long-term loans from financial institutions, net</t>
  </si>
  <si>
    <t>Current portion of debentures, net</t>
  </si>
  <si>
    <t>Note</t>
  </si>
  <si>
    <t>Payments for purchases of investment property</t>
  </si>
  <si>
    <t>from related parties</t>
  </si>
  <si>
    <t>Cost of sales and services</t>
  </si>
  <si>
    <t>Total expenses</t>
  </si>
  <si>
    <t xml:space="preserve">Earnings per share </t>
  </si>
  <si>
    <t>Cash flows before changes in operating assets</t>
  </si>
  <si>
    <t>Cash and cash equivalents are made up as follows:</t>
  </si>
  <si>
    <t xml:space="preserve">- Changes in construction payables and </t>
  </si>
  <si>
    <t xml:space="preserve">Remeasurements </t>
  </si>
  <si>
    <t xml:space="preserve">of post-employment </t>
  </si>
  <si>
    <t>benefit obligations</t>
  </si>
  <si>
    <t xml:space="preserve">   (including retention for constructions)</t>
  </si>
  <si>
    <t>Basic earnings per share (Baht per share)</t>
  </si>
  <si>
    <t>for the period</t>
  </si>
  <si>
    <t>to net cash provided by operations, net:</t>
  </si>
  <si>
    <t xml:space="preserve">   subsequently to profit or loss</t>
  </si>
  <si>
    <t>associates and</t>
  </si>
  <si>
    <t>(expense) of</t>
  </si>
  <si>
    <t>Other component of equity</t>
  </si>
  <si>
    <t>Cash generated from (used in) operations</t>
  </si>
  <si>
    <t>Lease liabilities, net</t>
  </si>
  <si>
    <t>Current portion of lease liabilities, net</t>
  </si>
  <si>
    <t>Right-of-use assets, net</t>
  </si>
  <si>
    <t>Change in fair value</t>
  </si>
  <si>
    <t>equity instruments</t>
  </si>
  <si>
    <t>financial institutions, net</t>
  </si>
  <si>
    <t>Discount</t>
  </si>
  <si>
    <t xml:space="preserve">   Currency translation differences</t>
  </si>
  <si>
    <t xml:space="preserve">   Income tax on items that will be reclassified</t>
  </si>
  <si>
    <t>Owners of the parent</t>
  </si>
  <si>
    <t>Profit (loss) attributable to</t>
  </si>
  <si>
    <t>Total comprehensive income (expense) attributable to</t>
  </si>
  <si>
    <t>for purchase of assets</t>
  </si>
  <si>
    <t>Total comprehensive income (expense)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</si>
  <si>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</si>
  <si>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</si>
  <si>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</si>
  <si>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</si>
  <si>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 xml:space="preserve">   Income tax on item that will not be reclassified</t>
  </si>
  <si>
    <t xml:space="preserve">Total items that will not be reclassified </t>
  </si>
  <si>
    <t>to profit or loss</t>
  </si>
  <si>
    <t xml:space="preserve">Total items that will be reclassified </t>
  </si>
  <si>
    <t xml:space="preserve">Other comprehensive income (expense) </t>
  </si>
  <si>
    <t>for the period, net of tax</t>
  </si>
  <si>
    <t xml:space="preserve">Payments for short-term loans to related parties </t>
  </si>
  <si>
    <t>Interest paid capitalised in property, plant and equipment</t>
  </si>
  <si>
    <t>Separate financial information</t>
  </si>
  <si>
    <t>of investments in</t>
  </si>
  <si>
    <t>of an investment in</t>
  </si>
  <si>
    <t>an equity instrument</t>
  </si>
  <si>
    <t>- Gains on remeasurement of financial instruments</t>
  </si>
  <si>
    <t>Payments for purchases of property, plant and equipment</t>
  </si>
  <si>
    <t>Other accounts receivable, net</t>
  </si>
  <si>
    <t>Short-term loans from financial institutions, net</t>
  </si>
  <si>
    <t>Short-term loans from other parties</t>
  </si>
  <si>
    <t>Currency exchange gains, net</t>
  </si>
  <si>
    <t xml:space="preserve">   for using the equity method, net</t>
  </si>
  <si>
    <t xml:space="preserve">Proceeds from short-term loans to related parties </t>
  </si>
  <si>
    <t>joint ventures</t>
  </si>
  <si>
    <t xml:space="preserve">   from associates and joint ventures accounted</t>
  </si>
  <si>
    <t>Remeasurements</t>
  </si>
  <si>
    <t>of post-employment</t>
  </si>
  <si>
    <t>Payments for long-term loans to related parties</t>
  </si>
  <si>
    <t>The accompanying condensed notes to the interim financial information are an integral part of this interim financial information.</t>
  </si>
  <si>
    <t xml:space="preserve">Items that will not be reclassified </t>
  </si>
  <si>
    <t>Payments for purchases of intangible assets</t>
  </si>
  <si>
    <t>through other comprehensive income</t>
  </si>
  <si>
    <t>Deferred tax liabilities, net</t>
  </si>
  <si>
    <t>Current portion of finance lease receivables, net</t>
  </si>
  <si>
    <t>Finance lease receivables, net</t>
  </si>
  <si>
    <t>and joint ventures, net</t>
  </si>
  <si>
    <t>Proceeds from finance lease receivables</t>
  </si>
  <si>
    <t>Payments for lease liabilities</t>
  </si>
  <si>
    <t>2022</t>
  </si>
  <si>
    <t>Opening balance as at 1 January 2022</t>
  </si>
  <si>
    <t>Net cash receipts from (payments in) operating activities</t>
  </si>
  <si>
    <t xml:space="preserve">  from related parties</t>
  </si>
  <si>
    <t>- Amortisation of advance receipts for land rental</t>
  </si>
  <si>
    <t>Proceeds from advance receipts for land rental</t>
  </si>
  <si>
    <t>Payments for deferred financing fee</t>
  </si>
  <si>
    <t>Financial assets measured at fair value</t>
  </si>
  <si>
    <t>Investments in associates</t>
  </si>
  <si>
    <t>Investment property, net</t>
  </si>
  <si>
    <t>Construction payables and payables</t>
  </si>
  <si>
    <t xml:space="preserve">and related parties </t>
  </si>
  <si>
    <t xml:space="preserve">- 4,020,000,000 ordinary shares </t>
  </si>
  <si>
    <t xml:space="preserve">- Changes in accounts receivable from </t>
  </si>
  <si>
    <t>Disposal of an investment in an indirect subsidiary</t>
  </si>
  <si>
    <t>Increase from business acquisition</t>
  </si>
  <si>
    <t>- Gains on disposal of an investment in an indirect subsidiary</t>
  </si>
  <si>
    <t xml:space="preserve">   or disposal of subsidiaries)</t>
  </si>
  <si>
    <t>Investments in joint ventures</t>
  </si>
  <si>
    <t xml:space="preserve">   (excluding the effect of the acquisition</t>
  </si>
  <si>
    <t xml:space="preserve">   and liabilities</t>
  </si>
  <si>
    <t>sales of fixed assets</t>
  </si>
  <si>
    <t xml:space="preserve">   payables for purchase of fixed assets</t>
  </si>
  <si>
    <t>- Changes in right-of-use assets</t>
  </si>
  <si>
    <t>Gain on remeasurement of financial instruments</t>
  </si>
  <si>
    <t>Net payment for acquisition of an indirect subsidiary</t>
  </si>
  <si>
    <t xml:space="preserve">   an indirect subsidiary</t>
  </si>
  <si>
    <t xml:space="preserve">Net proceed from disposal of an investment in </t>
  </si>
  <si>
    <t>interests in</t>
  </si>
  <si>
    <t>Dividend paid</t>
  </si>
  <si>
    <t>Closing balance as at 30 June 2022</t>
  </si>
  <si>
    <t>30 June</t>
  </si>
  <si>
    <t>- Unrealised gains on exchange rates, net</t>
  </si>
  <si>
    <t>- Gains on lease contract modification</t>
  </si>
  <si>
    <t>Net increase (decrease) in cash and cash equivalents</t>
  </si>
  <si>
    <t>- (Gains) losses on disposals of machines and equipment</t>
  </si>
  <si>
    <t xml:space="preserve">   other comprehensive income, net</t>
  </si>
  <si>
    <t>- (Reversal) losses on impairment of assets</t>
  </si>
  <si>
    <t>Proceeds from disposals of property, plant and equipment</t>
  </si>
  <si>
    <t xml:space="preserve">   Gain (loss) from remeasurement of investments in</t>
  </si>
  <si>
    <t xml:space="preserve">   equity instruments at fair value through </t>
  </si>
  <si>
    <t>Current portion of instalment receivables</t>
  </si>
  <si>
    <t>from a related party, net</t>
  </si>
  <si>
    <t xml:space="preserve">Current portion of long-term loans </t>
  </si>
  <si>
    <t>to other parties and related parties</t>
  </si>
  <si>
    <t>Non-current assets held-for-sale</t>
  </si>
  <si>
    <t>Instalment receivables from a related party, net</t>
  </si>
  <si>
    <t>Financial assets measured at amortised cost</t>
  </si>
  <si>
    <t xml:space="preserve">Long-term loans to other parties </t>
  </si>
  <si>
    <t>and related parties, net</t>
  </si>
  <si>
    <t>from a related party</t>
  </si>
  <si>
    <t>Advance receipts for land rental</t>
  </si>
  <si>
    <r>
      <t xml:space="preserve">Liabilities and equity </t>
    </r>
    <r>
      <rPr>
        <sz val="10"/>
        <rFont val="Arial"/>
        <family val="2"/>
      </rPr>
      <t>(continued)</t>
    </r>
  </si>
  <si>
    <t>Equity attributable to the owners of the parent</t>
  </si>
  <si>
    <t>As at 30 June 2023</t>
  </si>
  <si>
    <t>For the three-month period ended 30 June 2023</t>
  </si>
  <si>
    <t>For the six-month period ended 30 June 2023</t>
  </si>
  <si>
    <t>Opening balance as at 1 January 2023</t>
  </si>
  <si>
    <t>Closing balance as at 30 June 2023</t>
  </si>
  <si>
    <t>2023</t>
  </si>
  <si>
    <t>- Income tax refund</t>
  </si>
  <si>
    <t>Total comprehensive income (expense) for the period</t>
  </si>
  <si>
    <t>Payments for the decommissioning of fixed assets</t>
  </si>
  <si>
    <t>Net cash payments in investing activities</t>
  </si>
  <si>
    <t xml:space="preserve">Other comprehensive income </t>
  </si>
  <si>
    <t xml:space="preserve">   Share of other comprehensive income (expense)</t>
  </si>
  <si>
    <t>Share of profit from investments in associates</t>
  </si>
  <si>
    <t xml:space="preserve">   Gain from remeasurement of investments in</t>
  </si>
  <si>
    <t xml:space="preserve">  and joint ventures, net</t>
  </si>
  <si>
    <t>Payments for investments in  joint ventures</t>
  </si>
  <si>
    <t>Payments for long-term loans from a related party</t>
  </si>
  <si>
    <t xml:space="preserve">   institutions - maturities within three months</t>
  </si>
  <si>
    <t>Proceeds from short-term loans from related parties</t>
  </si>
  <si>
    <t>Dividend paid of subsidiaries</t>
  </si>
  <si>
    <t>Payments for short-term loans from other parties and related parties</t>
  </si>
  <si>
    <t xml:space="preserve">   purchase of fixed assets with other receivables</t>
  </si>
  <si>
    <t>- Decommissioning costs</t>
  </si>
  <si>
    <t>Proceeds from paid-up common shares for capital</t>
  </si>
  <si>
    <t>increase of a subsidiary from non-controlling interest</t>
  </si>
  <si>
    <t>Payments for financial assets measured at amortised cost</t>
  </si>
  <si>
    <t>- Losses on write-off of fixed assets</t>
  </si>
  <si>
    <t>- Instalment receivables</t>
  </si>
  <si>
    <t>- Finance lease receivables</t>
  </si>
  <si>
    <t>Short-term loans to related parties, net</t>
  </si>
  <si>
    <t>Long-term loans from a related party</t>
  </si>
  <si>
    <t>- (Reversal) allowance for decrease in value of inventories</t>
  </si>
  <si>
    <t>- Offsetting payables for construction and</t>
  </si>
  <si>
    <t>- Share of profit from investments in associates</t>
  </si>
  <si>
    <t>Proceeds from issuing of debentures</t>
  </si>
  <si>
    <t>Payments for deferred financing fees of debentures</t>
  </si>
  <si>
    <t>Attributable to the owners of the parent</t>
  </si>
  <si>
    <t>Supplymentary of cash flows information:</t>
  </si>
  <si>
    <t>Capital contribution by non-controlling interest</t>
  </si>
  <si>
    <t>in a subsidiary</t>
  </si>
  <si>
    <t>- Gains on changes in shareholding interest in associates, net</t>
  </si>
  <si>
    <t>- Write-off of withholding tax</t>
  </si>
  <si>
    <t>Net cash receipts from financing activities</t>
  </si>
  <si>
    <t>Exchange gains (losses) on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</si>
</sst>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;\(#,##0\)"/>
    <numFmt numFmtId="166" formatCode="#,##0;\(#,##0\);\-"/>
    <numFmt numFmtId="167" formatCode="#,##0.0;\(#,##0.0\)"/>
    <numFmt numFmtId="168" formatCode="#,##0.00;\(#,##0.00\);\-"/>
    <numFmt numFmtId="169" formatCode="[$$]#,##0.00_);\([$$]#,##0.00\)"/>
    <numFmt numFmtId="170" formatCode="General\ "/>
    <numFmt numFmtId="171" formatCode="_(* #,##0.00_);_(* \(#,##0.00\);_(* \-??_);_(@_)"/>
    <numFmt numFmtId="172" formatCode="&quot; $&quot;#,##0\ ;&quot; $(&quot;#,##0\);&quot; $- &quot;;@\ "/>
    <numFmt numFmtId="173" formatCode="_-* #,##0.00_-;\-* #,##0.00_-;_-* \-??_-;_-@_-"/>
    <numFmt numFmtId="174" formatCode="#,##0.00\ ;&quot; (&quot;#,##0.00\);&quot; -&quot;#\ ;@\ "/>
  </numFmts>
  <fonts count="18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8"/>
      <name val="Calibri"/>
      <family val="2"/>
      <scheme val="minor"/>
    </font>
    <font>
      <sz val="12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169" fontId="10" fillId="0" borderId="0" applyAlignment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9" fillId="0" borderId="0"/>
    <xf numFmtId="0" fontId="13" fillId="0" borderId="0" applyBorder="0" applyProtection="0"/>
    <xf numFmtId="171" fontId="14" fillId="0" borderId="0" applyBorder="0" applyProtection="0"/>
    <xf numFmtId="172" fontId="2" fillId="0" borderId="0" applyFill="0" applyBorder="0" applyAlignment="0" applyProtection="0"/>
    <xf numFmtId="164" fontId="9" fillId="0" borderId="0" applyFont="0" applyFill="0" applyBorder="0" applyAlignment="0" applyProtection="0"/>
    <xf numFmtId="172" fontId="2" fillId="0" borderId="0" applyFill="0" applyBorder="0" applyAlignment="0" applyProtection="0"/>
    <xf numFmtId="170" fontId="2" fillId="0" borderId="0"/>
    <xf numFmtId="171" fontId="14" fillId="0" borderId="0" applyBorder="0" applyProtection="0"/>
    <xf numFmtId="172" fontId="2" fillId="0" borderId="0" applyBorder="0" applyProtection="0"/>
    <xf numFmtId="0" fontId="13" fillId="0" borderId="0" applyBorder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2" fillId="0" borderId="0" applyFill="0" applyBorder="0" applyAlignment="0" applyProtection="0"/>
    <xf numFmtId="164" fontId="10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64" fontId="9" fillId="0" borderId="0" applyFont="0" applyFill="0" applyBorder="0" applyAlignment="0" applyProtection="0"/>
    <xf numFmtId="174" fontId="2" fillId="0" borderId="0" applyFill="0" applyBorder="0" applyAlignment="0" applyProtection="0"/>
    <xf numFmtId="169" fontId="10" fillId="0" borderId="0" applyAlignment="0"/>
    <xf numFmtId="0" fontId="15" fillId="0" borderId="4" applyNumberFormat="0" applyFill="0" applyBorder="0" applyAlignment="0">
      <alignment wrapText="1"/>
      <protection locked="0"/>
    </xf>
  </cellStyleXfs>
  <cellXfs count="207">
    <xf numFmtId="0" fontId="0" fillId="0" borderId="0" xfId="0"/>
    <xf numFmtId="0" fontId="4" fillId="0" borderId="0" xfId="11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Alignment="1">
      <alignment horizontal="center" vertical="center"/>
    </xf>
    <xf numFmtId="166" fontId="5" fillId="0" borderId="1" xfId="11" applyNumberFormat="1" applyFont="1" applyBorder="1" applyAlignment="1">
      <alignment horizontal="right" vertical="center"/>
    </xf>
    <xf numFmtId="0" fontId="5" fillId="0" borderId="1" xfId="11" applyFont="1" applyBorder="1" applyAlignment="1">
      <alignment horizontal="right" vertical="center"/>
    </xf>
    <xf numFmtId="166" fontId="5" fillId="0" borderId="0" xfId="11" applyNumberFormat="1" applyFont="1" applyAlignment="1">
      <alignment horizontal="right" vertical="center"/>
    </xf>
    <xf numFmtId="166" fontId="5" fillId="0" borderId="0" xfId="11" applyNumberFormat="1" applyFont="1" applyAlignment="1">
      <alignment horizontal="center" vertical="center"/>
    </xf>
    <xf numFmtId="0" fontId="5" fillId="0" borderId="0" xfId="2" applyNumberFormat="1" applyFont="1" applyFill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4" fillId="0" borderId="0" xfId="11" applyFont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165" fontId="5" fillId="0" borderId="0" xfId="6" applyNumberFormat="1" applyFont="1" applyAlignment="1">
      <alignment horizontal="left" vertical="center"/>
    </xf>
    <xf numFmtId="166" fontId="4" fillId="0" borderId="0" xfId="11" applyNumberFormat="1" applyFont="1" applyAlignment="1">
      <alignment horizontal="right" vertical="center"/>
    </xf>
    <xf numFmtId="166" fontId="4" fillId="0" borderId="0" xfId="1" applyNumberFormat="1" applyFont="1" applyFill="1" applyAlignment="1">
      <alignment vertical="center"/>
    </xf>
    <xf numFmtId="166" fontId="4" fillId="0" borderId="0" xfId="11" applyNumberFormat="1" applyFont="1" applyAlignment="1">
      <alignment vertical="center"/>
    </xf>
    <xf numFmtId="165" fontId="4" fillId="0" borderId="0" xfId="6" applyNumberFormat="1" applyFont="1" applyAlignment="1">
      <alignment vertical="center"/>
    </xf>
    <xf numFmtId="166" fontId="4" fillId="0" borderId="0" xfId="1" applyNumberFormat="1" applyFont="1" applyFill="1" applyAlignment="1">
      <alignment horizontal="right" vertical="center"/>
    </xf>
    <xf numFmtId="166" fontId="5" fillId="0" borderId="0" xfId="11" applyNumberFormat="1" applyFont="1" applyAlignment="1">
      <alignment vertical="center"/>
    </xf>
    <xf numFmtId="165" fontId="6" fillId="0" borderId="0" xfId="4" applyNumberFormat="1" applyFont="1" applyAlignment="1">
      <alignment horizontal="right" vertical="center"/>
    </xf>
    <xf numFmtId="166" fontId="2" fillId="0" borderId="0" xfId="9" applyNumberFormat="1" applyFont="1" applyAlignment="1">
      <alignment horizontal="right" vertical="center"/>
    </xf>
    <xf numFmtId="165" fontId="2" fillId="0" borderId="0" xfId="9" applyNumberFormat="1" applyFont="1" applyAlignment="1">
      <alignment vertical="center"/>
    </xf>
    <xf numFmtId="166" fontId="2" fillId="0" borderId="1" xfId="9" applyNumberFormat="1" applyFont="1" applyBorder="1" applyAlignment="1">
      <alignment horizontal="right" vertical="center"/>
    </xf>
    <xf numFmtId="41" fontId="2" fillId="0" borderId="0" xfId="9" applyNumberFormat="1" applyFont="1" applyAlignment="1">
      <alignment horizontal="center" vertical="center"/>
    </xf>
    <xf numFmtId="41" fontId="2" fillId="0" borderId="0" xfId="9" applyNumberFormat="1" applyFont="1" applyAlignment="1">
      <alignment horizontal="left" vertical="center"/>
    </xf>
    <xf numFmtId="41" fontId="2" fillId="0" borderId="0" xfId="7" applyNumberFormat="1" applyAlignment="1">
      <alignment horizontal="center" vertical="center"/>
    </xf>
    <xf numFmtId="41" fontId="2" fillId="0" borderId="0" xfId="7" applyNumberFormat="1" applyAlignment="1">
      <alignment horizontal="left" vertical="center"/>
    </xf>
    <xf numFmtId="165" fontId="6" fillId="0" borderId="0" xfId="6" applyNumberFormat="1" applyFont="1" applyAlignment="1">
      <alignment horizontal="left" vertical="center"/>
    </xf>
    <xf numFmtId="165" fontId="2" fillId="0" borderId="0" xfId="6" applyNumberFormat="1" applyFont="1" applyAlignment="1">
      <alignment horizontal="center" vertical="center"/>
    </xf>
    <xf numFmtId="165" fontId="2" fillId="0" borderId="0" xfId="6" applyNumberFormat="1" applyFont="1" applyAlignment="1">
      <alignment horizontal="left" vertical="center"/>
    </xf>
    <xf numFmtId="165" fontId="2" fillId="0" borderId="0" xfId="6" applyNumberFormat="1" applyFont="1" applyAlignment="1">
      <alignment horizontal="right" vertical="center"/>
    </xf>
    <xf numFmtId="165" fontId="2" fillId="0" borderId="0" xfId="6" applyNumberFormat="1" applyFont="1" applyAlignment="1">
      <alignment vertical="center"/>
    </xf>
    <xf numFmtId="165" fontId="6" fillId="0" borderId="1" xfId="13" applyNumberFormat="1" applyFont="1" applyBorder="1" applyAlignment="1">
      <alignment horizontal="left" vertical="center"/>
    </xf>
    <xf numFmtId="165" fontId="6" fillId="0" borderId="1" xfId="6" applyNumberFormat="1" applyFont="1" applyBorder="1" applyAlignment="1">
      <alignment horizontal="left" vertical="center"/>
    </xf>
    <xf numFmtId="165" fontId="2" fillId="0" borderId="1" xfId="6" applyNumberFormat="1" applyFont="1" applyBorder="1" applyAlignment="1">
      <alignment horizontal="center" vertical="center"/>
    </xf>
    <xf numFmtId="165" fontId="2" fillId="0" borderId="1" xfId="6" applyNumberFormat="1" applyFont="1" applyBorder="1" applyAlignment="1">
      <alignment horizontal="left" vertical="center"/>
    </xf>
    <xf numFmtId="165" fontId="2" fillId="0" borderId="1" xfId="6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5" fontId="6" fillId="0" borderId="0" xfId="7" applyNumberFormat="1" applyFont="1" applyAlignment="1">
      <alignment horizontal="left" vertical="center"/>
    </xf>
    <xf numFmtId="165" fontId="6" fillId="0" borderId="0" xfId="9" applyNumberFormat="1" applyFont="1" applyAlignment="1">
      <alignment horizontal="left" vertical="center"/>
    </xf>
    <xf numFmtId="165" fontId="2" fillId="0" borderId="0" xfId="9" applyNumberFormat="1" applyFont="1" applyAlignment="1">
      <alignment horizontal="center" vertical="center"/>
    </xf>
    <xf numFmtId="165" fontId="2" fillId="0" borderId="0" xfId="9" applyNumberFormat="1" applyFont="1" applyAlignment="1">
      <alignment horizontal="left" vertical="center"/>
    </xf>
    <xf numFmtId="165" fontId="6" fillId="0" borderId="1" xfId="12" applyNumberFormat="1" applyFont="1" applyBorder="1" applyAlignment="1">
      <alignment horizontal="left" vertical="center"/>
    </xf>
    <xf numFmtId="165" fontId="6" fillId="0" borderId="1" xfId="9" applyNumberFormat="1" applyFont="1" applyBorder="1" applyAlignment="1">
      <alignment horizontal="left" vertical="center"/>
    </xf>
    <xf numFmtId="165" fontId="2" fillId="0" borderId="1" xfId="9" applyNumberFormat="1" applyFont="1" applyBorder="1" applyAlignment="1">
      <alignment horizontal="center" vertical="center"/>
    </xf>
    <xf numFmtId="165" fontId="2" fillId="0" borderId="1" xfId="9" applyNumberFormat="1" applyFont="1" applyBorder="1" applyAlignment="1">
      <alignment horizontal="left" vertical="center"/>
    </xf>
    <xf numFmtId="41" fontId="2" fillId="0" borderId="1" xfId="9" applyNumberFormat="1" applyFont="1" applyBorder="1" applyAlignment="1">
      <alignment horizontal="left" vertical="center"/>
    </xf>
    <xf numFmtId="41" fontId="2" fillId="0" borderId="1" xfId="9" applyNumberFormat="1" applyFont="1" applyBorder="1" applyAlignment="1">
      <alignment horizontal="center" vertical="center"/>
    </xf>
    <xf numFmtId="165" fontId="2" fillId="0" borderId="0" xfId="7" applyNumberFormat="1" applyAlignment="1">
      <alignment horizontal="left" vertical="center"/>
    </xf>
    <xf numFmtId="165" fontId="2" fillId="0" borderId="0" xfId="7" applyNumberFormat="1" applyAlignment="1">
      <alignment horizontal="center" vertical="center"/>
    </xf>
    <xf numFmtId="168" fontId="2" fillId="0" borderId="0" xfId="7" applyNumberFormat="1" applyAlignment="1">
      <alignment horizontal="right" vertical="center"/>
    </xf>
    <xf numFmtId="166" fontId="4" fillId="2" borderId="0" xfId="1" applyNumberFormat="1" applyFont="1" applyFill="1" applyAlignment="1">
      <alignment vertical="center"/>
    </xf>
    <xf numFmtId="166" fontId="4" fillId="2" borderId="2" xfId="11" applyNumberFormat="1" applyFont="1" applyFill="1" applyBorder="1" applyAlignment="1">
      <alignment horizontal="right" vertical="center"/>
    </xf>
    <xf numFmtId="166" fontId="4" fillId="2" borderId="0" xfId="11" applyNumberFormat="1" applyFont="1" applyFill="1" applyAlignment="1">
      <alignment vertical="center"/>
    </xf>
    <xf numFmtId="166" fontId="8" fillId="0" borderId="0" xfId="8" applyNumberFormat="1" applyFont="1" applyAlignment="1">
      <alignment horizontal="right" vertical="center"/>
    </xf>
    <xf numFmtId="0" fontId="4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0" fontId="4" fillId="0" borderId="0" xfId="11" applyFont="1"/>
    <xf numFmtId="0" fontId="5" fillId="0" borderId="0" xfId="11" applyFont="1" applyAlignment="1">
      <alignment horizontal="center"/>
    </xf>
    <xf numFmtId="0" fontId="5" fillId="0" borderId="0" xfId="2" applyNumberFormat="1" applyFont="1" applyFill="1" applyAlignment="1">
      <alignment horizontal="right"/>
    </xf>
    <xf numFmtId="0" fontId="5" fillId="0" borderId="0" xfId="6" applyFont="1" applyAlignment="1">
      <alignment horizontal="right"/>
    </xf>
    <xf numFmtId="166" fontId="7" fillId="2" borderId="1" xfId="6" applyNumberFormat="1" applyFont="1" applyFill="1" applyBorder="1" applyAlignment="1">
      <alignment horizontal="right" vertical="center"/>
    </xf>
    <xf numFmtId="166" fontId="7" fillId="0" borderId="0" xfId="6" applyNumberFormat="1" applyFont="1" applyAlignment="1">
      <alignment horizontal="right" vertical="center"/>
    </xf>
    <xf numFmtId="165" fontId="4" fillId="0" borderId="0" xfId="6" applyNumberFormat="1" applyFont="1" applyAlignment="1">
      <alignment horizontal="left" vertical="center"/>
    </xf>
    <xf numFmtId="165" fontId="8" fillId="0" borderId="0" xfId="6" applyNumberFormat="1" applyFont="1" applyAlignment="1">
      <alignment horizontal="left" vertical="center"/>
    </xf>
    <xf numFmtId="165" fontId="7" fillId="0" borderId="0" xfId="6" applyNumberFormat="1" applyFont="1" applyAlignment="1">
      <alignment horizontal="left" vertical="center"/>
    </xf>
    <xf numFmtId="165" fontId="7" fillId="0" borderId="0" xfId="6" applyNumberFormat="1" applyFont="1" applyAlignment="1">
      <alignment horizontal="right" vertical="center"/>
    </xf>
    <xf numFmtId="165" fontId="7" fillId="0" borderId="0" xfId="6" applyNumberFormat="1" applyFont="1" applyAlignment="1">
      <alignment vertical="center"/>
    </xf>
    <xf numFmtId="165" fontId="7" fillId="0" borderId="0" xfId="6" applyNumberFormat="1" applyFont="1" applyAlignment="1">
      <alignment horizontal="center" vertical="center"/>
    </xf>
    <xf numFmtId="165" fontId="7" fillId="0" borderId="1" xfId="6" applyNumberFormat="1" applyFont="1" applyBorder="1" applyAlignment="1">
      <alignment horizontal="center" vertical="center"/>
    </xf>
    <xf numFmtId="165" fontId="7" fillId="0" borderId="1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left" vertical="center"/>
    </xf>
    <xf numFmtId="165" fontId="8" fillId="0" borderId="0" xfId="6" applyNumberFormat="1" applyFont="1" applyAlignment="1">
      <alignment horizontal="right" vertical="center"/>
    </xf>
    <xf numFmtId="165" fontId="8" fillId="0" borderId="0" xfId="6" applyNumberFormat="1" applyFont="1" applyAlignment="1">
      <alignment horizontal="center" vertical="center"/>
    </xf>
    <xf numFmtId="166" fontId="8" fillId="0" borderId="0" xfId="6" applyNumberFormat="1" applyFont="1" applyAlignment="1">
      <alignment horizontal="right" vertical="center"/>
    </xf>
    <xf numFmtId="43" fontId="8" fillId="0" borderId="0" xfId="2" applyFont="1" applyFill="1" applyAlignment="1">
      <alignment horizontal="right" vertical="center"/>
    </xf>
    <xf numFmtId="166" fontId="8" fillId="0" borderId="0" xfId="11" applyNumberFormat="1" applyFont="1" applyAlignment="1">
      <alignment horizontal="right" vertical="center"/>
    </xf>
    <xf numFmtId="166" fontId="8" fillId="0" borderId="0" xfId="2" applyNumberFormat="1" applyFont="1" applyFill="1" applyAlignment="1">
      <alignment horizontal="right" vertical="center"/>
    </xf>
    <xf numFmtId="165" fontId="8" fillId="0" borderId="0" xfId="6" quotePrefix="1" applyNumberFormat="1" applyFont="1" applyAlignment="1">
      <alignment horizontal="right" vertical="center"/>
    </xf>
    <xf numFmtId="43" fontId="8" fillId="0" borderId="0" xfId="2" applyFont="1" applyFill="1" applyBorder="1" applyAlignment="1">
      <alignment horizontal="right" vertical="center" wrapText="1"/>
    </xf>
    <xf numFmtId="0" fontId="8" fillId="0" borderId="0" xfId="11" applyFont="1" applyAlignment="1">
      <alignment horizontal="center" vertical="center"/>
    </xf>
    <xf numFmtId="0" fontId="7" fillId="0" borderId="0" xfId="11" quotePrefix="1" applyFont="1" applyAlignment="1">
      <alignment vertical="center"/>
    </xf>
    <xf numFmtId="166" fontId="7" fillId="0" borderId="0" xfId="6" applyNumberFormat="1" applyFont="1" applyAlignment="1">
      <alignment vertical="center"/>
    </xf>
    <xf numFmtId="166" fontId="7" fillId="2" borderId="0" xfId="6" applyNumberFormat="1" applyFont="1" applyFill="1" applyAlignment="1">
      <alignment vertical="center"/>
    </xf>
    <xf numFmtId="166" fontId="7" fillId="2" borderId="1" xfId="6" applyNumberFormat="1" applyFont="1" applyFill="1" applyBorder="1" applyAlignment="1">
      <alignment vertical="center"/>
    </xf>
    <xf numFmtId="166" fontId="7" fillId="2" borderId="0" xfId="6" applyNumberFormat="1" applyFont="1" applyFill="1" applyAlignment="1">
      <alignment horizontal="right" vertical="center"/>
    </xf>
    <xf numFmtId="166" fontId="7" fillId="2" borderId="2" xfId="6" applyNumberFormat="1" applyFont="1" applyFill="1" applyBorder="1" applyAlignment="1">
      <alignment horizontal="right" vertical="center"/>
    </xf>
    <xf numFmtId="0" fontId="6" fillId="0" borderId="0" xfId="11" applyFont="1" applyAlignment="1">
      <alignment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6" fontId="2" fillId="0" borderId="0" xfId="11" applyNumberFormat="1" applyFont="1" applyAlignment="1">
      <alignment horizontal="right" vertical="center"/>
    </xf>
    <xf numFmtId="0" fontId="2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6" fontId="2" fillId="0" borderId="1" xfId="11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6" fontId="6" fillId="2" borderId="0" xfId="8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vertical="center"/>
    </xf>
    <xf numFmtId="166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6" fontId="6" fillId="2" borderId="0" xfId="0" applyNumberFormat="1" applyFont="1" applyFill="1" applyAlignment="1">
      <alignment horizontal="right" vertical="center"/>
    </xf>
    <xf numFmtId="165" fontId="2" fillId="0" borderId="0" xfId="0" quotePrefix="1" applyNumberFormat="1" applyFont="1" applyAlignment="1">
      <alignment horizontal="left" vertical="center"/>
    </xf>
    <xf numFmtId="0" fontId="6" fillId="0" borderId="0" xfId="0" quotePrefix="1" applyFont="1" applyAlignment="1">
      <alignment horizontal="right" vertical="center"/>
    </xf>
    <xf numFmtId="166" fontId="6" fillId="0" borderId="1" xfId="8" applyNumberFormat="1" applyFont="1" applyBorder="1" applyAlignment="1">
      <alignment horizontal="right" vertical="center"/>
    </xf>
    <xf numFmtId="166" fontId="6" fillId="2" borderId="0" xfId="7" applyNumberFormat="1" applyFont="1" applyFill="1" applyAlignment="1">
      <alignment horizontal="right" vertical="center"/>
    </xf>
    <xf numFmtId="166" fontId="2" fillId="2" borderId="0" xfId="7" applyNumberFormat="1" applyFill="1" applyAlignment="1">
      <alignment horizontal="right" vertical="center"/>
    </xf>
    <xf numFmtId="166" fontId="2" fillId="0" borderId="0" xfId="7" applyNumberFormat="1" applyAlignment="1">
      <alignment horizontal="right" vertical="center"/>
    </xf>
    <xf numFmtId="0" fontId="2" fillId="0" borderId="1" xfId="11" applyFont="1" applyBorder="1" applyAlignment="1">
      <alignment vertical="center"/>
    </xf>
    <xf numFmtId="166" fontId="2" fillId="0" borderId="0" xfId="6" applyNumberFormat="1" applyFont="1" applyAlignment="1">
      <alignment horizontal="center" vertical="center"/>
    </xf>
    <xf numFmtId="166" fontId="2" fillId="0" borderId="0" xfId="6" applyNumberFormat="1" applyFont="1" applyAlignment="1">
      <alignment horizontal="right" vertical="center"/>
    </xf>
    <xf numFmtId="165" fontId="6" fillId="0" borderId="0" xfId="6" applyNumberFormat="1" applyFont="1" applyAlignment="1">
      <alignment horizontal="right" vertical="center"/>
    </xf>
    <xf numFmtId="166" fontId="6" fillId="0" borderId="0" xfId="8" applyNumberFormat="1" applyFont="1" applyAlignment="1">
      <alignment horizontal="right" vertical="center"/>
    </xf>
    <xf numFmtId="165" fontId="2" fillId="0" borderId="1" xfId="6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horizontal="center" vertical="center"/>
    </xf>
    <xf numFmtId="41" fontId="2" fillId="0" borderId="1" xfId="0" applyNumberFormat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165" fontId="6" fillId="0" borderId="0" xfId="7" applyNumberFormat="1" applyFont="1" applyAlignment="1">
      <alignment horizontal="center" vertical="center"/>
    </xf>
    <xf numFmtId="0" fontId="2" fillId="0" borderId="0" xfId="0" applyFont="1"/>
    <xf numFmtId="0" fontId="2" fillId="0" borderId="0" xfId="0" quotePrefix="1" applyFont="1" applyAlignment="1">
      <alignment horizontal="center" vertical="center"/>
    </xf>
    <xf numFmtId="165" fontId="2" fillId="2" borderId="0" xfId="0" quotePrefix="1" applyNumberFormat="1" applyFont="1" applyFill="1" applyAlignment="1">
      <alignment horizontal="right" vertical="center"/>
    </xf>
    <xf numFmtId="165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4" fillId="2" borderId="5" xfId="11" applyNumberFormat="1" applyFont="1" applyFill="1" applyBorder="1" applyAlignment="1">
      <alignment horizontal="right" vertical="center"/>
    </xf>
    <xf numFmtId="165" fontId="6" fillId="0" borderId="0" xfId="9" applyNumberFormat="1" applyFont="1" applyAlignment="1">
      <alignment vertical="center"/>
    </xf>
    <xf numFmtId="165" fontId="6" fillId="0" borderId="0" xfId="1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6" fontId="2" fillId="2" borderId="0" xfId="9" applyNumberFormat="1" applyFont="1" applyFill="1" applyAlignment="1">
      <alignment horizontal="right" vertical="center"/>
    </xf>
    <xf numFmtId="41" fontId="2" fillId="0" borderId="0" xfId="9" applyNumberFormat="1" applyFont="1" applyAlignment="1">
      <alignment horizontal="right" vertical="center"/>
    </xf>
    <xf numFmtId="167" fontId="2" fillId="0" borderId="0" xfId="9" applyNumberFormat="1" applyFont="1" applyAlignment="1">
      <alignment horizontal="center" vertical="center"/>
    </xf>
    <xf numFmtId="166" fontId="2" fillId="2" borderId="1" xfId="9" applyNumberFormat="1" applyFont="1" applyFill="1" applyBorder="1" applyAlignment="1">
      <alignment horizontal="right" vertical="center"/>
    </xf>
    <xf numFmtId="165" fontId="2" fillId="0" borderId="0" xfId="9" quotePrefix="1" applyNumberFormat="1" applyFont="1" applyAlignment="1">
      <alignment horizontal="left" vertical="center"/>
    </xf>
    <xf numFmtId="166" fontId="2" fillId="2" borderId="2" xfId="11" applyNumberFormat="1" applyFont="1" applyFill="1" applyBorder="1" applyAlignment="1">
      <alignment vertical="center"/>
    </xf>
    <xf numFmtId="168" fontId="2" fillId="0" borderId="0" xfId="9" applyNumberFormat="1" applyFont="1" applyAlignment="1">
      <alignment horizontal="right" vertical="center"/>
    </xf>
    <xf numFmtId="165" fontId="2" fillId="0" borderId="0" xfId="7" quotePrefix="1" applyNumberFormat="1" applyAlignment="1">
      <alignment horizontal="left" vertical="center"/>
    </xf>
    <xf numFmtId="168" fontId="2" fillId="2" borderId="0" xfId="9" applyNumberFormat="1" applyFont="1" applyFill="1" applyAlignment="1">
      <alignment horizontal="right" vertical="center"/>
    </xf>
    <xf numFmtId="0" fontId="2" fillId="2" borderId="0" xfId="11" applyFont="1" applyFill="1" applyAlignment="1">
      <alignment vertical="center"/>
    </xf>
    <xf numFmtId="166" fontId="2" fillId="2" borderId="2" xfId="9" applyNumberFormat="1" applyFont="1" applyFill="1" applyBorder="1" applyAlignment="1">
      <alignment horizontal="right" vertical="center"/>
    </xf>
    <xf numFmtId="168" fontId="2" fillId="2" borderId="0" xfId="7" applyNumberFormat="1" applyFill="1" applyAlignment="1">
      <alignment horizontal="right" vertical="center"/>
    </xf>
    <xf numFmtId="41" fontId="6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6" fontId="6" fillId="0" borderId="0" xfId="0" quotePrefix="1" applyNumberFormat="1" applyFont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10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7" fontId="2" fillId="0" borderId="0" xfId="0" quotePrefix="1" applyNumberFormat="1" applyFont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166" fontId="2" fillId="2" borderId="0" xfId="6" applyNumberFormat="1" applyFont="1" applyFill="1" applyAlignment="1">
      <alignment horizontal="right" vertical="center"/>
    </xf>
    <xf numFmtId="0" fontId="5" fillId="0" borderId="1" xfId="11" applyFont="1" applyBorder="1" applyAlignment="1">
      <alignment horizontal="center" vertical="center"/>
    </xf>
    <xf numFmtId="165" fontId="5" fillId="0" borderId="0" xfId="6" applyNumberFormat="1" applyFont="1" applyAlignment="1">
      <alignment horizontal="center" vertical="center"/>
    </xf>
    <xf numFmtId="0" fontId="5" fillId="0" borderId="1" xfId="8" applyFont="1" applyBorder="1" applyAlignment="1">
      <alignment horizontal="right" vertical="center"/>
    </xf>
    <xf numFmtId="166" fontId="4" fillId="0" borderId="5" xfId="11" applyNumberFormat="1" applyFont="1" applyBorder="1" applyAlignment="1">
      <alignment horizontal="right" vertical="center"/>
    </xf>
    <xf numFmtId="166" fontId="4" fillId="0" borderId="2" xfId="11" applyNumberFormat="1" applyFont="1" applyBorder="1" applyAlignment="1">
      <alignment horizontal="right" vertical="center"/>
    </xf>
    <xf numFmtId="166" fontId="6" fillId="0" borderId="0" xfId="7" applyNumberFormat="1" applyFont="1" applyAlignment="1">
      <alignment horizontal="right" vertical="center"/>
    </xf>
    <xf numFmtId="166" fontId="8" fillId="0" borderId="1" xfId="8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2" xfId="6" applyNumberFormat="1" applyFont="1" applyBorder="1" applyAlignment="1">
      <alignment horizontal="right" vertical="center"/>
    </xf>
    <xf numFmtId="166" fontId="2" fillId="0" borderId="2" xfId="9" applyNumberFormat="1" applyFont="1" applyBorder="1" applyAlignment="1">
      <alignment horizontal="right" vertical="center"/>
    </xf>
    <xf numFmtId="166" fontId="2" fillId="0" borderId="2" xfId="11" applyNumberFormat="1" applyFont="1" applyBorder="1" applyAlignment="1">
      <alignment vertical="center"/>
    </xf>
    <xf numFmtId="166" fontId="17" fillId="0" borderId="0" xfId="11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2" fillId="2" borderId="0" xfId="7" applyNumberFormat="1" applyFont="1" applyFill="1" applyAlignment="1">
      <alignment horizontal="right" vertical="center"/>
    </xf>
    <xf numFmtId="166" fontId="2" fillId="0" borderId="0" xfId="7" applyNumberFormat="1" applyFont="1" applyAlignment="1">
      <alignment horizontal="right" vertical="center"/>
    </xf>
    <xf numFmtId="166" fontId="2" fillId="2" borderId="1" xfId="7" applyNumberFormat="1" applyFont="1" applyFill="1" applyBorder="1" applyAlignment="1">
      <alignment horizontal="right" vertical="center"/>
    </xf>
    <xf numFmtId="166" fontId="2" fillId="0" borderId="1" xfId="7" applyNumberFormat="1" applyFont="1" applyBorder="1" applyAlignment="1">
      <alignment horizontal="right" vertical="center"/>
    </xf>
    <xf numFmtId="166" fontId="2" fillId="2" borderId="0" xfId="7" applyNumberFormat="1" applyFont="1" applyFill="1" applyAlignment="1">
      <alignment horizontal="right" vertical="center" wrapText="1"/>
    </xf>
    <xf numFmtId="166" fontId="2" fillId="0" borderId="0" xfId="7" applyNumberFormat="1" applyFont="1" applyAlignment="1">
      <alignment horizontal="right" vertical="center" wrapText="1"/>
    </xf>
    <xf numFmtId="166" fontId="2" fillId="2" borderId="2" xfId="7" applyNumberFormat="1" applyFont="1" applyFill="1" applyBorder="1" applyAlignment="1">
      <alignment horizontal="right" vertical="center"/>
    </xf>
    <xf numFmtId="166" fontId="2" fillId="0" borderId="2" xfId="7" applyNumberFormat="1" applyFont="1" applyBorder="1" applyAlignment="1">
      <alignment horizontal="right" vertical="center"/>
    </xf>
    <xf numFmtId="165" fontId="2" fillId="0" borderId="0" xfId="7" applyNumberFormat="1" applyFont="1" applyAlignment="1">
      <alignment horizontal="left" vertical="center"/>
    </xf>
    <xf numFmtId="165" fontId="2" fillId="0" borderId="0" xfId="7" applyNumberFormat="1" applyFont="1" applyAlignment="1">
      <alignment horizontal="center" vertical="center"/>
    </xf>
    <xf numFmtId="0" fontId="2" fillId="0" borderId="1" xfId="11" applyFont="1" applyBorder="1" applyAlignment="1">
      <alignment horizontal="left" vertical="center" shrinkToFit="1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5" fillId="0" borderId="3" xfId="11" applyNumberFormat="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/>
    </xf>
    <xf numFmtId="165" fontId="8" fillId="0" borderId="1" xfId="6" applyNumberFormat="1" applyFont="1" applyBorder="1" applyAlignment="1">
      <alignment horizontal="center" vertical="center"/>
    </xf>
    <xf numFmtId="43" fontId="8" fillId="0" borderId="3" xfId="2" applyFont="1" applyFill="1" applyBorder="1" applyAlignment="1">
      <alignment horizontal="center" vertical="center"/>
    </xf>
    <xf numFmtId="165" fontId="8" fillId="0" borderId="3" xfId="6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vertical="center" wrapText="1"/>
    </xf>
  </cellXfs>
  <cellStyles count="44">
    <cellStyle name="Comma" xfId="1" builtinId="3"/>
    <cellStyle name="Comma 10 14 3" xfId="28" xr:uid="{F8394331-510F-4BD2-BF95-E1600CFEC943}"/>
    <cellStyle name="Comma 11 2 2 4" xfId="34" xr:uid="{EF4BF93A-B09F-4119-9713-E0071DA7D33F}"/>
    <cellStyle name="Comma 12 2 2" xfId="2" xr:uid="{00000000-0005-0000-0000-000001000000}"/>
    <cellStyle name="Comma 12 2 2 2" xfId="20" xr:uid="{E232EA38-721A-4BE2-99CA-7BA714FE3517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3" xfId="21" xr:uid="{A2EE7C00-FE47-451E-B3F8-05A4A8B3834C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4" xfId="19" xr:uid="{4DE8DF9D-A0C4-41A6-A374-AA93D258023B}"/>
    <cellStyle name="Comma 4 2 2 2 2 2" xfId="40" xr:uid="{79582EC5-3FF2-42D1-94B7-777C9C055A3A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CCFFCC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DBE8-B08C-4866-B18B-1187A3068044}">
  <sheetPr>
    <tabColor rgb="FFCCFFCC"/>
  </sheetPr>
  <dimension ref="A1:L173"/>
  <sheetViews>
    <sheetView zoomScaleNormal="100" zoomScaleSheetLayoutView="90" workbookViewId="0">
      <selection activeCell="S17" sqref="R17:S17"/>
    </sheetView>
  </sheetViews>
  <sheetFormatPr defaultColWidth="9.44140625" defaultRowHeight="16.5" customHeight="1" x14ac:dyDescent="0.3"/>
  <cols>
    <col min="1" max="2" width="1.5546875" style="37" customWidth="1"/>
    <col min="3" max="3" width="38.44140625" style="37" customWidth="1"/>
    <col min="4" max="4" width="6.109375" style="102" customWidth="1"/>
    <col min="5" max="5" width="0.5546875" style="37" customWidth="1"/>
    <col min="6" max="6" width="12" style="104" customWidth="1"/>
    <col min="7" max="7" width="0.5546875" style="37" customWidth="1"/>
    <col min="8" max="8" width="12.44140625" style="104" bestFit="1" customWidth="1"/>
    <col min="9" max="9" width="1" style="157" customWidth="1"/>
    <col min="10" max="10" width="12" style="104" customWidth="1"/>
    <col min="11" max="11" width="0.5546875" style="158" customWidth="1"/>
    <col min="12" max="12" width="12.44140625" style="104" bestFit="1" customWidth="1"/>
    <col min="13" max="16384" width="9.44140625" style="38"/>
  </cols>
  <sheetData>
    <row r="1" spans="1:12" ht="16.5" customHeight="1" x14ac:dyDescent="0.3">
      <c r="A1" s="97" t="s">
        <v>57</v>
      </c>
      <c r="B1" s="97"/>
      <c r="C1" s="97"/>
    </row>
    <row r="2" spans="1:12" ht="16.5" customHeight="1" x14ac:dyDescent="0.3">
      <c r="A2" s="97" t="s">
        <v>51</v>
      </c>
      <c r="B2" s="97"/>
      <c r="C2" s="97"/>
    </row>
    <row r="3" spans="1:12" ht="16.5" customHeight="1" x14ac:dyDescent="0.3">
      <c r="A3" s="99" t="s">
        <v>262</v>
      </c>
      <c r="B3" s="99"/>
      <c r="C3" s="99"/>
      <c r="D3" s="103"/>
      <c r="E3" s="101"/>
      <c r="F3" s="105"/>
      <c r="G3" s="101"/>
      <c r="H3" s="105"/>
      <c r="I3" s="159"/>
      <c r="J3" s="105"/>
      <c r="K3" s="160"/>
      <c r="L3" s="105"/>
    </row>
    <row r="4" spans="1:12" ht="15.9" customHeight="1" x14ac:dyDescent="0.3">
      <c r="A4" s="97"/>
      <c r="B4" s="97"/>
      <c r="C4" s="97"/>
    </row>
    <row r="5" spans="1:12" ht="15.9" customHeight="1" x14ac:dyDescent="0.3"/>
    <row r="6" spans="1:12" ht="15.9" customHeight="1" x14ac:dyDescent="0.3">
      <c r="F6" s="199" t="s">
        <v>45</v>
      </c>
      <c r="G6" s="199"/>
      <c r="H6" s="199"/>
      <c r="I6" s="104"/>
      <c r="J6" s="199" t="s">
        <v>98</v>
      </c>
      <c r="K6" s="199"/>
      <c r="L6" s="199"/>
    </row>
    <row r="7" spans="1:12" ht="15.9" customHeight="1" x14ac:dyDescent="0.3">
      <c r="A7" s="38"/>
      <c r="D7" s="107"/>
      <c r="E7" s="97"/>
      <c r="F7" s="198" t="s">
        <v>126</v>
      </c>
      <c r="G7" s="198"/>
      <c r="H7" s="198"/>
      <c r="I7" s="186"/>
      <c r="J7" s="198" t="s">
        <v>126</v>
      </c>
      <c r="K7" s="198"/>
      <c r="L7" s="198"/>
    </row>
    <row r="8" spans="1:12" ht="15.9" customHeight="1" x14ac:dyDescent="0.3">
      <c r="E8" s="97"/>
      <c r="F8" s="186" t="s">
        <v>53</v>
      </c>
      <c r="G8" s="108"/>
      <c r="H8" s="186" t="s">
        <v>44</v>
      </c>
      <c r="I8" s="186"/>
      <c r="J8" s="186" t="s">
        <v>53</v>
      </c>
      <c r="K8" s="186"/>
      <c r="L8" s="186" t="s">
        <v>44</v>
      </c>
    </row>
    <row r="9" spans="1:12" ht="15.9" customHeight="1" x14ac:dyDescent="0.3">
      <c r="E9" s="97"/>
      <c r="F9" s="164" t="s">
        <v>239</v>
      </c>
      <c r="G9" s="186"/>
      <c r="H9" s="161" t="s">
        <v>1</v>
      </c>
      <c r="I9" s="162"/>
      <c r="J9" s="164" t="s">
        <v>239</v>
      </c>
      <c r="K9" s="186"/>
      <c r="L9" s="161" t="s">
        <v>1</v>
      </c>
    </row>
    <row r="10" spans="1:12" ht="15.9" customHeight="1" x14ac:dyDescent="0.3">
      <c r="E10" s="97"/>
      <c r="F10" s="132">
        <v>2023</v>
      </c>
      <c r="G10" s="143"/>
      <c r="H10" s="161" t="s">
        <v>208</v>
      </c>
      <c r="I10" s="162"/>
      <c r="J10" s="132">
        <v>2023</v>
      </c>
      <c r="K10" s="143"/>
      <c r="L10" s="161" t="s">
        <v>208</v>
      </c>
    </row>
    <row r="11" spans="1:12" ht="15.9" customHeight="1" x14ac:dyDescent="0.3">
      <c r="D11" s="100" t="s">
        <v>2</v>
      </c>
      <c r="E11" s="97"/>
      <c r="F11" s="117" t="s">
        <v>80</v>
      </c>
      <c r="G11" s="97"/>
      <c r="H11" s="117" t="s">
        <v>80</v>
      </c>
      <c r="I11" s="162"/>
      <c r="J11" s="117" t="s">
        <v>80</v>
      </c>
      <c r="K11" s="163"/>
      <c r="L11" s="117" t="s">
        <v>80</v>
      </c>
    </row>
    <row r="12" spans="1:12" ht="8.1" customHeight="1" x14ac:dyDescent="0.3">
      <c r="D12" s="98"/>
      <c r="E12" s="97"/>
      <c r="F12" s="109"/>
      <c r="G12" s="97"/>
      <c r="H12" s="125"/>
      <c r="I12" s="162"/>
      <c r="J12" s="109"/>
      <c r="K12" s="163"/>
      <c r="L12" s="125"/>
    </row>
    <row r="13" spans="1:12" ht="15.9" customHeight="1" x14ac:dyDescent="0.3">
      <c r="A13" s="97" t="s">
        <v>3</v>
      </c>
      <c r="F13" s="110"/>
      <c r="I13" s="158"/>
      <c r="J13" s="110"/>
      <c r="K13" s="157"/>
    </row>
    <row r="14" spans="1:12" ht="8.1" customHeight="1" x14ac:dyDescent="0.3">
      <c r="A14" s="97"/>
      <c r="F14" s="110"/>
      <c r="I14" s="158"/>
      <c r="J14" s="110"/>
      <c r="K14" s="157"/>
    </row>
    <row r="15" spans="1:12" ht="15.9" customHeight="1" x14ac:dyDescent="0.3">
      <c r="A15" s="165" t="s">
        <v>4</v>
      </c>
      <c r="F15" s="110"/>
      <c r="G15" s="128"/>
      <c r="I15" s="158"/>
      <c r="J15" s="110"/>
      <c r="K15" s="157"/>
    </row>
    <row r="16" spans="1:12" ht="8.1" customHeight="1" x14ac:dyDescent="0.3">
      <c r="A16" s="97"/>
      <c r="F16" s="110"/>
      <c r="G16" s="128"/>
      <c r="I16" s="158"/>
      <c r="J16" s="110"/>
      <c r="K16" s="157"/>
    </row>
    <row r="17" spans="1:12" ht="15.9" customHeight="1" x14ac:dyDescent="0.3">
      <c r="A17" s="37" t="s">
        <v>58</v>
      </c>
      <c r="F17" s="110">
        <v>2599492</v>
      </c>
      <c r="G17" s="133"/>
      <c r="H17" s="104">
        <v>3210732</v>
      </c>
      <c r="I17" s="104"/>
      <c r="J17" s="110">
        <v>602788</v>
      </c>
      <c r="K17" s="104"/>
      <c r="L17" s="104">
        <v>250396</v>
      </c>
    </row>
    <row r="18" spans="1:12" ht="15.9" customHeight="1" x14ac:dyDescent="0.3">
      <c r="A18" s="37" t="s">
        <v>125</v>
      </c>
      <c r="B18" s="38"/>
      <c r="F18" s="110">
        <v>29909</v>
      </c>
      <c r="G18" s="133"/>
      <c r="H18" s="104">
        <v>11972</v>
      </c>
      <c r="I18" s="104"/>
      <c r="J18" s="110">
        <v>0</v>
      </c>
      <c r="K18" s="104"/>
      <c r="L18" s="104">
        <v>0</v>
      </c>
    </row>
    <row r="19" spans="1:12" ht="15.9" customHeight="1" x14ac:dyDescent="0.3">
      <c r="A19" s="37" t="s">
        <v>130</v>
      </c>
      <c r="D19" s="102">
        <v>7</v>
      </c>
      <c r="F19" s="110">
        <v>7025413</v>
      </c>
      <c r="G19" s="128"/>
      <c r="H19" s="104">
        <v>6329529</v>
      </c>
      <c r="I19" s="158"/>
      <c r="J19" s="110">
        <v>182817</v>
      </c>
      <c r="L19" s="104">
        <v>201930</v>
      </c>
    </row>
    <row r="20" spans="1:12" ht="15.9" customHeight="1" x14ac:dyDescent="0.3">
      <c r="A20" s="37" t="s">
        <v>249</v>
      </c>
      <c r="F20" s="110"/>
      <c r="G20" s="128"/>
      <c r="I20" s="158"/>
      <c r="J20" s="110"/>
    </row>
    <row r="21" spans="1:12" ht="15.9" customHeight="1" x14ac:dyDescent="0.3">
      <c r="B21" s="37" t="s">
        <v>250</v>
      </c>
      <c r="D21" s="113">
        <v>22.3</v>
      </c>
      <c r="F21" s="110">
        <v>91138</v>
      </c>
      <c r="G21" s="128"/>
      <c r="H21" s="104">
        <v>77807</v>
      </c>
      <c r="I21" s="158"/>
      <c r="J21" s="110">
        <v>0</v>
      </c>
      <c r="L21" s="104">
        <v>0</v>
      </c>
    </row>
    <row r="22" spans="1:12" ht="15.9" customHeight="1" x14ac:dyDescent="0.3">
      <c r="A22" s="37" t="s">
        <v>203</v>
      </c>
      <c r="D22" s="102">
        <v>8</v>
      </c>
      <c r="F22" s="110">
        <v>1619307</v>
      </c>
      <c r="G22" s="128"/>
      <c r="H22" s="104">
        <v>774414</v>
      </c>
      <c r="I22" s="158"/>
      <c r="J22" s="110">
        <v>0</v>
      </c>
      <c r="L22" s="104">
        <v>0</v>
      </c>
    </row>
    <row r="23" spans="1:12" ht="15.9" customHeight="1" x14ac:dyDescent="0.3">
      <c r="A23" s="37" t="s">
        <v>187</v>
      </c>
      <c r="D23" s="102">
        <v>9</v>
      </c>
      <c r="E23" s="38"/>
      <c r="F23" s="110">
        <v>2743925</v>
      </c>
      <c r="G23" s="128"/>
      <c r="H23" s="104">
        <v>2626972</v>
      </c>
      <c r="I23" s="158"/>
      <c r="J23" s="110">
        <v>1063335</v>
      </c>
      <c r="L23" s="104">
        <v>841878</v>
      </c>
    </row>
    <row r="24" spans="1:12" ht="15.9" customHeight="1" x14ac:dyDescent="0.3">
      <c r="A24" s="37" t="s">
        <v>291</v>
      </c>
      <c r="D24" s="113">
        <v>22.5</v>
      </c>
      <c r="E24" s="38"/>
      <c r="F24" s="110">
        <v>36800</v>
      </c>
      <c r="G24" s="128"/>
      <c r="H24" s="104">
        <v>60800</v>
      </c>
      <c r="I24" s="158"/>
      <c r="J24" s="110">
        <v>10414012</v>
      </c>
      <c r="L24" s="104">
        <v>10816624</v>
      </c>
    </row>
    <row r="25" spans="1:12" ht="15.9" customHeight="1" x14ac:dyDescent="0.3">
      <c r="A25" s="37" t="s">
        <v>251</v>
      </c>
      <c r="B25" s="38"/>
      <c r="F25" s="110"/>
      <c r="G25" s="128"/>
      <c r="I25" s="158"/>
      <c r="J25" s="110"/>
    </row>
    <row r="26" spans="1:12" ht="15.9" customHeight="1" x14ac:dyDescent="0.3">
      <c r="B26" s="38" t="s">
        <v>252</v>
      </c>
      <c r="D26" s="113">
        <v>22.5</v>
      </c>
      <c r="E26" s="38"/>
      <c r="F26" s="110">
        <v>0</v>
      </c>
      <c r="G26" s="128"/>
      <c r="H26" s="104">
        <v>0</v>
      </c>
      <c r="I26" s="158"/>
      <c r="J26" s="110">
        <v>48334</v>
      </c>
      <c r="L26" s="104">
        <v>628606</v>
      </c>
    </row>
    <row r="27" spans="1:12" ht="15.9" customHeight="1" x14ac:dyDescent="0.3">
      <c r="A27" s="37" t="s">
        <v>64</v>
      </c>
      <c r="D27" s="102">
        <v>10</v>
      </c>
      <c r="F27" s="110">
        <v>7846626</v>
      </c>
      <c r="G27" s="128"/>
      <c r="H27" s="104">
        <v>5516417</v>
      </c>
      <c r="I27" s="158"/>
      <c r="J27" s="110">
        <v>185402</v>
      </c>
      <c r="L27" s="104">
        <v>237234</v>
      </c>
    </row>
    <row r="28" spans="1:12" ht="15.9" customHeight="1" x14ac:dyDescent="0.3">
      <c r="A28" s="37" t="s">
        <v>253</v>
      </c>
      <c r="D28" s="102">
        <v>11</v>
      </c>
      <c r="F28" s="112">
        <v>164555</v>
      </c>
      <c r="G28" s="128"/>
      <c r="H28" s="105">
        <v>3918640</v>
      </c>
      <c r="I28" s="158"/>
      <c r="J28" s="112">
        <v>0</v>
      </c>
      <c r="L28" s="105">
        <v>0</v>
      </c>
    </row>
    <row r="29" spans="1:12" ht="8.1" customHeight="1" x14ac:dyDescent="0.3">
      <c r="F29" s="110"/>
      <c r="G29" s="128"/>
      <c r="I29" s="158"/>
      <c r="J29" s="110"/>
    </row>
    <row r="30" spans="1:12" ht="15.9" customHeight="1" x14ac:dyDescent="0.3">
      <c r="A30" s="166" t="s">
        <v>5</v>
      </c>
      <c r="F30" s="112">
        <f>SUM(F17:F28)</f>
        <v>22157165</v>
      </c>
      <c r="G30" s="128"/>
      <c r="H30" s="105">
        <f>SUM(H17:H28)</f>
        <v>22527283</v>
      </c>
      <c r="I30" s="158"/>
      <c r="J30" s="112">
        <f>SUM(J17:J28)</f>
        <v>12496688</v>
      </c>
      <c r="L30" s="105">
        <f>SUM(L17:L28)</f>
        <v>12976668</v>
      </c>
    </row>
    <row r="31" spans="1:12" ht="15.9" customHeight="1" x14ac:dyDescent="0.3">
      <c r="F31" s="110"/>
      <c r="G31" s="128"/>
      <c r="I31" s="158"/>
      <c r="J31" s="110"/>
    </row>
    <row r="32" spans="1:12" ht="15.9" customHeight="1" x14ac:dyDescent="0.3">
      <c r="A32" s="97" t="s">
        <v>6</v>
      </c>
      <c r="F32" s="110"/>
      <c r="G32" s="128"/>
      <c r="I32" s="158"/>
      <c r="J32" s="110"/>
    </row>
    <row r="33" spans="1:12" ht="8.1" customHeight="1" x14ac:dyDescent="0.3">
      <c r="F33" s="110"/>
      <c r="G33" s="128"/>
      <c r="I33" s="158"/>
      <c r="J33" s="110"/>
    </row>
    <row r="34" spans="1:12" ht="15.9" customHeight="1" x14ac:dyDescent="0.3">
      <c r="A34" s="37" t="s">
        <v>254</v>
      </c>
      <c r="D34" s="113">
        <v>22.3</v>
      </c>
      <c r="F34" s="110">
        <v>441949</v>
      </c>
      <c r="G34" s="128"/>
      <c r="H34" s="104">
        <v>447105</v>
      </c>
      <c r="I34" s="158"/>
      <c r="J34" s="110">
        <v>0</v>
      </c>
      <c r="L34" s="104">
        <v>0</v>
      </c>
    </row>
    <row r="35" spans="1:12" ht="15.9" customHeight="1" x14ac:dyDescent="0.3">
      <c r="A35" s="37" t="s">
        <v>204</v>
      </c>
      <c r="D35" s="102">
        <v>8</v>
      </c>
      <c r="F35" s="110">
        <v>7928496</v>
      </c>
      <c r="G35" s="128"/>
      <c r="H35" s="104">
        <v>4206510</v>
      </c>
      <c r="I35" s="158"/>
      <c r="J35" s="110">
        <v>0</v>
      </c>
      <c r="L35" s="104">
        <v>0</v>
      </c>
    </row>
    <row r="36" spans="1:12" ht="15.9" customHeight="1" x14ac:dyDescent="0.3">
      <c r="A36" s="37" t="s">
        <v>125</v>
      </c>
      <c r="F36" s="110">
        <v>130499</v>
      </c>
      <c r="G36" s="128"/>
      <c r="H36" s="104">
        <v>130330</v>
      </c>
      <c r="I36" s="158"/>
      <c r="J36" s="110">
        <v>15</v>
      </c>
      <c r="L36" s="104">
        <v>15</v>
      </c>
    </row>
    <row r="37" spans="1:12" ht="15.9" customHeight="1" x14ac:dyDescent="0.3">
      <c r="A37" s="37" t="s">
        <v>255</v>
      </c>
      <c r="D37" s="102">
        <v>12</v>
      </c>
      <c r="F37" s="110">
        <v>3500000</v>
      </c>
      <c r="G37" s="128"/>
      <c r="H37" s="104">
        <v>0</v>
      </c>
      <c r="I37" s="158"/>
      <c r="J37" s="110">
        <v>3500000</v>
      </c>
      <c r="L37" s="104">
        <v>0</v>
      </c>
    </row>
    <row r="38" spans="1:12" ht="15.9" customHeight="1" x14ac:dyDescent="0.3">
      <c r="A38" s="37" t="s">
        <v>215</v>
      </c>
      <c r="F38" s="110"/>
      <c r="G38" s="128"/>
      <c r="I38" s="158"/>
      <c r="J38" s="110"/>
    </row>
    <row r="39" spans="1:12" ht="15.9" customHeight="1" x14ac:dyDescent="0.3">
      <c r="B39" s="37" t="s">
        <v>201</v>
      </c>
      <c r="D39" s="102">
        <v>13</v>
      </c>
      <c r="F39" s="110">
        <v>5127188</v>
      </c>
      <c r="G39" s="128"/>
      <c r="H39" s="104">
        <v>5160577</v>
      </c>
      <c r="I39" s="158"/>
      <c r="J39" s="110">
        <v>5084227</v>
      </c>
      <c r="L39" s="104">
        <v>5119409</v>
      </c>
    </row>
    <row r="40" spans="1:12" ht="15.9" customHeight="1" x14ac:dyDescent="0.3">
      <c r="A40" s="37" t="s">
        <v>65</v>
      </c>
      <c r="D40" s="102">
        <v>14</v>
      </c>
      <c r="F40" s="110">
        <v>0</v>
      </c>
      <c r="G40" s="128"/>
      <c r="H40" s="104">
        <v>0</v>
      </c>
      <c r="I40" s="158"/>
      <c r="J40" s="110">
        <v>34235628</v>
      </c>
      <c r="K40" s="167"/>
      <c r="L40" s="104">
        <v>34235628</v>
      </c>
    </row>
    <row r="41" spans="1:12" ht="15.9" customHeight="1" x14ac:dyDescent="0.3">
      <c r="A41" s="37" t="s">
        <v>216</v>
      </c>
      <c r="D41" s="102">
        <v>14</v>
      </c>
      <c r="F41" s="110">
        <v>8553239</v>
      </c>
      <c r="G41" s="128"/>
      <c r="H41" s="104">
        <v>8550914</v>
      </c>
      <c r="I41" s="158"/>
      <c r="J41" s="110">
        <v>0</v>
      </c>
      <c r="L41" s="104">
        <v>0</v>
      </c>
    </row>
    <row r="42" spans="1:12" ht="15.9" customHeight="1" x14ac:dyDescent="0.3">
      <c r="A42" s="37" t="s">
        <v>226</v>
      </c>
      <c r="D42" s="102">
        <v>14</v>
      </c>
      <c r="F42" s="110">
        <v>429900</v>
      </c>
      <c r="G42" s="38"/>
      <c r="H42" s="104">
        <v>239547</v>
      </c>
      <c r="I42" s="167"/>
      <c r="J42" s="110">
        <v>70471</v>
      </c>
      <c r="K42" s="167"/>
      <c r="L42" s="104">
        <v>45471</v>
      </c>
    </row>
    <row r="43" spans="1:12" ht="15.9" customHeight="1" x14ac:dyDescent="0.3">
      <c r="A43" s="37" t="s">
        <v>256</v>
      </c>
      <c r="F43" s="110"/>
      <c r="G43" s="38"/>
      <c r="I43" s="167"/>
      <c r="J43" s="110"/>
      <c r="K43" s="167"/>
    </row>
    <row r="44" spans="1:12" ht="15.9" customHeight="1" x14ac:dyDescent="0.3">
      <c r="B44" s="37" t="s">
        <v>257</v>
      </c>
      <c r="D44" s="113"/>
      <c r="F44" s="110">
        <v>65160</v>
      </c>
      <c r="G44" s="128"/>
      <c r="H44" s="104">
        <v>65160</v>
      </c>
      <c r="I44" s="158"/>
      <c r="J44" s="110">
        <v>14506127</v>
      </c>
      <c r="L44" s="104">
        <v>6808472</v>
      </c>
    </row>
    <row r="45" spans="1:12" ht="15.9" customHeight="1" x14ac:dyDescent="0.3">
      <c r="A45" s="37" t="s">
        <v>217</v>
      </c>
      <c r="F45" s="110">
        <v>62910</v>
      </c>
      <c r="G45" s="128"/>
      <c r="H45" s="104">
        <v>63990</v>
      </c>
      <c r="I45" s="158"/>
      <c r="J45" s="110">
        <v>1034560</v>
      </c>
      <c r="L45" s="104">
        <v>1035640</v>
      </c>
    </row>
    <row r="46" spans="1:12" ht="15.9" customHeight="1" x14ac:dyDescent="0.3">
      <c r="A46" s="37" t="s">
        <v>66</v>
      </c>
      <c r="D46" s="102">
        <v>15</v>
      </c>
      <c r="F46" s="110">
        <v>58451817</v>
      </c>
      <c r="G46" s="128"/>
      <c r="H46" s="104">
        <v>54221387</v>
      </c>
      <c r="I46" s="158"/>
      <c r="J46" s="110">
        <v>230392</v>
      </c>
      <c r="L46" s="104">
        <v>237005</v>
      </c>
    </row>
    <row r="47" spans="1:12" ht="15.9" customHeight="1" x14ac:dyDescent="0.3">
      <c r="A47" s="37" t="s">
        <v>67</v>
      </c>
      <c r="D47" s="102">
        <v>15</v>
      </c>
      <c r="F47" s="110">
        <v>2574509</v>
      </c>
      <c r="G47" s="128"/>
      <c r="H47" s="104">
        <v>2628351</v>
      </c>
      <c r="I47" s="158"/>
      <c r="J47" s="110">
        <v>12000</v>
      </c>
      <c r="L47" s="104">
        <v>11886</v>
      </c>
    </row>
    <row r="48" spans="1:12" ht="15.9" customHeight="1" x14ac:dyDescent="0.3">
      <c r="A48" s="37" t="s">
        <v>157</v>
      </c>
      <c r="D48" s="102">
        <v>16</v>
      </c>
      <c r="F48" s="110">
        <v>1563058</v>
      </c>
      <c r="G48" s="128"/>
      <c r="H48" s="104">
        <v>1610605</v>
      </c>
      <c r="I48" s="158"/>
      <c r="J48" s="110">
        <v>268408</v>
      </c>
      <c r="L48" s="104">
        <v>281173</v>
      </c>
    </row>
    <row r="49" spans="1:12" ht="15.9" customHeight="1" x14ac:dyDescent="0.3">
      <c r="A49" s="37" t="s">
        <v>110</v>
      </c>
      <c r="F49" s="110">
        <v>1390249</v>
      </c>
      <c r="G49" s="128"/>
      <c r="H49" s="104">
        <v>1374751</v>
      </c>
      <c r="I49" s="158"/>
      <c r="J49" s="110">
        <v>0</v>
      </c>
      <c r="L49" s="104">
        <v>0</v>
      </c>
    </row>
    <row r="50" spans="1:12" ht="15.9" customHeight="1" x14ac:dyDescent="0.3">
      <c r="A50" s="37" t="s">
        <v>92</v>
      </c>
      <c r="F50" s="110">
        <v>190347</v>
      </c>
      <c r="G50" s="128"/>
      <c r="H50" s="104">
        <v>181459</v>
      </c>
      <c r="I50" s="158"/>
      <c r="J50" s="110">
        <v>28131</v>
      </c>
      <c r="L50" s="104">
        <v>18695</v>
      </c>
    </row>
    <row r="51" spans="1:12" ht="15.9" customHeight="1" x14ac:dyDescent="0.3">
      <c r="A51" s="37" t="s">
        <v>129</v>
      </c>
      <c r="F51" s="112">
        <v>2545204</v>
      </c>
      <c r="G51" s="128"/>
      <c r="H51" s="105">
        <v>1956374</v>
      </c>
      <c r="I51" s="158"/>
      <c r="J51" s="112">
        <v>1071856</v>
      </c>
      <c r="L51" s="105">
        <v>1077553</v>
      </c>
    </row>
    <row r="52" spans="1:12" ht="8.1" customHeight="1" x14ac:dyDescent="0.3">
      <c r="F52" s="110"/>
      <c r="G52" s="128"/>
      <c r="I52" s="158"/>
      <c r="J52" s="110"/>
      <c r="K52" s="157"/>
    </row>
    <row r="53" spans="1:12" ht="15.9" customHeight="1" x14ac:dyDescent="0.3">
      <c r="A53" s="97" t="s">
        <v>8</v>
      </c>
      <c r="B53" s="38"/>
      <c r="F53" s="112">
        <f>SUM(F34:F51)</f>
        <v>92954525</v>
      </c>
      <c r="G53" s="128"/>
      <c r="H53" s="105">
        <f>SUM(H34:H51)</f>
        <v>80837060</v>
      </c>
      <c r="I53" s="158"/>
      <c r="J53" s="112">
        <f>SUM(J34:J51)</f>
        <v>60041815</v>
      </c>
      <c r="K53" s="157"/>
      <c r="L53" s="105">
        <f>SUM(L34:L51)</f>
        <v>48870947</v>
      </c>
    </row>
    <row r="54" spans="1:12" ht="8.1" customHeight="1" x14ac:dyDescent="0.3">
      <c r="F54" s="110"/>
      <c r="G54" s="128"/>
      <c r="I54" s="158"/>
      <c r="J54" s="110"/>
      <c r="K54" s="157"/>
    </row>
    <row r="55" spans="1:12" ht="15.9" customHeight="1" thickBot="1" x14ac:dyDescent="0.35">
      <c r="A55" s="97" t="s">
        <v>14</v>
      </c>
      <c r="F55" s="168">
        <f>F30+F53</f>
        <v>115111690</v>
      </c>
      <c r="G55" s="128"/>
      <c r="H55" s="169">
        <f>H30+H53</f>
        <v>103364343</v>
      </c>
      <c r="I55" s="158"/>
      <c r="J55" s="168">
        <f>J30+J53</f>
        <v>72538503</v>
      </c>
      <c r="K55" s="157"/>
      <c r="L55" s="169">
        <f>L30+L53</f>
        <v>61847615</v>
      </c>
    </row>
    <row r="56" spans="1:12" ht="15.9" customHeight="1" thickTop="1" x14ac:dyDescent="0.3">
      <c r="A56" s="97"/>
      <c r="G56" s="128"/>
    </row>
    <row r="57" spans="1:12" ht="15.9" customHeight="1" x14ac:dyDescent="0.3">
      <c r="A57" s="37" t="s">
        <v>7</v>
      </c>
      <c r="G57" s="128"/>
    </row>
    <row r="58" spans="1:12" ht="5.25" customHeight="1" x14ac:dyDescent="0.3">
      <c r="G58" s="128"/>
    </row>
    <row r="59" spans="1:12" ht="21.9" customHeight="1" x14ac:dyDescent="0.3">
      <c r="A59" s="197" t="s">
        <v>198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1:12" ht="16.5" customHeight="1" x14ac:dyDescent="0.3">
      <c r="A60" s="97" t="str">
        <f>A1</f>
        <v>Energy Absolute Public Company Limited</v>
      </c>
      <c r="B60" s="97"/>
      <c r="C60" s="97"/>
    </row>
    <row r="61" spans="1:12" ht="16.5" customHeight="1" x14ac:dyDescent="0.3">
      <c r="A61" s="97" t="str">
        <f>+A2</f>
        <v xml:space="preserve">Statement of Financial Position </v>
      </c>
      <c r="B61" s="97"/>
      <c r="C61" s="97"/>
    </row>
    <row r="62" spans="1:12" ht="16.5" customHeight="1" x14ac:dyDescent="0.3">
      <c r="A62" s="99" t="str">
        <f>+A3</f>
        <v>As at 30 June 2023</v>
      </c>
      <c r="B62" s="99"/>
      <c r="C62" s="99"/>
      <c r="D62" s="103"/>
      <c r="E62" s="101"/>
      <c r="F62" s="105"/>
      <c r="G62" s="101"/>
      <c r="H62" s="105"/>
      <c r="I62" s="159"/>
      <c r="J62" s="105"/>
      <c r="K62" s="160"/>
      <c r="L62" s="105"/>
    </row>
    <row r="63" spans="1:12" ht="16.5" customHeight="1" x14ac:dyDescent="0.3">
      <c r="A63" s="97"/>
      <c r="B63" s="97"/>
      <c r="C63" s="97"/>
    </row>
    <row r="65" spans="1:12" ht="16.5" customHeight="1" x14ac:dyDescent="0.3">
      <c r="F65" s="199" t="s">
        <v>45</v>
      </c>
      <c r="G65" s="199"/>
      <c r="H65" s="199"/>
      <c r="I65" s="104"/>
      <c r="J65" s="199" t="s">
        <v>98</v>
      </c>
      <c r="K65" s="199"/>
      <c r="L65" s="199"/>
    </row>
    <row r="66" spans="1:12" ht="16.5" customHeight="1" x14ac:dyDescent="0.3">
      <c r="A66" s="38"/>
      <c r="D66" s="107"/>
      <c r="E66" s="97"/>
      <c r="F66" s="198" t="s">
        <v>126</v>
      </c>
      <c r="G66" s="198"/>
      <c r="H66" s="198"/>
      <c r="I66" s="186"/>
      <c r="J66" s="198" t="s">
        <v>126</v>
      </c>
      <c r="K66" s="198"/>
      <c r="L66" s="198"/>
    </row>
    <row r="67" spans="1:12" ht="16.5" customHeight="1" x14ac:dyDescent="0.3">
      <c r="E67" s="97"/>
      <c r="F67" s="186" t="s">
        <v>53</v>
      </c>
      <c r="G67" s="108"/>
      <c r="H67" s="186" t="s">
        <v>44</v>
      </c>
      <c r="I67" s="186"/>
      <c r="J67" s="186" t="s">
        <v>53</v>
      </c>
      <c r="K67" s="186"/>
      <c r="L67" s="186" t="s">
        <v>44</v>
      </c>
    </row>
    <row r="68" spans="1:12" ht="16.5" customHeight="1" x14ac:dyDescent="0.3">
      <c r="E68" s="97"/>
      <c r="F68" s="164" t="s">
        <v>239</v>
      </c>
      <c r="G68" s="186"/>
      <c r="H68" s="161" t="s">
        <v>1</v>
      </c>
      <c r="I68" s="162"/>
      <c r="J68" s="164" t="s">
        <v>239</v>
      </c>
      <c r="K68" s="186"/>
      <c r="L68" s="161" t="s">
        <v>1</v>
      </c>
    </row>
    <row r="69" spans="1:12" ht="16.5" customHeight="1" x14ac:dyDescent="0.3">
      <c r="E69" s="97"/>
      <c r="F69" s="132">
        <v>2023</v>
      </c>
      <c r="G69" s="143"/>
      <c r="H69" s="161" t="s">
        <v>208</v>
      </c>
      <c r="I69" s="162"/>
      <c r="J69" s="132">
        <v>2023</v>
      </c>
      <c r="K69" s="143"/>
      <c r="L69" s="161" t="s">
        <v>208</v>
      </c>
    </row>
    <row r="70" spans="1:12" ht="16.5" customHeight="1" x14ac:dyDescent="0.3">
      <c r="D70" s="100" t="s">
        <v>2</v>
      </c>
      <c r="E70" s="97"/>
      <c r="F70" s="117" t="s">
        <v>80</v>
      </c>
      <c r="G70" s="97"/>
      <c r="H70" s="117" t="s">
        <v>80</v>
      </c>
      <c r="I70" s="162"/>
      <c r="J70" s="117" t="s">
        <v>80</v>
      </c>
      <c r="K70" s="163"/>
      <c r="L70" s="117" t="s">
        <v>80</v>
      </c>
    </row>
    <row r="71" spans="1:12" ht="8.1" customHeight="1" x14ac:dyDescent="0.3">
      <c r="D71" s="98"/>
      <c r="E71" s="97"/>
      <c r="F71" s="114"/>
      <c r="G71" s="156"/>
      <c r="H71" s="186"/>
      <c r="I71" s="162"/>
      <c r="J71" s="114"/>
      <c r="K71" s="163"/>
      <c r="L71" s="186"/>
    </row>
    <row r="72" spans="1:12" ht="16.5" customHeight="1" x14ac:dyDescent="0.3">
      <c r="A72" s="97" t="s">
        <v>103</v>
      </c>
      <c r="F72" s="110"/>
      <c r="G72" s="128"/>
      <c r="I72" s="158"/>
      <c r="J72" s="110"/>
      <c r="K72" s="157"/>
    </row>
    <row r="73" spans="1:12" ht="8.1" customHeight="1" x14ac:dyDescent="0.3">
      <c r="A73" s="97"/>
      <c r="F73" s="110"/>
      <c r="G73" s="128"/>
      <c r="I73" s="158"/>
      <c r="J73" s="110"/>
      <c r="K73" s="157"/>
    </row>
    <row r="74" spans="1:12" ht="16.5" customHeight="1" x14ac:dyDescent="0.3">
      <c r="A74" s="97" t="s">
        <v>9</v>
      </c>
      <c r="F74" s="110"/>
      <c r="G74" s="128"/>
      <c r="I74" s="158"/>
      <c r="J74" s="110"/>
      <c r="K74" s="157"/>
    </row>
    <row r="75" spans="1:12" ht="8.1" customHeight="1" x14ac:dyDescent="0.3">
      <c r="A75" s="97"/>
      <c r="F75" s="110"/>
      <c r="G75" s="128"/>
      <c r="I75" s="158"/>
      <c r="J75" s="110"/>
      <c r="K75" s="157"/>
    </row>
    <row r="76" spans="1:12" ht="16.5" customHeight="1" x14ac:dyDescent="0.3">
      <c r="A76" s="37" t="s">
        <v>188</v>
      </c>
      <c r="D76" s="102">
        <v>17</v>
      </c>
      <c r="F76" s="110">
        <v>13546167</v>
      </c>
      <c r="G76" s="133"/>
      <c r="H76" s="104">
        <v>10806006</v>
      </c>
      <c r="I76" s="104"/>
      <c r="J76" s="110">
        <v>8318890</v>
      </c>
      <c r="K76" s="104"/>
      <c r="L76" s="104">
        <v>6833966</v>
      </c>
    </row>
    <row r="77" spans="1:12" ht="16.5" customHeight="1" x14ac:dyDescent="0.3">
      <c r="A77" s="37" t="s">
        <v>59</v>
      </c>
      <c r="F77" s="110">
        <v>2629328</v>
      </c>
      <c r="G77" s="133"/>
      <c r="H77" s="104">
        <v>4800657</v>
      </c>
      <c r="I77" s="104"/>
      <c r="J77" s="110">
        <v>51048</v>
      </c>
      <c r="K77" s="104"/>
      <c r="L77" s="104">
        <v>125985</v>
      </c>
    </row>
    <row r="78" spans="1:12" ht="16.5" customHeight="1" x14ac:dyDescent="0.3">
      <c r="A78" s="37" t="s">
        <v>88</v>
      </c>
      <c r="F78" s="110">
        <v>1269072</v>
      </c>
      <c r="G78" s="133"/>
      <c r="H78" s="104">
        <v>1136232</v>
      </c>
      <c r="I78" s="104"/>
      <c r="J78" s="110">
        <v>670055</v>
      </c>
      <c r="K78" s="104"/>
      <c r="L78" s="104">
        <v>468002</v>
      </c>
    </row>
    <row r="79" spans="1:12" ht="16.5" customHeight="1" x14ac:dyDescent="0.3">
      <c r="A79" s="37" t="s">
        <v>218</v>
      </c>
      <c r="F79" s="110"/>
      <c r="G79" s="133"/>
      <c r="I79" s="104"/>
      <c r="J79" s="110"/>
      <c r="K79" s="104"/>
    </row>
    <row r="80" spans="1:12" ht="16.5" customHeight="1" x14ac:dyDescent="0.3">
      <c r="B80" s="37" t="s">
        <v>167</v>
      </c>
      <c r="F80" s="110">
        <v>634097</v>
      </c>
      <c r="G80" s="133"/>
      <c r="H80" s="104">
        <v>876850</v>
      </c>
      <c r="I80" s="104"/>
      <c r="J80" s="110">
        <v>0</v>
      </c>
      <c r="K80" s="104"/>
      <c r="L80" s="104">
        <v>0</v>
      </c>
    </row>
    <row r="81" spans="1:12" ht="16.5" customHeight="1" x14ac:dyDescent="0.3">
      <c r="A81" s="37" t="s">
        <v>189</v>
      </c>
      <c r="F81" s="110"/>
      <c r="G81" s="133"/>
      <c r="I81" s="104"/>
      <c r="J81" s="110"/>
      <c r="K81" s="104"/>
    </row>
    <row r="82" spans="1:12" ht="16.5" customHeight="1" x14ac:dyDescent="0.3">
      <c r="B82" s="37" t="s">
        <v>219</v>
      </c>
      <c r="D82" s="113"/>
      <c r="F82" s="110">
        <v>438889</v>
      </c>
      <c r="G82" s="133"/>
      <c r="H82" s="104">
        <v>418726</v>
      </c>
      <c r="I82" s="104"/>
      <c r="J82" s="110">
        <v>6279410</v>
      </c>
      <c r="K82" s="104"/>
      <c r="L82" s="104">
        <v>6232710</v>
      </c>
    </row>
    <row r="83" spans="1:12" ht="16.5" customHeight="1" x14ac:dyDescent="0.3">
      <c r="A83" s="37" t="s">
        <v>68</v>
      </c>
      <c r="F83" s="110"/>
      <c r="G83" s="133"/>
      <c r="I83" s="104"/>
      <c r="J83" s="110"/>
      <c r="K83" s="104"/>
    </row>
    <row r="84" spans="1:12" ht="16.5" customHeight="1" x14ac:dyDescent="0.3">
      <c r="B84" s="37" t="s">
        <v>160</v>
      </c>
      <c r="D84" s="102">
        <v>18</v>
      </c>
      <c r="F84" s="110">
        <v>8975920</v>
      </c>
      <c r="G84" s="133"/>
      <c r="H84" s="104">
        <v>7322063</v>
      </c>
      <c r="I84" s="104"/>
      <c r="J84" s="110">
        <v>3270869</v>
      </c>
      <c r="K84" s="104"/>
      <c r="L84" s="104">
        <v>1270614</v>
      </c>
    </row>
    <row r="85" spans="1:12" ht="16.5" customHeight="1" x14ac:dyDescent="0.3">
      <c r="A85" s="37" t="s">
        <v>156</v>
      </c>
      <c r="F85" s="110">
        <v>103473</v>
      </c>
      <c r="G85" s="133"/>
      <c r="H85" s="104">
        <v>47167</v>
      </c>
      <c r="I85" s="104"/>
      <c r="J85" s="110">
        <v>45449</v>
      </c>
      <c r="K85" s="104"/>
      <c r="L85" s="104">
        <v>971</v>
      </c>
    </row>
    <row r="86" spans="1:12" ht="16.5" customHeight="1" x14ac:dyDescent="0.3">
      <c r="A86" s="37" t="s">
        <v>251</v>
      </c>
      <c r="F86" s="110"/>
      <c r="G86" s="133"/>
      <c r="I86" s="104"/>
      <c r="J86" s="110"/>
      <c r="K86" s="104"/>
    </row>
    <row r="87" spans="1:12" ht="16.5" customHeight="1" x14ac:dyDescent="0.3">
      <c r="A87" s="38"/>
      <c r="B87" s="37" t="s">
        <v>258</v>
      </c>
      <c r="D87" s="113">
        <v>22.6</v>
      </c>
      <c r="F87" s="110">
        <v>0</v>
      </c>
      <c r="G87" s="133"/>
      <c r="H87" s="104">
        <v>0</v>
      </c>
      <c r="I87" s="104"/>
      <c r="J87" s="110">
        <v>1535200</v>
      </c>
      <c r="K87" s="104"/>
      <c r="L87" s="104">
        <v>1424800</v>
      </c>
    </row>
    <row r="88" spans="1:12" ht="16.5" customHeight="1" x14ac:dyDescent="0.3">
      <c r="A88" s="37" t="s">
        <v>133</v>
      </c>
      <c r="D88" s="102">
        <v>19</v>
      </c>
      <c r="F88" s="110">
        <v>996915</v>
      </c>
      <c r="G88" s="133"/>
      <c r="H88" s="104">
        <v>998435</v>
      </c>
      <c r="I88" s="104"/>
      <c r="J88" s="110">
        <v>996915</v>
      </c>
      <c r="K88" s="104"/>
      <c r="L88" s="104">
        <v>998435</v>
      </c>
    </row>
    <row r="89" spans="1:12" ht="16.5" customHeight="1" x14ac:dyDescent="0.3">
      <c r="A89" s="37" t="s">
        <v>69</v>
      </c>
      <c r="F89" s="110">
        <v>173752</v>
      </c>
      <c r="G89" s="133"/>
      <c r="H89" s="104">
        <v>68924</v>
      </c>
      <c r="I89" s="104"/>
      <c r="J89" s="110">
        <v>0</v>
      </c>
      <c r="K89" s="104"/>
      <c r="L89" s="104">
        <v>0</v>
      </c>
    </row>
    <row r="90" spans="1:12" ht="16.5" customHeight="1" x14ac:dyDescent="0.3">
      <c r="A90" s="37" t="s">
        <v>89</v>
      </c>
      <c r="F90" s="112">
        <v>13306</v>
      </c>
      <c r="G90" s="133"/>
      <c r="H90" s="105">
        <v>0</v>
      </c>
      <c r="I90" s="104"/>
      <c r="J90" s="112">
        <v>0</v>
      </c>
      <c r="K90" s="104"/>
      <c r="L90" s="105">
        <v>0</v>
      </c>
    </row>
    <row r="91" spans="1:12" ht="8.1" customHeight="1" x14ac:dyDescent="0.3">
      <c r="D91" s="113"/>
      <c r="F91" s="110"/>
      <c r="G91" s="133"/>
      <c r="I91" s="104"/>
      <c r="J91" s="110"/>
      <c r="K91" s="104"/>
    </row>
    <row r="92" spans="1:12" ht="16.5" customHeight="1" x14ac:dyDescent="0.3">
      <c r="A92" s="97" t="s">
        <v>10</v>
      </c>
      <c r="B92" s="38"/>
      <c r="F92" s="112">
        <f>SUM(F76:F90)</f>
        <v>28780919</v>
      </c>
      <c r="G92" s="128"/>
      <c r="H92" s="105">
        <f>SUM(H76:H90)</f>
        <v>26475060</v>
      </c>
      <c r="I92" s="158"/>
      <c r="J92" s="112">
        <f>SUM(J76:J90)</f>
        <v>21167836</v>
      </c>
      <c r="L92" s="105">
        <f>SUM(L76:L90)</f>
        <v>17355483</v>
      </c>
    </row>
    <row r="93" spans="1:12" ht="16.5" customHeight="1" x14ac:dyDescent="0.3">
      <c r="F93" s="110"/>
      <c r="G93" s="128"/>
      <c r="I93" s="158"/>
      <c r="J93" s="110"/>
    </row>
    <row r="94" spans="1:12" ht="16.5" customHeight="1" x14ac:dyDescent="0.3">
      <c r="A94" s="97" t="s">
        <v>11</v>
      </c>
      <c r="F94" s="110"/>
      <c r="G94" s="128"/>
      <c r="I94" s="158"/>
      <c r="J94" s="110"/>
    </row>
    <row r="95" spans="1:12" ht="8.1" customHeight="1" x14ac:dyDescent="0.3">
      <c r="A95" s="97"/>
      <c r="F95" s="110"/>
      <c r="G95" s="128"/>
      <c r="I95" s="158"/>
      <c r="J95" s="110"/>
    </row>
    <row r="96" spans="1:12" ht="16.5" customHeight="1" x14ac:dyDescent="0.3">
      <c r="A96" s="37" t="s">
        <v>132</v>
      </c>
      <c r="D96" s="138">
        <v>18</v>
      </c>
      <c r="F96" s="110">
        <v>16108711</v>
      </c>
      <c r="G96" s="128"/>
      <c r="H96" s="104">
        <v>17124500</v>
      </c>
      <c r="I96" s="158"/>
      <c r="J96" s="110">
        <v>3290774</v>
      </c>
      <c r="L96" s="104">
        <v>3973051</v>
      </c>
    </row>
    <row r="97" spans="1:12" ht="16.5" customHeight="1" x14ac:dyDescent="0.3">
      <c r="A97" s="37" t="s">
        <v>292</v>
      </c>
      <c r="D97" s="170">
        <v>22.6</v>
      </c>
      <c r="F97" s="110">
        <v>0</v>
      </c>
      <c r="G97" s="128"/>
      <c r="H97" s="104">
        <v>0</v>
      </c>
      <c r="I97" s="158"/>
      <c r="J97" s="110">
        <v>1492800</v>
      </c>
      <c r="L97" s="104">
        <v>1603200</v>
      </c>
    </row>
    <row r="98" spans="1:12" ht="16.5" customHeight="1" x14ac:dyDescent="0.3">
      <c r="A98" s="37" t="s">
        <v>122</v>
      </c>
      <c r="D98" s="138">
        <v>19</v>
      </c>
      <c r="F98" s="110">
        <v>21288937</v>
      </c>
      <c r="G98" s="128"/>
      <c r="H98" s="104">
        <v>14292797</v>
      </c>
      <c r="I98" s="158"/>
      <c r="J98" s="110">
        <v>21288937</v>
      </c>
      <c r="L98" s="104">
        <v>14292797</v>
      </c>
    </row>
    <row r="99" spans="1:12" ht="16.5" customHeight="1" x14ac:dyDescent="0.3">
      <c r="A99" s="37" t="s">
        <v>89</v>
      </c>
      <c r="D99" s="138"/>
      <c r="F99" s="110">
        <v>145967</v>
      </c>
      <c r="G99" s="128"/>
      <c r="H99" s="104">
        <v>170231</v>
      </c>
      <c r="I99" s="158"/>
      <c r="J99" s="110">
        <v>0</v>
      </c>
      <c r="L99" s="123">
        <v>0</v>
      </c>
    </row>
    <row r="100" spans="1:12" ht="16.5" customHeight="1" x14ac:dyDescent="0.3">
      <c r="A100" s="37" t="s">
        <v>155</v>
      </c>
      <c r="D100" s="138"/>
      <c r="F100" s="111">
        <v>1543863</v>
      </c>
      <c r="G100" s="38"/>
      <c r="H100" s="167">
        <v>1634300</v>
      </c>
      <c r="I100" s="167"/>
      <c r="J100" s="171">
        <v>239918</v>
      </c>
      <c r="K100" s="167"/>
      <c r="L100" s="123">
        <v>285168</v>
      </c>
    </row>
    <row r="101" spans="1:12" ht="16.5" customHeight="1" x14ac:dyDescent="0.3">
      <c r="A101" s="37" t="s">
        <v>202</v>
      </c>
      <c r="D101" s="138"/>
      <c r="F101" s="111">
        <v>274459</v>
      </c>
      <c r="G101" s="38"/>
      <c r="H101" s="167">
        <v>245334</v>
      </c>
      <c r="I101" s="167"/>
      <c r="J101" s="110">
        <v>0</v>
      </c>
      <c r="K101" s="167"/>
      <c r="L101" s="123">
        <v>0</v>
      </c>
    </row>
    <row r="102" spans="1:12" ht="16.5" customHeight="1" x14ac:dyDescent="0.3">
      <c r="A102" s="37" t="s">
        <v>70</v>
      </c>
      <c r="D102" s="138"/>
      <c r="F102" s="110">
        <v>110913</v>
      </c>
      <c r="G102" s="128"/>
      <c r="H102" s="104">
        <v>102470</v>
      </c>
      <c r="I102" s="158"/>
      <c r="J102" s="110">
        <v>77043</v>
      </c>
      <c r="L102" s="104">
        <v>72218</v>
      </c>
    </row>
    <row r="103" spans="1:12" ht="16.5" customHeight="1" x14ac:dyDescent="0.3">
      <c r="A103" s="37" t="s">
        <v>259</v>
      </c>
      <c r="D103" s="138"/>
      <c r="F103" s="110"/>
      <c r="G103" s="128"/>
      <c r="I103" s="158"/>
      <c r="J103" s="110"/>
    </row>
    <row r="104" spans="1:12" ht="16.5" customHeight="1" x14ac:dyDescent="0.3">
      <c r="A104" s="38"/>
      <c r="B104" s="37" t="s">
        <v>136</v>
      </c>
      <c r="D104" s="170">
        <v>22.7</v>
      </c>
      <c r="F104" s="110">
        <v>0</v>
      </c>
      <c r="G104" s="128"/>
      <c r="H104" s="104">
        <v>0</v>
      </c>
      <c r="I104" s="158"/>
      <c r="J104" s="110">
        <v>837783</v>
      </c>
      <c r="L104" s="104">
        <v>857929</v>
      </c>
    </row>
    <row r="105" spans="1:12" ht="16.5" customHeight="1" x14ac:dyDescent="0.3">
      <c r="A105" s="37" t="s">
        <v>83</v>
      </c>
      <c r="F105" s="110">
        <v>2024564</v>
      </c>
      <c r="G105" s="128"/>
      <c r="H105" s="104">
        <v>1989604</v>
      </c>
      <c r="I105" s="158"/>
      <c r="J105" s="110">
        <v>1593</v>
      </c>
      <c r="L105" s="104">
        <v>1593</v>
      </c>
    </row>
    <row r="106" spans="1:12" ht="16.5" customHeight="1" x14ac:dyDescent="0.3">
      <c r="A106" s="37" t="s">
        <v>120</v>
      </c>
      <c r="F106" s="112">
        <v>30550</v>
      </c>
      <c r="G106" s="128"/>
      <c r="H106" s="105">
        <v>25690</v>
      </c>
      <c r="I106" s="158"/>
      <c r="J106" s="112">
        <v>1540</v>
      </c>
      <c r="L106" s="105">
        <v>1540</v>
      </c>
    </row>
    <row r="107" spans="1:12" ht="8.1" customHeight="1" x14ac:dyDescent="0.3">
      <c r="F107" s="110"/>
      <c r="G107" s="128"/>
      <c r="I107" s="158"/>
      <c r="J107" s="110"/>
      <c r="K107" s="104"/>
    </row>
    <row r="108" spans="1:12" ht="16.5" customHeight="1" x14ac:dyDescent="0.3">
      <c r="A108" s="97" t="s">
        <v>12</v>
      </c>
      <c r="B108" s="38"/>
      <c r="F108" s="112">
        <f>SUM(F96:F106)</f>
        <v>41527964</v>
      </c>
      <c r="G108" s="128"/>
      <c r="H108" s="105">
        <f>SUM(H96:H106)</f>
        <v>35584926</v>
      </c>
      <c r="I108" s="158"/>
      <c r="J108" s="112">
        <f>SUM(J96:J106)</f>
        <v>27230388</v>
      </c>
      <c r="K108" s="157"/>
      <c r="L108" s="105">
        <f>SUM(L96:L106)</f>
        <v>21087496</v>
      </c>
    </row>
    <row r="109" spans="1:12" ht="8.1" customHeight="1" x14ac:dyDescent="0.3">
      <c r="A109" s="97"/>
      <c r="F109" s="110"/>
      <c r="G109" s="128"/>
      <c r="I109" s="158"/>
      <c r="J109" s="110"/>
      <c r="K109" s="157"/>
    </row>
    <row r="110" spans="1:12" ht="16.5" customHeight="1" x14ac:dyDescent="0.3">
      <c r="A110" s="97" t="s">
        <v>13</v>
      </c>
      <c r="B110" s="97"/>
      <c r="F110" s="112">
        <f>F92+F108</f>
        <v>70308883</v>
      </c>
      <c r="G110" s="128"/>
      <c r="H110" s="105">
        <f>H92+H108</f>
        <v>62059986</v>
      </c>
      <c r="I110" s="158"/>
      <c r="J110" s="112">
        <f>J92+J108</f>
        <v>48398224</v>
      </c>
      <c r="K110" s="157"/>
      <c r="L110" s="105">
        <f>L92+L108</f>
        <v>38442979</v>
      </c>
    </row>
    <row r="111" spans="1:12" ht="16.5" customHeight="1" x14ac:dyDescent="0.3">
      <c r="A111" s="97"/>
      <c r="B111" s="97"/>
      <c r="G111" s="128"/>
    </row>
    <row r="112" spans="1:12" ht="16.5" customHeight="1" x14ac:dyDescent="0.3">
      <c r="A112" s="97"/>
      <c r="B112" s="97"/>
      <c r="G112" s="128"/>
    </row>
    <row r="113" spans="1:12" ht="16.5" customHeight="1" x14ac:dyDescent="0.3">
      <c r="A113" s="97"/>
      <c r="B113" s="97"/>
      <c r="G113" s="128"/>
    </row>
    <row r="114" spans="1:12" ht="16.5" customHeight="1" x14ac:dyDescent="0.3">
      <c r="A114" s="97"/>
      <c r="B114" s="97"/>
      <c r="G114" s="128"/>
    </row>
    <row r="115" spans="1:12" ht="11.25" customHeight="1" x14ac:dyDescent="0.3">
      <c r="A115" s="97"/>
      <c r="B115" s="97"/>
      <c r="G115" s="128"/>
    </row>
    <row r="116" spans="1:12" ht="21.9" customHeight="1" x14ac:dyDescent="0.3">
      <c r="A116" s="197" t="str">
        <f>$A$59</f>
        <v>The accompanying condensed notes to the interim financial information are an integral part of this interim financial information.</v>
      </c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</row>
    <row r="117" spans="1:12" ht="16.5" customHeight="1" x14ac:dyDescent="0.3">
      <c r="A117" s="97" t="str">
        <f>+A1</f>
        <v>Energy Absolute Public Company Limited</v>
      </c>
      <c r="B117" s="97"/>
      <c r="C117" s="97"/>
    </row>
    <row r="118" spans="1:12" ht="16.5" customHeight="1" x14ac:dyDescent="0.3">
      <c r="A118" s="97" t="str">
        <f>+A2</f>
        <v xml:space="preserve">Statement of Financial Position </v>
      </c>
      <c r="B118" s="97"/>
      <c r="C118" s="97"/>
    </row>
    <row r="119" spans="1:12" ht="16.5" customHeight="1" x14ac:dyDescent="0.3">
      <c r="A119" s="99" t="str">
        <f>+A3</f>
        <v>As at 30 June 2023</v>
      </c>
      <c r="B119" s="99"/>
      <c r="C119" s="99"/>
      <c r="D119" s="103"/>
      <c r="E119" s="101"/>
      <c r="F119" s="105"/>
      <c r="G119" s="101"/>
      <c r="H119" s="105"/>
      <c r="I119" s="159"/>
      <c r="J119" s="105"/>
      <c r="K119" s="160"/>
      <c r="L119" s="105"/>
    </row>
    <row r="120" spans="1:12" ht="16.5" customHeight="1" x14ac:dyDescent="0.3">
      <c r="A120" s="97"/>
      <c r="B120" s="97"/>
      <c r="C120" s="97"/>
    </row>
    <row r="122" spans="1:12" ht="16.5" customHeight="1" x14ac:dyDescent="0.3">
      <c r="F122" s="199" t="s">
        <v>45</v>
      </c>
      <c r="G122" s="199"/>
      <c r="H122" s="199"/>
      <c r="I122" s="104"/>
      <c r="J122" s="199" t="s">
        <v>98</v>
      </c>
      <c r="K122" s="199"/>
      <c r="L122" s="199"/>
    </row>
    <row r="123" spans="1:12" ht="16.5" customHeight="1" x14ac:dyDescent="0.3">
      <c r="A123" s="38"/>
      <c r="D123" s="107"/>
      <c r="E123" s="97"/>
      <c r="F123" s="198" t="s">
        <v>126</v>
      </c>
      <c r="G123" s="198"/>
      <c r="H123" s="198"/>
      <c r="I123" s="186"/>
      <c r="J123" s="198" t="s">
        <v>126</v>
      </c>
      <c r="K123" s="198"/>
      <c r="L123" s="198"/>
    </row>
    <row r="124" spans="1:12" ht="16.5" customHeight="1" x14ac:dyDescent="0.3">
      <c r="D124" s="107"/>
      <c r="E124" s="97"/>
      <c r="F124" s="186" t="s">
        <v>53</v>
      </c>
      <c r="G124" s="108"/>
      <c r="H124" s="186" t="s">
        <v>44</v>
      </c>
      <c r="I124" s="186"/>
      <c r="J124" s="186" t="s">
        <v>53</v>
      </c>
      <c r="K124" s="186"/>
      <c r="L124" s="186" t="s">
        <v>44</v>
      </c>
    </row>
    <row r="125" spans="1:12" ht="16.5" customHeight="1" x14ac:dyDescent="0.3">
      <c r="E125" s="97"/>
      <c r="F125" s="164" t="s">
        <v>239</v>
      </c>
      <c r="G125" s="186"/>
      <c r="H125" s="161" t="s">
        <v>1</v>
      </c>
      <c r="I125" s="162"/>
      <c r="J125" s="164" t="s">
        <v>239</v>
      </c>
      <c r="K125" s="186"/>
      <c r="L125" s="161" t="s">
        <v>1</v>
      </c>
    </row>
    <row r="126" spans="1:12" ht="16.5" customHeight="1" x14ac:dyDescent="0.3">
      <c r="E126" s="97"/>
      <c r="F126" s="132">
        <v>2023</v>
      </c>
      <c r="G126" s="143"/>
      <c r="H126" s="161" t="s">
        <v>208</v>
      </c>
      <c r="I126" s="162"/>
      <c r="J126" s="132">
        <v>2023</v>
      </c>
      <c r="K126" s="143"/>
      <c r="L126" s="161" t="s">
        <v>208</v>
      </c>
    </row>
    <row r="127" spans="1:12" ht="16.5" customHeight="1" x14ac:dyDescent="0.3">
      <c r="D127" s="98"/>
      <c r="E127" s="97"/>
      <c r="F127" s="117" t="s">
        <v>80</v>
      </c>
      <c r="G127" s="97"/>
      <c r="H127" s="117" t="s">
        <v>80</v>
      </c>
      <c r="I127" s="162"/>
      <c r="J127" s="117" t="s">
        <v>80</v>
      </c>
      <c r="K127" s="163"/>
      <c r="L127" s="117" t="s">
        <v>80</v>
      </c>
    </row>
    <row r="128" spans="1:12" ht="8.1" customHeight="1" x14ac:dyDescent="0.3">
      <c r="D128" s="98"/>
      <c r="E128" s="97"/>
      <c r="F128" s="114"/>
      <c r="G128" s="156"/>
      <c r="H128" s="186"/>
      <c r="I128" s="162"/>
      <c r="J128" s="114"/>
      <c r="K128" s="163"/>
      <c r="L128" s="186"/>
    </row>
    <row r="129" spans="1:12" ht="16.5" customHeight="1" x14ac:dyDescent="0.3">
      <c r="A129" s="97" t="s">
        <v>260</v>
      </c>
      <c r="F129" s="110"/>
      <c r="G129" s="128"/>
      <c r="I129" s="158"/>
      <c r="J129" s="110"/>
      <c r="K129" s="157"/>
    </row>
    <row r="130" spans="1:12" ht="8.1" customHeight="1" x14ac:dyDescent="0.3">
      <c r="A130" s="97"/>
      <c r="F130" s="110"/>
      <c r="G130" s="128"/>
      <c r="I130" s="158"/>
      <c r="J130" s="110"/>
      <c r="K130" s="157"/>
    </row>
    <row r="131" spans="1:12" ht="16.5" customHeight="1" x14ac:dyDescent="0.3">
      <c r="A131" s="97" t="s">
        <v>104</v>
      </c>
      <c r="F131" s="110"/>
      <c r="G131" s="128"/>
      <c r="I131" s="158"/>
      <c r="J131" s="110"/>
      <c r="K131" s="157"/>
    </row>
    <row r="132" spans="1:12" ht="8.1" customHeight="1" x14ac:dyDescent="0.3">
      <c r="A132" s="97"/>
      <c r="F132" s="110"/>
      <c r="G132" s="128"/>
      <c r="I132" s="158"/>
      <c r="J132" s="110"/>
      <c r="K132" s="157"/>
    </row>
    <row r="133" spans="1:12" ht="16.5" customHeight="1" x14ac:dyDescent="0.3">
      <c r="A133" s="37" t="s">
        <v>15</v>
      </c>
      <c r="F133" s="110"/>
      <c r="G133" s="128"/>
      <c r="I133" s="158"/>
      <c r="J133" s="110"/>
      <c r="K133" s="157"/>
    </row>
    <row r="134" spans="1:12" ht="16.5" customHeight="1" x14ac:dyDescent="0.3">
      <c r="B134" s="37" t="s">
        <v>35</v>
      </c>
      <c r="F134" s="111"/>
      <c r="G134" s="38"/>
      <c r="H134" s="167"/>
      <c r="I134" s="167"/>
      <c r="J134" s="171"/>
      <c r="K134" s="167"/>
      <c r="L134" s="167"/>
    </row>
    <row r="135" spans="1:12" ht="16.5" customHeight="1" x14ac:dyDescent="0.3">
      <c r="C135" s="115" t="s">
        <v>220</v>
      </c>
      <c r="F135" s="110"/>
      <c r="G135" s="128"/>
      <c r="I135" s="158"/>
      <c r="J135" s="110"/>
    </row>
    <row r="136" spans="1:12" ht="16.5" customHeight="1" thickBot="1" x14ac:dyDescent="0.35">
      <c r="C136" s="37" t="s">
        <v>71</v>
      </c>
      <c r="F136" s="168">
        <v>402000</v>
      </c>
      <c r="G136" s="128"/>
      <c r="H136" s="169">
        <v>402000</v>
      </c>
      <c r="I136" s="158"/>
      <c r="J136" s="168">
        <v>402000</v>
      </c>
      <c r="L136" s="169">
        <v>402000</v>
      </c>
    </row>
    <row r="137" spans="1:12" ht="8.1" customHeight="1" thickTop="1" x14ac:dyDescent="0.3">
      <c r="A137" s="97"/>
      <c r="F137" s="110"/>
      <c r="G137" s="128"/>
      <c r="I137" s="158"/>
      <c r="J137" s="110"/>
    </row>
    <row r="138" spans="1:12" ht="16.5" customHeight="1" x14ac:dyDescent="0.3">
      <c r="B138" s="37" t="s">
        <v>16</v>
      </c>
      <c r="F138" s="111"/>
      <c r="G138" s="38"/>
      <c r="H138" s="167"/>
      <c r="I138" s="167"/>
      <c r="J138" s="171"/>
      <c r="K138" s="167"/>
      <c r="L138" s="167"/>
    </row>
    <row r="139" spans="1:12" ht="16.5" customHeight="1" x14ac:dyDescent="0.3">
      <c r="B139" s="115"/>
      <c r="C139" s="115" t="s">
        <v>82</v>
      </c>
      <c r="F139" s="172"/>
      <c r="G139" s="128"/>
      <c r="H139" s="123"/>
      <c r="I139" s="158"/>
      <c r="J139" s="172"/>
      <c r="L139" s="123"/>
    </row>
    <row r="140" spans="1:12" ht="16.5" customHeight="1" x14ac:dyDescent="0.3">
      <c r="B140" s="115"/>
      <c r="C140" s="37" t="s">
        <v>72</v>
      </c>
      <c r="F140" s="172">
        <f>'9'!F40</f>
        <v>373000</v>
      </c>
      <c r="G140" s="128"/>
      <c r="H140" s="123">
        <v>373000</v>
      </c>
      <c r="I140" s="158"/>
      <c r="J140" s="172">
        <f>'10'!F29</f>
        <v>373000</v>
      </c>
      <c r="L140" s="123">
        <v>373000</v>
      </c>
    </row>
    <row r="141" spans="1:12" ht="16.5" customHeight="1" x14ac:dyDescent="0.3">
      <c r="A141" s="37" t="s">
        <v>17</v>
      </c>
      <c r="F141" s="172">
        <f>'9'!H40</f>
        <v>3680616</v>
      </c>
      <c r="G141" s="128"/>
      <c r="H141" s="123">
        <v>3680616</v>
      </c>
      <c r="I141" s="158"/>
      <c r="J141" s="172">
        <f>'10'!H29</f>
        <v>3680616</v>
      </c>
      <c r="L141" s="123">
        <v>3680616</v>
      </c>
    </row>
    <row r="142" spans="1:12" ht="16.5" customHeight="1" x14ac:dyDescent="0.3">
      <c r="A142" s="37" t="s">
        <v>18</v>
      </c>
      <c r="F142" s="110"/>
      <c r="G142" s="128"/>
      <c r="I142" s="158"/>
      <c r="J142" s="110"/>
    </row>
    <row r="143" spans="1:12" ht="16.5" customHeight="1" x14ac:dyDescent="0.3">
      <c r="B143" s="37" t="s">
        <v>74</v>
      </c>
      <c r="F143" s="110"/>
      <c r="G143" s="128"/>
      <c r="I143" s="158"/>
      <c r="J143" s="110"/>
    </row>
    <row r="144" spans="1:12" ht="16.5" customHeight="1" x14ac:dyDescent="0.3">
      <c r="B144" s="115"/>
      <c r="C144" s="115" t="s">
        <v>75</v>
      </c>
      <c r="F144" s="172">
        <v>40200</v>
      </c>
      <c r="G144" s="128"/>
      <c r="H144" s="123">
        <v>40200</v>
      </c>
      <c r="I144" s="158"/>
      <c r="J144" s="172">
        <f>'10'!J29</f>
        <v>40200</v>
      </c>
      <c r="L144" s="123">
        <v>40200</v>
      </c>
    </row>
    <row r="145" spans="1:12" ht="16.5" customHeight="1" x14ac:dyDescent="0.3">
      <c r="B145" s="37" t="s">
        <v>19</v>
      </c>
      <c r="F145" s="110">
        <v>38973561</v>
      </c>
      <c r="G145" s="128"/>
      <c r="H145" s="104">
        <v>35612545</v>
      </c>
      <c r="I145" s="158"/>
      <c r="J145" s="110">
        <f>'10'!L29</f>
        <v>20102534</v>
      </c>
      <c r="L145" s="104">
        <v>19338746</v>
      </c>
    </row>
    <row r="146" spans="1:12" ht="16.5" customHeight="1" x14ac:dyDescent="0.3">
      <c r="A146" s="37" t="s">
        <v>109</v>
      </c>
      <c r="B146" s="38"/>
      <c r="F146" s="112">
        <v>-807556</v>
      </c>
      <c r="G146" s="128"/>
      <c r="H146" s="105">
        <v>-777394</v>
      </c>
      <c r="I146" s="158"/>
      <c r="J146" s="112">
        <f>'10'!R29</f>
        <v>-56071</v>
      </c>
      <c r="L146" s="105">
        <v>-27926</v>
      </c>
    </row>
    <row r="147" spans="1:12" ht="8.1" customHeight="1" x14ac:dyDescent="0.3">
      <c r="A147" s="97"/>
      <c r="F147" s="110"/>
      <c r="G147" s="128"/>
      <c r="I147" s="158"/>
      <c r="J147" s="110"/>
    </row>
    <row r="148" spans="1:12" ht="16.5" customHeight="1" x14ac:dyDescent="0.3">
      <c r="A148" s="97" t="s">
        <v>261</v>
      </c>
      <c r="B148" s="97"/>
      <c r="C148" s="97"/>
      <c r="F148" s="110">
        <f>SUM(F140:F146)</f>
        <v>42259821</v>
      </c>
      <c r="G148" s="104"/>
      <c r="H148" s="104">
        <f>SUM(H140:H146)</f>
        <v>38928967</v>
      </c>
      <c r="I148" s="104"/>
      <c r="J148" s="110">
        <f>SUM(J140:J146)</f>
        <v>24140279</v>
      </c>
      <c r="K148" s="104"/>
      <c r="L148" s="104">
        <f>SUM(L140:L146)</f>
        <v>23404636</v>
      </c>
    </row>
    <row r="149" spans="1:12" ht="16.5" customHeight="1" x14ac:dyDescent="0.3">
      <c r="A149" s="37" t="s">
        <v>20</v>
      </c>
      <c r="F149" s="112">
        <f>'9'!AB40</f>
        <v>2542986</v>
      </c>
      <c r="G149" s="133"/>
      <c r="H149" s="105">
        <v>2375390</v>
      </c>
      <c r="I149" s="104"/>
      <c r="J149" s="112">
        <v>0</v>
      </c>
      <c r="K149" s="104"/>
      <c r="L149" s="105">
        <v>0</v>
      </c>
    </row>
    <row r="150" spans="1:12" ht="8.1" customHeight="1" x14ac:dyDescent="0.3">
      <c r="A150" s="97"/>
      <c r="F150" s="110"/>
      <c r="G150" s="128"/>
      <c r="I150" s="158"/>
      <c r="J150" s="110"/>
      <c r="K150" s="157"/>
    </row>
    <row r="151" spans="1:12" ht="16.5" customHeight="1" x14ac:dyDescent="0.3">
      <c r="A151" s="97" t="s">
        <v>105</v>
      </c>
      <c r="B151" s="97"/>
      <c r="F151" s="112">
        <f>SUM(F148:F149)</f>
        <v>44802807</v>
      </c>
      <c r="G151" s="133"/>
      <c r="H151" s="105">
        <f>SUM(H148:H149)</f>
        <v>41304357</v>
      </c>
      <c r="I151" s="104"/>
      <c r="J151" s="112">
        <f>SUM(J148:J149)</f>
        <v>24140279</v>
      </c>
      <c r="K151" s="104"/>
      <c r="L151" s="105">
        <f>SUM(L148:L149)</f>
        <v>23404636</v>
      </c>
    </row>
    <row r="152" spans="1:12" ht="8.1" customHeight="1" x14ac:dyDescent="0.3">
      <c r="A152" s="97"/>
      <c r="F152" s="110"/>
      <c r="G152" s="128"/>
      <c r="I152" s="158"/>
      <c r="J152" s="110"/>
      <c r="K152" s="157"/>
    </row>
    <row r="153" spans="1:12" ht="16.5" customHeight="1" thickBot="1" x14ac:dyDescent="0.35">
      <c r="A153" s="97" t="s">
        <v>106</v>
      </c>
      <c r="F153" s="168">
        <f>F110+F151</f>
        <v>115111690</v>
      </c>
      <c r="G153" s="128"/>
      <c r="H153" s="169">
        <v>103364343</v>
      </c>
      <c r="I153" s="158"/>
      <c r="J153" s="168">
        <f>J110+J151</f>
        <v>72538503</v>
      </c>
      <c r="L153" s="169">
        <f>SUM(L110+L151)</f>
        <v>61847615</v>
      </c>
    </row>
    <row r="154" spans="1:12" ht="16.5" customHeight="1" thickTop="1" x14ac:dyDescent="0.3">
      <c r="A154" s="97"/>
      <c r="G154" s="128"/>
      <c r="I154" s="158"/>
    </row>
    <row r="155" spans="1:12" ht="16.5" customHeight="1" x14ac:dyDescent="0.3">
      <c r="A155" s="97"/>
      <c r="G155" s="104">
        <f>G153-G55</f>
        <v>0</v>
      </c>
      <c r="I155" s="104"/>
      <c r="K155" s="104"/>
    </row>
    <row r="156" spans="1:12" ht="16.5" customHeight="1" x14ac:dyDescent="0.3">
      <c r="A156" s="97"/>
      <c r="G156" s="128"/>
      <c r="I156" s="158"/>
    </row>
    <row r="157" spans="1:12" ht="16.5" customHeight="1" x14ac:dyDescent="0.3">
      <c r="A157" s="97"/>
      <c r="G157" s="128"/>
      <c r="I157" s="158"/>
    </row>
    <row r="158" spans="1:12" ht="16.5" customHeight="1" x14ac:dyDescent="0.3">
      <c r="A158" s="97"/>
      <c r="G158" s="128"/>
      <c r="I158" s="158"/>
    </row>
    <row r="159" spans="1:12" ht="16.5" customHeight="1" x14ac:dyDescent="0.3">
      <c r="A159" s="97"/>
      <c r="G159" s="128"/>
      <c r="I159" s="158"/>
    </row>
    <row r="160" spans="1:12" ht="16.5" customHeight="1" x14ac:dyDescent="0.3">
      <c r="A160" s="97"/>
      <c r="G160" s="128"/>
      <c r="I160" s="158"/>
    </row>
    <row r="161" spans="1:12" ht="16.5" customHeight="1" x14ac:dyDescent="0.3">
      <c r="A161" s="97"/>
      <c r="G161" s="128"/>
      <c r="I161" s="158"/>
    </row>
    <row r="162" spans="1:12" ht="16.5" customHeight="1" x14ac:dyDescent="0.3">
      <c r="A162" s="97"/>
      <c r="G162" s="128"/>
      <c r="I162" s="158"/>
    </row>
    <row r="163" spans="1:12" ht="16.5" customHeight="1" x14ac:dyDescent="0.3">
      <c r="A163" s="97"/>
      <c r="G163" s="128"/>
      <c r="I163" s="158"/>
    </row>
    <row r="164" spans="1:12" ht="16.5" customHeight="1" x14ac:dyDescent="0.3">
      <c r="A164" s="97"/>
      <c r="G164" s="128"/>
      <c r="I164" s="158"/>
    </row>
    <row r="165" spans="1:12" ht="16.5" customHeight="1" x14ac:dyDescent="0.3">
      <c r="A165" s="97"/>
      <c r="G165" s="128"/>
      <c r="I165" s="158"/>
    </row>
    <row r="166" spans="1:12" ht="16.5" customHeight="1" x14ac:dyDescent="0.3">
      <c r="A166" s="97"/>
      <c r="G166" s="128"/>
      <c r="I166" s="158"/>
    </row>
    <row r="167" spans="1:12" ht="16.5" customHeight="1" x14ac:dyDescent="0.3">
      <c r="A167" s="97"/>
      <c r="G167" s="128"/>
      <c r="I167" s="158"/>
    </row>
    <row r="168" spans="1:12" ht="16.5" customHeight="1" x14ac:dyDescent="0.3">
      <c r="A168" s="97"/>
      <c r="G168" s="128"/>
      <c r="I168" s="158"/>
    </row>
    <row r="169" spans="1:12" ht="16.5" customHeight="1" x14ac:dyDescent="0.3">
      <c r="A169" s="97"/>
      <c r="G169" s="128"/>
      <c r="I169" s="158"/>
    </row>
    <row r="170" spans="1:12" ht="16.5" customHeight="1" x14ac:dyDescent="0.3">
      <c r="A170" s="97"/>
      <c r="G170" s="128"/>
      <c r="I170" s="158"/>
    </row>
    <row r="171" spans="1:12" ht="16.5" customHeight="1" x14ac:dyDescent="0.3">
      <c r="A171" s="97"/>
      <c r="G171" s="128"/>
      <c r="I171" s="158"/>
    </row>
    <row r="172" spans="1:12" ht="12" customHeight="1" x14ac:dyDescent="0.3">
      <c r="A172" s="97"/>
      <c r="G172" s="128"/>
      <c r="I172" s="158"/>
    </row>
    <row r="173" spans="1:12" ht="21.9" customHeight="1" x14ac:dyDescent="0.3">
      <c r="A173" s="197" t="str">
        <f>$A$59</f>
        <v>The accompanying condensed notes to the interim financial information are an integral part of this interim financial information.</v>
      </c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</row>
  </sheetData>
  <mergeCells count="15">
    <mergeCell ref="F65:H65"/>
    <mergeCell ref="J65:L65"/>
    <mergeCell ref="F6:H6"/>
    <mergeCell ref="J6:L6"/>
    <mergeCell ref="F7:H7"/>
    <mergeCell ref="J7:L7"/>
    <mergeCell ref="A59:L59"/>
    <mergeCell ref="A173:L173"/>
    <mergeCell ref="F66:H66"/>
    <mergeCell ref="J66:L66"/>
    <mergeCell ref="A116:L116"/>
    <mergeCell ref="F122:H122"/>
    <mergeCell ref="J122:L122"/>
    <mergeCell ref="F123:H123"/>
    <mergeCell ref="J123:L123"/>
  </mergeCells>
  <pageMargins left="0.8" right="0.5" top="0.5" bottom="0.6" header="0.49" footer="0.4"/>
  <pageSetup paperSize="9" scale="90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59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L106"/>
  <sheetViews>
    <sheetView tabSelected="1" topLeftCell="A82" zoomScale="90" zoomScaleNormal="90" zoomScaleSheetLayoutView="85" workbookViewId="0">
      <selection activeCell="S97" sqref="S97"/>
    </sheetView>
  </sheetViews>
  <sheetFormatPr defaultColWidth="6.6640625" defaultRowHeight="16.5" customHeight="1" x14ac:dyDescent="0.3"/>
  <cols>
    <col min="1" max="2" width="1.44140625" style="42" customWidth="1"/>
    <col min="3" max="3" width="41.88671875" style="42" customWidth="1"/>
    <col min="4" max="4" width="6.33203125" style="41" customWidth="1"/>
    <col min="5" max="5" width="0.5546875" style="42" customWidth="1"/>
    <col min="6" max="6" width="11.5546875" style="20" customWidth="1"/>
    <col min="7" max="7" width="0.5546875" style="42" customWidth="1"/>
    <col min="8" max="8" width="11.5546875" style="20" customWidth="1"/>
    <col min="9" max="9" width="0.5546875" style="41" customWidth="1"/>
    <col min="10" max="10" width="11.5546875" style="20" customWidth="1"/>
    <col min="11" max="11" width="0.5546875" style="42" customWidth="1"/>
    <col min="12" max="12" width="11.5546875" style="20" customWidth="1"/>
    <col min="13" max="16384" width="6.6640625" style="21"/>
  </cols>
  <sheetData>
    <row r="1" spans="1:12" ht="16.5" customHeight="1" x14ac:dyDescent="0.3">
      <c r="A1" s="40" t="str">
        <f>'2-4 (2)'!A1</f>
        <v>Energy Absolute Public Company Limited</v>
      </c>
      <c r="B1" s="40"/>
      <c r="C1" s="40"/>
      <c r="G1" s="24"/>
      <c r="I1" s="23"/>
      <c r="K1" s="24"/>
      <c r="L1" s="19" t="s">
        <v>53</v>
      </c>
    </row>
    <row r="2" spans="1:12" ht="16.5" customHeight="1" x14ac:dyDescent="0.3">
      <c r="A2" s="40" t="s">
        <v>52</v>
      </c>
      <c r="B2" s="40"/>
      <c r="C2" s="40"/>
      <c r="G2" s="24"/>
      <c r="I2" s="23"/>
      <c r="K2" s="24"/>
    </row>
    <row r="3" spans="1:12" ht="16.5" customHeight="1" x14ac:dyDescent="0.3">
      <c r="A3" s="43" t="s">
        <v>263</v>
      </c>
      <c r="B3" s="44"/>
      <c r="C3" s="44"/>
      <c r="D3" s="45"/>
      <c r="E3" s="46"/>
      <c r="F3" s="22"/>
      <c r="G3" s="47"/>
      <c r="H3" s="22"/>
      <c r="I3" s="48"/>
      <c r="J3" s="22"/>
      <c r="K3" s="47"/>
      <c r="L3" s="22"/>
    </row>
    <row r="4" spans="1:12" ht="16.5" customHeight="1" x14ac:dyDescent="0.3">
      <c r="A4" s="142"/>
      <c r="B4" s="40"/>
      <c r="C4" s="40"/>
      <c r="G4" s="24"/>
      <c r="I4" s="23"/>
      <c r="K4" s="24"/>
    </row>
    <row r="5" spans="1:12" ht="16.5" customHeight="1" x14ac:dyDescent="0.3">
      <c r="A5" s="142"/>
      <c r="B5" s="40"/>
      <c r="C5" s="40"/>
      <c r="G5" s="24"/>
      <c r="I5" s="23"/>
      <c r="K5" s="24"/>
    </row>
    <row r="6" spans="1:12" ht="16.5" customHeight="1" x14ac:dyDescent="0.3">
      <c r="F6" s="199" t="s">
        <v>45</v>
      </c>
      <c r="G6" s="199"/>
      <c r="H6" s="199"/>
      <c r="I6" s="106"/>
      <c r="J6" s="199" t="s">
        <v>98</v>
      </c>
      <c r="K6" s="199"/>
      <c r="L6" s="199"/>
    </row>
    <row r="7" spans="1:12" s="38" customFormat="1" ht="16.5" customHeight="1" x14ac:dyDescent="0.3">
      <c r="B7" s="37"/>
      <c r="C7" s="37"/>
      <c r="D7" s="107"/>
      <c r="E7" s="97"/>
      <c r="F7" s="198" t="s">
        <v>126</v>
      </c>
      <c r="G7" s="198"/>
      <c r="H7" s="198"/>
      <c r="I7" s="108"/>
      <c r="J7" s="198" t="s">
        <v>126</v>
      </c>
      <c r="K7" s="198"/>
      <c r="L7" s="198"/>
    </row>
    <row r="8" spans="1:12" s="38" customFormat="1" ht="16.5" customHeight="1" x14ac:dyDescent="0.3">
      <c r="A8" s="37"/>
      <c r="B8" s="37"/>
      <c r="C8" s="37"/>
      <c r="D8" s="102"/>
      <c r="E8" s="97"/>
      <c r="F8" s="132">
        <v>2023</v>
      </c>
      <c r="G8" s="143"/>
      <c r="H8" s="132">
        <v>2022</v>
      </c>
      <c r="I8" s="98"/>
      <c r="J8" s="132">
        <v>2023</v>
      </c>
      <c r="K8" s="143"/>
      <c r="L8" s="132">
        <v>2022</v>
      </c>
    </row>
    <row r="9" spans="1:12" s="38" customFormat="1" ht="16.5" customHeight="1" x14ac:dyDescent="0.3">
      <c r="A9" s="37"/>
      <c r="B9" s="37"/>
      <c r="C9" s="37"/>
      <c r="D9" s="102"/>
      <c r="E9" s="97"/>
      <c r="F9" s="117" t="s">
        <v>80</v>
      </c>
      <c r="G9" s="97"/>
      <c r="H9" s="117" t="s">
        <v>80</v>
      </c>
      <c r="I9" s="98"/>
      <c r="J9" s="117" t="s">
        <v>80</v>
      </c>
      <c r="K9" s="97"/>
      <c r="L9" s="117" t="s">
        <v>80</v>
      </c>
    </row>
    <row r="10" spans="1:12" s="38" customFormat="1" ht="16.5" customHeight="1" x14ac:dyDescent="0.3">
      <c r="A10" s="37"/>
      <c r="B10" s="37"/>
      <c r="C10" s="37"/>
      <c r="D10" s="98"/>
      <c r="E10" s="97"/>
      <c r="F10" s="109"/>
      <c r="G10" s="97"/>
      <c r="H10" s="125"/>
      <c r="I10" s="98"/>
      <c r="J10" s="109"/>
      <c r="K10" s="97"/>
      <c r="L10" s="125"/>
    </row>
    <row r="11" spans="1:12" ht="16.5" customHeight="1" x14ac:dyDescent="0.3">
      <c r="A11" s="42" t="s">
        <v>119</v>
      </c>
      <c r="F11" s="144">
        <v>6138313</v>
      </c>
      <c r="G11" s="145"/>
      <c r="H11" s="20">
        <v>3646659</v>
      </c>
      <c r="I11" s="145"/>
      <c r="J11" s="144">
        <v>696147</v>
      </c>
      <c r="K11" s="145"/>
      <c r="L11" s="20">
        <v>1179542</v>
      </c>
    </row>
    <row r="12" spans="1:12" ht="16.5" customHeight="1" x14ac:dyDescent="0.3">
      <c r="A12" s="42" t="s">
        <v>60</v>
      </c>
      <c r="F12" s="144">
        <v>1742277</v>
      </c>
      <c r="G12" s="145"/>
      <c r="H12" s="20">
        <v>1749322</v>
      </c>
      <c r="I12" s="145"/>
      <c r="J12" s="144">
        <v>0</v>
      </c>
      <c r="K12" s="21"/>
      <c r="L12" s="20">
        <v>0</v>
      </c>
    </row>
    <row r="13" spans="1:12" ht="16.5" customHeight="1" x14ac:dyDescent="0.3">
      <c r="A13" s="42" t="s">
        <v>61</v>
      </c>
      <c r="D13" s="146"/>
      <c r="F13" s="144">
        <v>0</v>
      </c>
      <c r="G13" s="145"/>
      <c r="H13" s="20">
        <v>0</v>
      </c>
      <c r="I13" s="145"/>
      <c r="J13" s="144">
        <v>2131922</v>
      </c>
      <c r="K13" s="145"/>
      <c r="L13" s="20">
        <v>1048081</v>
      </c>
    </row>
    <row r="14" spans="1:12" ht="16.5" customHeight="1" x14ac:dyDescent="0.3">
      <c r="A14" s="42" t="s">
        <v>21</v>
      </c>
      <c r="F14" s="147">
        <v>75665</v>
      </c>
      <c r="G14" s="145"/>
      <c r="H14" s="22">
        <v>58088</v>
      </c>
      <c r="I14" s="145"/>
      <c r="J14" s="147">
        <v>294480</v>
      </c>
      <c r="K14" s="145"/>
      <c r="L14" s="22">
        <v>97291</v>
      </c>
    </row>
    <row r="15" spans="1:12" ht="16.5" customHeight="1" x14ac:dyDescent="0.3">
      <c r="F15" s="144"/>
      <c r="G15" s="145"/>
      <c r="I15" s="145"/>
      <c r="J15" s="144"/>
      <c r="K15" s="145"/>
    </row>
    <row r="16" spans="1:12" ht="16.5" customHeight="1" x14ac:dyDescent="0.3">
      <c r="A16" s="40" t="s">
        <v>55</v>
      </c>
      <c r="F16" s="147">
        <f>SUM(F11:F14)</f>
        <v>7956255</v>
      </c>
      <c r="G16" s="145"/>
      <c r="H16" s="22">
        <f>SUM(H11:H14)</f>
        <v>5454069</v>
      </c>
      <c r="I16" s="145"/>
      <c r="J16" s="147">
        <f>SUM(J11:J14)</f>
        <v>3122549</v>
      </c>
      <c r="K16" s="145"/>
      <c r="L16" s="22">
        <f>SUM(L11:L14)</f>
        <v>2324914</v>
      </c>
    </row>
    <row r="17" spans="1:12" ht="16.5" customHeight="1" x14ac:dyDescent="0.3">
      <c r="F17" s="144"/>
      <c r="G17" s="145"/>
      <c r="I17" s="145"/>
      <c r="J17" s="144"/>
      <c r="K17" s="145"/>
    </row>
    <row r="18" spans="1:12" ht="16.5" customHeight="1" x14ac:dyDescent="0.3">
      <c r="A18" s="42" t="s">
        <v>137</v>
      </c>
      <c r="D18" s="146"/>
      <c r="F18" s="144">
        <v>-4785305</v>
      </c>
      <c r="G18" s="24"/>
      <c r="H18" s="20">
        <v>-3708791</v>
      </c>
      <c r="I18" s="24"/>
      <c r="J18" s="144">
        <v>-697472</v>
      </c>
      <c r="K18" s="24"/>
      <c r="L18" s="20">
        <v>-1161559</v>
      </c>
    </row>
    <row r="19" spans="1:12" ht="16.5" customHeight="1" x14ac:dyDescent="0.3">
      <c r="A19" s="42" t="s">
        <v>76</v>
      </c>
      <c r="E19" s="145"/>
      <c r="F19" s="144">
        <v>-20518</v>
      </c>
      <c r="G19" s="145"/>
      <c r="H19" s="20">
        <v>-16929</v>
      </c>
      <c r="I19" s="145"/>
      <c r="J19" s="144">
        <v>-6175</v>
      </c>
      <c r="K19" s="145"/>
      <c r="L19" s="20">
        <v>-7839</v>
      </c>
    </row>
    <row r="20" spans="1:12" ht="16.5" customHeight="1" x14ac:dyDescent="0.3">
      <c r="A20" s="42" t="s">
        <v>22</v>
      </c>
      <c r="E20" s="145"/>
      <c r="F20" s="144">
        <v>-409440</v>
      </c>
      <c r="G20" s="145"/>
      <c r="H20" s="20">
        <v>-434249</v>
      </c>
      <c r="I20" s="145"/>
      <c r="J20" s="144">
        <v>-233874</v>
      </c>
      <c r="K20" s="145"/>
      <c r="L20" s="20">
        <v>-187581</v>
      </c>
    </row>
    <row r="21" spans="1:12" ht="16.5" customHeight="1" x14ac:dyDescent="0.3">
      <c r="A21" s="42" t="s">
        <v>232</v>
      </c>
      <c r="E21" s="145"/>
      <c r="F21" s="144">
        <v>0</v>
      </c>
      <c r="G21" s="145"/>
      <c r="H21" s="20">
        <v>132</v>
      </c>
      <c r="I21" s="145"/>
      <c r="J21" s="144">
        <v>0</v>
      </c>
      <c r="K21" s="145"/>
      <c r="L21" s="20">
        <v>0</v>
      </c>
    </row>
    <row r="22" spans="1:12" ht="16.5" customHeight="1" x14ac:dyDescent="0.3">
      <c r="A22" s="42" t="s">
        <v>190</v>
      </c>
      <c r="E22" s="145"/>
      <c r="F22" s="144">
        <v>56773</v>
      </c>
      <c r="G22" s="145"/>
      <c r="H22" s="20">
        <v>33192</v>
      </c>
      <c r="I22" s="145"/>
      <c r="J22" s="144">
        <v>34947</v>
      </c>
      <c r="K22" s="145"/>
      <c r="L22" s="20">
        <v>49834</v>
      </c>
    </row>
    <row r="23" spans="1:12" ht="16.5" customHeight="1" x14ac:dyDescent="0.3">
      <c r="A23" s="42" t="s">
        <v>54</v>
      </c>
      <c r="E23" s="145"/>
      <c r="F23" s="147">
        <v>-555722</v>
      </c>
      <c r="G23" s="145"/>
      <c r="H23" s="22">
        <v>-344658</v>
      </c>
      <c r="I23" s="145"/>
      <c r="J23" s="147">
        <v>-340506</v>
      </c>
      <c r="K23" s="145"/>
      <c r="L23" s="22">
        <v>-180871</v>
      </c>
    </row>
    <row r="24" spans="1:12" ht="16.5" customHeight="1" x14ac:dyDescent="0.3">
      <c r="F24" s="144"/>
      <c r="G24" s="145"/>
      <c r="I24" s="145"/>
      <c r="J24" s="144"/>
      <c r="K24" s="145"/>
    </row>
    <row r="25" spans="1:12" ht="16.5" customHeight="1" x14ac:dyDescent="0.3">
      <c r="A25" s="40" t="s">
        <v>138</v>
      </c>
      <c r="E25" s="145"/>
      <c r="F25" s="147">
        <f>SUM(F18:F24)</f>
        <v>-5714212</v>
      </c>
      <c r="G25" s="145"/>
      <c r="H25" s="22">
        <f>SUM(H18:H24)</f>
        <v>-4471303</v>
      </c>
      <c r="I25" s="20"/>
      <c r="J25" s="147">
        <f>SUM(J18:J24)</f>
        <v>-1243080</v>
      </c>
      <c r="K25" s="20"/>
      <c r="L25" s="22">
        <f>SUM(L18:L24)</f>
        <v>-1488016</v>
      </c>
    </row>
    <row r="26" spans="1:12" ht="16.5" customHeight="1" x14ac:dyDescent="0.3">
      <c r="A26" s="40"/>
      <c r="E26" s="145"/>
      <c r="F26" s="144"/>
      <c r="G26" s="145"/>
      <c r="I26" s="20"/>
      <c r="J26" s="144"/>
      <c r="K26" s="20"/>
    </row>
    <row r="27" spans="1:12" ht="16.5" customHeight="1" x14ac:dyDescent="0.3">
      <c r="A27" s="42" t="s">
        <v>274</v>
      </c>
      <c r="F27" s="144"/>
      <c r="G27" s="145"/>
      <c r="I27" s="145"/>
      <c r="J27" s="144"/>
      <c r="K27" s="145"/>
    </row>
    <row r="28" spans="1:12" ht="16.5" customHeight="1" x14ac:dyDescent="0.3">
      <c r="B28" s="42" t="s">
        <v>205</v>
      </c>
      <c r="D28" s="146"/>
      <c r="F28" s="147">
        <v>120230</v>
      </c>
      <c r="G28" s="145"/>
      <c r="H28" s="22">
        <v>7386</v>
      </c>
      <c r="I28" s="145"/>
      <c r="J28" s="147">
        <v>0</v>
      </c>
      <c r="K28" s="145"/>
      <c r="L28" s="22">
        <v>0</v>
      </c>
    </row>
    <row r="29" spans="1:12" ht="16.5" customHeight="1" x14ac:dyDescent="0.3">
      <c r="F29" s="144"/>
      <c r="G29" s="24"/>
      <c r="I29" s="20"/>
      <c r="J29" s="144"/>
      <c r="K29" s="20"/>
    </row>
    <row r="30" spans="1:12" ht="16.5" customHeight="1" x14ac:dyDescent="0.3">
      <c r="A30" s="40" t="s">
        <v>123</v>
      </c>
      <c r="F30" s="144">
        <f>SUM(F16,F25,F28)</f>
        <v>2362273</v>
      </c>
      <c r="G30" s="20"/>
      <c r="H30" s="20">
        <f>SUM(H16,H25,H28)</f>
        <v>990152</v>
      </c>
      <c r="I30" s="20"/>
      <c r="J30" s="144">
        <f>SUM(J16,J25,J28)</f>
        <v>1879469</v>
      </c>
      <c r="K30" s="20"/>
      <c r="L30" s="20">
        <f>SUM(L16,L25,L28)</f>
        <v>836898</v>
      </c>
    </row>
    <row r="31" spans="1:12" ht="16.5" customHeight="1" x14ac:dyDescent="0.3">
      <c r="A31" s="42" t="s">
        <v>124</v>
      </c>
      <c r="F31" s="147">
        <v>-111372</v>
      </c>
      <c r="G31" s="145"/>
      <c r="H31" s="22">
        <v>-41883</v>
      </c>
      <c r="I31" s="145"/>
      <c r="J31" s="147">
        <v>3192</v>
      </c>
      <c r="K31" s="145"/>
      <c r="L31" s="22">
        <v>1032</v>
      </c>
    </row>
    <row r="32" spans="1:12" ht="16.5" customHeight="1" x14ac:dyDescent="0.3">
      <c r="F32" s="144"/>
      <c r="G32" s="145"/>
      <c r="I32" s="145"/>
      <c r="J32" s="144"/>
      <c r="K32" s="145"/>
    </row>
    <row r="33" spans="1:12" ht="16.5" customHeight="1" x14ac:dyDescent="0.3">
      <c r="A33" s="40" t="s">
        <v>23</v>
      </c>
      <c r="F33" s="147">
        <f>SUM(F30:F31)</f>
        <v>2250901</v>
      </c>
      <c r="G33" s="20"/>
      <c r="H33" s="22">
        <f>SUM(H30:H31)</f>
        <v>948269</v>
      </c>
      <c r="I33" s="20"/>
      <c r="J33" s="147">
        <f>SUM(J30:J31)</f>
        <v>1882661</v>
      </c>
      <c r="K33" s="20"/>
      <c r="L33" s="22">
        <f>SUM(L30:L31)</f>
        <v>837930</v>
      </c>
    </row>
    <row r="34" spans="1:12" ht="16.5" customHeight="1" x14ac:dyDescent="0.3">
      <c r="F34" s="144"/>
      <c r="G34" s="20"/>
      <c r="I34" s="20"/>
      <c r="J34" s="144"/>
      <c r="K34" s="20"/>
    </row>
    <row r="35" spans="1:12" ht="16.5" customHeight="1" x14ac:dyDescent="0.3">
      <c r="A35" s="40" t="s">
        <v>131</v>
      </c>
      <c r="F35" s="144"/>
      <c r="G35" s="20"/>
      <c r="I35" s="20"/>
      <c r="J35" s="144"/>
      <c r="K35" s="20"/>
    </row>
    <row r="36" spans="1:12" ht="16.5" customHeight="1" x14ac:dyDescent="0.3">
      <c r="A36" s="21"/>
      <c r="F36" s="144"/>
      <c r="G36" s="20"/>
      <c r="I36" s="20"/>
      <c r="J36" s="144"/>
      <c r="K36" s="20"/>
    </row>
    <row r="37" spans="1:12" ht="16.5" customHeight="1" x14ac:dyDescent="0.3">
      <c r="A37" s="21" t="s">
        <v>199</v>
      </c>
      <c r="F37" s="144"/>
      <c r="G37" s="20"/>
      <c r="I37" s="20"/>
      <c r="J37" s="144"/>
      <c r="K37" s="20"/>
    </row>
    <row r="38" spans="1:12" ht="16.5" customHeight="1" x14ac:dyDescent="0.3">
      <c r="A38" s="21"/>
      <c r="B38" s="42" t="s">
        <v>94</v>
      </c>
      <c r="F38" s="144"/>
      <c r="G38" s="20"/>
      <c r="I38" s="20"/>
      <c r="J38" s="144"/>
      <c r="K38" s="20"/>
    </row>
    <row r="39" spans="1:12" ht="16.5" customHeight="1" x14ac:dyDescent="0.3">
      <c r="A39" s="21"/>
      <c r="B39" s="148" t="s">
        <v>275</v>
      </c>
      <c r="F39" s="144"/>
      <c r="G39" s="20"/>
      <c r="I39" s="20"/>
      <c r="J39" s="144"/>
      <c r="K39" s="20"/>
    </row>
    <row r="40" spans="1:12" ht="16.5" customHeight="1" x14ac:dyDescent="0.3">
      <c r="A40" s="21"/>
      <c r="C40" s="42" t="s">
        <v>248</v>
      </c>
      <c r="F40" s="144"/>
      <c r="G40" s="20"/>
      <c r="I40" s="20"/>
      <c r="J40" s="144"/>
      <c r="K40" s="20"/>
    </row>
    <row r="41" spans="1:12" ht="16.5" customHeight="1" x14ac:dyDescent="0.3">
      <c r="A41" s="21"/>
      <c r="B41" s="21"/>
      <c r="C41" s="21" t="s">
        <v>244</v>
      </c>
      <c r="F41" s="144">
        <v>9931</v>
      </c>
      <c r="G41" s="20"/>
      <c r="H41" s="20">
        <v>67007</v>
      </c>
      <c r="I41" s="20"/>
      <c r="J41" s="144">
        <v>8801</v>
      </c>
      <c r="K41" s="20"/>
      <c r="L41" s="20">
        <v>77110</v>
      </c>
    </row>
    <row r="42" spans="1:12" ht="16.5" customHeight="1" x14ac:dyDescent="0.3">
      <c r="A42" s="21"/>
      <c r="B42" s="42" t="s">
        <v>173</v>
      </c>
      <c r="F42" s="144"/>
      <c r="G42" s="20"/>
      <c r="I42" s="20"/>
      <c r="J42" s="144"/>
      <c r="K42" s="20"/>
    </row>
    <row r="43" spans="1:12" ht="16.5" customHeight="1" x14ac:dyDescent="0.3">
      <c r="A43" s="21"/>
      <c r="C43" s="42" t="s">
        <v>150</v>
      </c>
      <c r="F43" s="147">
        <v>-1987</v>
      </c>
      <c r="G43" s="20"/>
      <c r="H43" s="22">
        <v>-13401</v>
      </c>
      <c r="I43" s="20"/>
      <c r="J43" s="147">
        <v>-1760</v>
      </c>
      <c r="K43" s="20"/>
      <c r="L43" s="22">
        <v>-15421</v>
      </c>
    </row>
    <row r="44" spans="1:12" ht="16.5" customHeight="1" x14ac:dyDescent="0.3">
      <c r="A44" s="21"/>
      <c r="F44" s="144"/>
      <c r="G44" s="20"/>
      <c r="I44" s="20"/>
      <c r="J44" s="144"/>
      <c r="K44" s="20"/>
    </row>
    <row r="45" spans="1:12" ht="16.5" customHeight="1" x14ac:dyDescent="0.3">
      <c r="A45" s="141" t="s">
        <v>174</v>
      </c>
      <c r="B45" s="40"/>
      <c r="F45" s="144"/>
      <c r="G45" s="20"/>
      <c r="I45" s="20"/>
      <c r="J45" s="144"/>
      <c r="K45" s="20"/>
    </row>
    <row r="46" spans="1:12" ht="16.5" customHeight="1" x14ac:dyDescent="0.3">
      <c r="A46" s="141"/>
      <c r="B46" s="141" t="s">
        <v>175</v>
      </c>
      <c r="F46" s="147">
        <f>SUM(F39:F43)</f>
        <v>7944</v>
      </c>
      <c r="G46" s="20"/>
      <c r="H46" s="22">
        <f>SUM(H39:H43)</f>
        <v>53606</v>
      </c>
      <c r="I46" s="20"/>
      <c r="J46" s="147">
        <f>SUM(J39:J43)</f>
        <v>7041</v>
      </c>
      <c r="K46" s="20"/>
      <c r="L46" s="22">
        <f>SUM(L39:L43)</f>
        <v>61689</v>
      </c>
    </row>
    <row r="47" spans="1:12" ht="16.5" customHeight="1" x14ac:dyDescent="0.3">
      <c r="A47" s="21"/>
      <c r="G47" s="20"/>
      <c r="I47" s="20"/>
      <c r="K47" s="20"/>
    </row>
    <row r="48" spans="1:12" ht="16.5" customHeight="1" x14ac:dyDescent="0.3">
      <c r="A48" s="21"/>
      <c r="G48" s="20"/>
      <c r="I48" s="20"/>
      <c r="K48" s="20"/>
    </row>
    <row r="49" spans="1:12" ht="16.5" customHeight="1" x14ac:dyDescent="0.3">
      <c r="A49" s="21"/>
      <c r="G49" s="20"/>
      <c r="I49" s="20"/>
      <c r="K49" s="20"/>
    </row>
    <row r="50" spans="1:12" ht="16.5" customHeight="1" x14ac:dyDescent="0.3">
      <c r="A50" s="21"/>
      <c r="G50" s="20"/>
      <c r="I50" s="20"/>
      <c r="K50" s="20"/>
    </row>
    <row r="51" spans="1:12" ht="16.5" customHeight="1" x14ac:dyDescent="0.3">
      <c r="A51" s="21"/>
      <c r="G51" s="20"/>
      <c r="I51" s="20"/>
      <c r="K51" s="20"/>
    </row>
    <row r="52" spans="1:12" ht="16.5" customHeight="1" x14ac:dyDescent="0.3">
      <c r="A52" s="21"/>
      <c r="G52" s="20"/>
      <c r="I52" s="20"/>
      <c r="K52" s="20"/>
    </row>
    <row r="53" spans="1:12" s="38" customFormat="1" ht="22.2" customHeight="1" x14ac:dyDescent="0.3">
      <c r="A53" s="197" t="str">
        <f>'2-4 (2)'!A59</f>
        <v>The accompanying condensed notes to the interim financial information are an integral part of this interim financial information.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ht="16.5" customHeight="1" x14ac:dyDescent="0.3">
      <c r="A54" s="40" t="str">
        <f>A1</f>
        <v>Energy Absolute Public Company Limited</v>
      </c>
      <c r="B54" s="40"/>
      <c r="C54" s="40"/>
      <c r="G54" s="24"/>
      <c r="I54" s="23"/>
      <c r="K54" s="24"/>
      <c r="L54" s="19" t="s">
        <v>53</v>
      </c>
    </row>
    <row r="55" spans="1:12" ht="16.5" customHeight="1" x14ac:dyDescent="0.3">
      <c r="A55" s="40" t="s">
        <v>52</v>
      </c>
      <c r="B55" s="40"/>
      <c r="C55" s="40"/>
      <c r="G55" s="24"/>
      <c r="I55" s="23"/>
      <c r="K55" s="24"/>
      <c r="L55" s="19"/>
    </row>
    <row r="56" spans="1:12" ht="16.5" customHeight="1" x14ac:dyDescent="0.3">
      <c r="A56" s="43" t="str">
        <f>+A3</f>
        <v>For the three-month period ended 30 June 2023</v>
      </c>
      <c r="B56" s="44"/>
      <c r="C56" s="44"/>
      <c r="D56" s="45"/>
      <c r="E56" s="46"/>
      <c r="F56" s="22"/>
      <c r="G56" s="47"/>
      <c r="H56" s="22"/>
      <c r="I56" s="48"/>
      <c r="J56" s="22"/>
      <c r="K56" s="47"/>
      <c r="L56" s="22"/>
    </row>
    <row r="57" spans="1:12" ht="16.5" customHeight="1" x14ac:dyDescent="0.3">
      <c r="A57" s="142"/>
      <c r="B57" s="40"/>
      <c r="C57" s="40"/>
      <c r="G57" s="24"/>
      <c r="I57" s="23"/>
      <c r="K57" s="24"/>
    </row>
    <row r="58" spans="1:12" ht="16.5" customHeight="1" x14ac:dyDescent="0.3">
      <c r="A58" s="142"/>
      <c r="B58" s="40"/>
      <c r="C58" s="40"/>
      <c r="G58" s="24"/>
      <c r="I58" s="23"/>
      <c r="K58" s="24"/>
    </row>
    <row r="59" spans="1:12" ht="16.5" customHeight="1" x14ac:dyDescent="0.3">
      <c r="F59" s="199" t="s">
        <v>45</v>
      </c>
      <c r="G59" s="199"/>
      <c r="H59" s="199"/>
      <c r="I59" s="106"/>
      <c r="J59" s="199" t="s">
        <v>98</v>
      </c>
      <c r="K59" s="199"/>
      <c r="L59" s="199"/>
    </row>
    <row r="60" spans="1:12" s="38" customFormat="1" ht="16.5" customHeight="1" x14ac:dyDescent="0.3">
      <c r="B60" s="37"/>
      <c r="C60" s="37"/>
      <c r="D60" s="107"/>
      <c r="E60" s="97"/>
      <c r="F60" s="198" t="s">
        <v>126</v>
      </c>
      <c r="G60" s="198"/>
      <c r="H60" s="198"/>
      <c r="I60" s="108"/>
      <c r="J60" s="198" t="s">
        <v>126</v>
      </c>
      <c r="K60" s="198"/>
      <c r="L60" s="198"/>
    </row>
    <row r="61" spans="1:12" s="38" customFormat="1" ht="16.5" customHeight="1" x14ac:dyDescent="0.3">
      <c r="A61" s="37"/>
      <c r="B61" s="37"/>
      <c r="C61" s="37"/>
      <c r="D61" s="102"/>
      <c r="E61" s="97"/>
      <c r="F61" s="132">
        <v>2023</v>
      </c>
      <c r="G61" s="143"/>
      <c r="H61" s="132">
        <v>2022</v>
      </c>
      <c r="I61" s="98"/>
      <c r="J61" s="132">
        <v>2023</v>
      </c>
      <c r="K61" s="143"/>
      <c r="L61" s="132">
        <v>2022</v>
      </c>
    </row>
    <row r="62" spans="1:12" s="38" customFormat="1" ht="16.5" customHeight="1" x14ac:dyDescent="0.3">
      <c r="A62" s="37"/>
      <c r="B62" s="37"/>
      <c r="C62" s="37"/>
      <c r="D62" s="37"/>
      <c r="E62" s="97"/>
      <c r="F62" s="117" t="s">
        <v>80</v>
      </c>
      <c r="G62" s="97"/>
      <c r="H62" s="117" t="s">
        <v>80</v>
      </c>
      <c r="I62" s="98"/>
      <c r="J62" s="117" t="s">
        <v>80</v>
      </c>
      <c r="K62" s="97"/>
      <c r="L62" s="117" t="s">
        <v>80</v>
      </c>
    </row>
    <row r="63" spans="1:12" s="38" customFormat="1" ht="16.5" customHeight="1" x14ac:dyDescent="0.3">
      <c r="A63" s="37"/>
      <c r="B63" s="37"/>
      <c r="C63" s="37"/>
      <c r="D63" s="102"/>
      <c r="E63" s="97"/>
      <c r="F63" s="109"/>
      <c r="G63" s="97"/>
      <c r="H63" s="125"/>
      <c r="I63" s="98"/>
      <c r="J63" s="109"/>
      <c r="K63" s="97"/>
      <c r="L63" s="125"/>
    </row>
    <row r="64" spans="1:12" ht="16.5" customHeight="1" x14ac:dyDescent="0.3">
      <c r="A64" s="21" t="s">
        <v>93</v>
      </c>
      <c r="F64" s="144"/>
      <c r="G64" s="20"/>
      <c r="I64" s="20"/>
      <c r="J64" s="144"/>
      <c r="K64" s="20"/>
    </row>
    <row r="65" spans="1:12" ht="16.5" customHeight="1" x14ac:dyDescent="0.3">
      <c r="A65" s="21"/>
      <c r="B65" s="42" t="s">
        <v>94</v>
      </c>
      <c r="F65" s="144"/>
      <c r="G65" s="20"/>
      <c r="I65" s="20"/>
      <c r="J65" s="144"/>
      <c r="K65" s="20"/>
    </row>
    <row r="66" spans="1:12" ht="16.5" customHeight="1" x14ac:dyDescent="0.3">
      <c r="A66" s="21"/>
      <c r="B66" s="148" t="s">
        <v>273</v>
      </c>
      <c r="F66" s="144"/>
      <c r="G66" s="20"/>
      <c r="I66" s="20"/>
      <c r="J66" s="144"/>
      <c r="K66" s="20"/>
    </row>
    <row r="67" spans="1:12" ht="16.5" customHeight="1" x14ac:dyDescent="0.3">
      <c r="A67" s="21"/>
      <c r="C67" s="42" t="s">
        <v>194</v>
      </c>
      <c r="F67" s="144"/>
      <c r="G67" s="20"/>
      <c r="I67" s="20"/>
      <c r="J67" s="144"/>
      <c r="K67" s="20"/>
    </row>
    <row r="68" spans="1:12" ht="16.5" customHeight="1" x14ac:dyDescent="0.3">
      <c r="A68" s="21"/>
      <c r="C68" s="42" t="s">
        <v>191</v>
      </c>
      <c r="D68" s="146"/>
      <c r="F68" s="144">
        <v>-2012</v>
      </c>
      <c r="G68" s="20"/>
      <c r="H68" s="20">
        <v>733</v>
      </c>
      <c r="I68" s="20"/>
      <c r="J68" s="144">
        <v>0</v>
      </c>
      <c r="K68" s="20"/>
      <c r="L68" s="20">
        <v>0</v>
      </c>
    </row>
    <row r="69" spans="1:12" ht="16.5" customHeight="1" x14ac:dyDescent="0.3">
      <c r="A69" s="21"/>
      <c r="B69" s="42" t="s">
        <v>162</v>
      </c>
      <c r="F69" s="144">
        <v>19559</v>
      </c>
      <c r="G69" s="20"/>
      <c r="H69" s="20">
        <v>10121</v>
      </c>
      <c r="I69" s="20"/>
      <c r="J69" s="144">
        <v>0</v>
      </c>
      <c r="K69" s="20"/>
      <c r="L69" s="20">
        <v>0</v>
      </c>
    </row>
    <row r="70" spans="1:12" ht="16.5" customHeight="1" x14ac:dyDescent="0.3">
      <c r="A70" s="21"/>
      <c r="B70" s="42" t="s">
        <v>163</v>
      </c>
      <c r="F70" s="144"/>
      <c r="G70" s="20"/>
      <c r="I70" s="20"/>
      <c r="J70" s="144"/>
      <c r="K70" s="20"/>
    </row>
    <row r="71" spans="1:12" ht="16.5" customHeight="1" x14ac:dyDescent="0.3">
      <c r="A71" s="21"/>
      <c r="C71" s="42" t="s">
        <v>150</v>
      </c>
      <c r="F71" s="147">
        <v>0</v>
      </c>
      <c r="G71" s="20"/>
      <c r="H71" s="22">
        <v>0</v>
      </c>
      <c r="I71" s="20"/>
      <c r="J71" s="147">
        <v>0</v>
      </c>
      <c r="K71" s="20"/>
      <c r="L71" s="22">
        <v>0</v>
      </c>
    </row>
    <row r="72" spans="1:12" ht="16.5" customHeight="1" x14ac:dyDescent="0.3">
      <c r="A72" s="21"/>
      <c r="F72" s="144"/>
      <c r="G72" s="20"/>
      <c r="I72" s="20"/>
      <c r="J72" s="144"/>
      <c r="K72" s="20"/>
    </row>
    <row r="73" spans="1:12" ht="16.5" customHeight="1" x14ac:dyDescent="0.3">
      <c r="A73" s="141" t="s">
        <v>176</v>
      </c>
      <c r="B73" s="40"/>
      <c r="F73" s="144"/>
      <c r="G73" s="20"/>
      <c r="I73" s="20"/>
      <c r="J73" s="144"/>
      <c r="K73" s="20"/>
    </row>
    <row r="74" spans="1:12" ht="16.5" customHeight="1" x14ac:dyDescent="0.3">
      <c r="A74" s="141"/>
      <c r="B74" s="141" t="s">
        <v>175</v>
      </c>
      <c r="F74" s="147">
        <f>SUM(F67:F71)</f>
        <v>17547</v>
      </c>
      <c r="G74" s="20"/>
      <c r="H74" s="22">
        <f>SUM(H67:H71)</f>
        <v>10854</v>
      </c>
      <c r="I74" s="20"/>
      <c r="J74" s="147">
        <f>SUM(J67:J71)</f>
        <v>0</v>
      </c>
      <c r="K74" s="20"/>
      <c r="L74" s="22">
        <f>SUM(L67:L71)</f>
        <v>0</v>
      </c>
    </row>
    <row r="75" spans="1:12" ht="16.5" customHeight="1" x14ac:dyDescent="0.3">
      <c r="A75" s="21"/>
      <c r="F75" s="144"/>
      <c r="G75" s="20"/>
      <c r="I75" s="20"/>
      <c r="J75" s="144"/>
      <c r="K75" s="20"/>
    </row>
    <row r="76" spans="1:12" ht="16.5" customHeight="1" x14ac:dyDescent="0.3">
      <c r="A76" s="141" t="s">
        <v>272</v>
      </c>
      <c r="F76" s="144"/>
      <c r="G76" s="20"/>
      <c r="I76" s="20"/>
      <c r="J76" s="144"/>
      <c r="K76" s="20"/>
    </row>
    <row r="77" spans="1:12" ht="16.5" customHeight="1" x14ac:dyDescent="0.3">
      <c r="A77" s="21"/>
      <c r="B77" s="40" t="s">
        <v>178</v>
      </c>
      <c r="F77" s="147">
        <f>SUM(F74,F46)</f>
        <v>25491</v>
      </c>
      <c r="G77" s="20"/>
      <c r="H77" s="22">
        <f>SUM(H74,H46)</f>
        <v>64460</v>
      </c>
      <c r="I77" s="20"/>
      <c r="J77" s="147">
        <f>SUM(J74,J46)</f>
        <v>7041</v>
      </c>
      <c r="K77" s="20"/>
      <c r="L77" s="22">
        <f>SUM(L74,L46)</f>
        <v>61689</v>
      </c>
    </row>
    <row r="78" spans="1:12" ht="16.5" customHeight="1" x14ac:dyDescent="0.3">
      <c r="A78" s="21"/>
      <c r="B78" s="40"/>
      <c r="F78" s="144"/>
      <c r="G78" s="20"/>
      <c r="I78" s="20"/>
      <c r="J78" s="144"/>
      <c r="K78" s="20"/>
    </row>
    <row r="79" spans="1:12" ht="16.5" customHeight="1" thickBot="1" x14ac:dyDescent="0.35">
      <c r="A79" s="141" t="s">
        <v>86</v>
      </c>
      <c r="B79" s="40"/>
      <c r="F79" s="154">
        <f>SUM(F77,F33)</f>
        <v>2276392</v>
      </c>
      <c r="G79" s="20"/>
      <c r="H79" s="183">
        <f>SUM(H77,H33)</f>
        <v>1012729</v>
      </c>
      <c r="I79" s="20"/>
      <c r="J79" s="154">
        <f>SUM(J77,J33)</f>
        <v>1889702</v>
      </c>
      <c r="K79" s="20"/>
      <c r="L79" s="183">
        <f>SUM(L77,L33)</f>
        <v>899619</v>
      </c>
    </row>
    <row r="80" spans="1:12" ht="16.5" customHeight="1" thickTop="1" x14ac:dyDescent="0.3">
      <c r="A80" s="141"/>
      <c r="B80" s="40"/>
      <c r="F80" s="144"/>
      <c r="G80" s="20"/>
      <c r="I80" s="20"/>
      <c r="J80" s="144"/>
      <c r="K80" s="20"/>
    </row>
    <row r="81" spans="1:12" ht="16.5" customHeight="1" x14ac:dyDescent="0.3">
      <c r="A81" s="40" t="s">
        <v>165</v>
      </c>
      <c r="F81" s="144"/>
      <c r="G81" s="24"/>
      <c r="I81" s="23"/>
      <c r="J81" s="144"/>
      <c r="K81" s="24"/>
    </row>
    <row r="82" spans="1:12" ht="16.5" customHeight="1" x14ac:dyDescent="0.3">
      <c r="A82" s="21"/>
      <c r="B82" s="148" t="s">
        <v>164</v>
      </c>
      <c r="F82" s="144">
        <f>F85-F83</f>
        <v>2160255</v>
      </c>
      <c r="G82" s="150"/>
      <c r="H82" s="20">
        <f>H85-H83</f>
        <v>1095431</v>
      </c>
      <c r="I82" s="150"/>
      <c r="J82" s="144">
        <f>J85-J83</f>
        <v>1882661</v>
      </c>
      <c r="K82" s="150"/>
      <c r="L82" s="20">
        <f>L85</f>
        <v>837930</v>
      </c>
    </row>
    <row r="83" spans="1:12" ht="16.5" customHeight="1" x14ac:dyDescent="0.3">
      <c r="A83" s="21"/>
      <c r="B83" s="151" t="s">
        <v>20</v>
      </c>
      <c r="F83" s="147">
        <v>90646</v>
      </c>
      <c r="G83" s="150"/>
      <c r="H83" s="22">
        <v>-147162</v>
      </c>
      <c r="I83" s="150"/>
      <c r="J83" s="147">
        <v>0</v>
      </c>
      <c r="K83" s="150"/>
      <c r="L83" s="22">
        <v>0</v>
      </c>
    </row>
    <row r="84" spans="1:12" ht="16.5" customHeight="1" x14ac:dyDescent="0.3">
      <c r="A84" s="49"/>
      <c r="F84" s="152"/>
      <c r="G84" s="150"/>
      <c r="H84" s="150"/>
      <c r="I84" s="150"/>
      <c r="J84" s="152"/>
      <c r="K84" s="150"/>
      <c r="L84" s="150"/>
    </row>
    <row r="85" spans="1:12" ht="16.5" customHeight="1" thickBot="1" x14ac:dyDescent="0.35">
      <c r="A85" s="49"/>
      <c r="C85" s="92"/>
      <c r="D85" s="92"/>
      <c r="E85" s="92"/>
      <c r="F85" s="149">
        <f>F33</f>
        <v>2250901</v>
      </c>
      <c r="G85" s="92"/>
      <c r="H85" s="184">
        <f>H33</f>
        <v>948269</v>
      </c>
      <c r="I85" s="92"/>
      <c r="J85" s="149">
        <f>J33</f>
        <v>1882661</v>
      </c>
      <c r="K85" s="92"/>
      <c r="L85" s="184">
        <f>L33</f>
        <v>837930</v>
      </c>
    </row>
    <row r="86" spans="1:12" ht="16.5" customHeight="1" thickTop="1" x14ac:dyDescent="0.3">
      <c r="A86" s="49"/>
      <c r="C86" s="92"/>
      <c r="D86" s="92"/>
      <c r="E86" s="92"/>
      <c r="F86" s="153"/>
      <c r="G86" s="92"/>
      <c r="H86" s="92"/>
      <c r="I86" s="92"/>
      <c r="J86" s="153"/>
      <c r="K86" s="92"/>
      <c r="L86" s="92"/>
    </row>
    <row r="87" spans="1:12" ht="16.5" customHeight="1" x14ac:dyDescent="0.3">
      <c r="A87" s="39" t="s">
        <v>166</v>
      </c>
      <c r="F87" s="152"/>
      <c r="G87" s="150"/>
      <c r="H87" s="150"/>
      <c r="I87" s="150"/>
      <c r="J87" s="152"/>
      <c r="K87" s="150"/>
      <c r="L87" s="150"/>
    </row>
    <row r="88" spans="1:12" ht="16.5" customHeight="1" x14ac:dyDescent="0.3">
      <c r="A88" s="21"/>
      <c r="B88" s="148" t="s">
        <v>164</v>
      </c>
      <c r="F88" s="144">
        <f>F91-F89</f>
        <v>2178349</v>
      </c>
      <c r="G88" s="150"/>
      <c r="H88" s="20">
        <f>H91-H89</f>
        <v>1151981</v>
      </c>
      <c r="I88" s="150"/>
      <c r="J88" s="144">
        <f>J91-J89</f>
        <v>1889702</v>
      </c>
      <c r="K88" s="150"/>
      <c r="L88" s="20">
        <f>L91</f>
        <v>899619</v>
      </c>
    </row>
    <row r="89" spans="1:12" ht="16.5" customHeight="1" x14ac:dyDescent="0.3">
      <c r="A89" s="21"/>
      <c r="B89" s="151" t="s">
        <v>20</v>
      </c>
      <c r="F89" s="147">
        <v>98043</v>
      </c>
      <c r="G89" s="150"/>
      <c r="H89" s="22">
        <v>-139252</v>
      </c>
      <c r="I89" s="150"/>
      <c r="J89" s="147">
        <v>0</v>
      </c>
      <c r="K89" s="150"/>
      <c r="L89" s="22">
        <v>0</v>
      </c>
    </row>
    <row r="90" spans="1:12" ht="16.5" customHeight="1" x14ac:dyDescent="0.3">
      <c r="A90" s="49"/>
      <c r="F90" s="152"/>
      <c r="G90" s="150"/>
      <c r="H90" s="150"/>
      <c r="I90" s="150"/>
      <c r="J90" s="152"/>
      <c r="K90" s="150"/>
      <c r="L90" s="150"/>
    </row>
    <row r="91" spans="1:12" ht="16.5" customHeight="1" thickBot="1" x14ac:dyDescent="0.35">
      <c r="A91" s="49"/>
      <c r="F91" s="154">
        <f>F79</f>
        <v>2276392</v>
      </c>
      <c r="G91" s="150"/>
      <c r="H91" s="183">
        <f>H79</f>
        <v>1012729</v>
      </c>
      <c r="I91" s="150"/>
      <c r="J91" s="154">
        <f>J79</f>
        <v>1889702</v>
      </c>
      <c r="K91" s="150"/>
      <c r="L91" s="183">
        <f>L79</f>
        <v>899619</v>
      </c>
    </row>
    <row r="92" spans="1:12" ht="16.5" customHeight="1" thickTop="1" x14ac:dyDescent="0.3">
      <c r="A92" s="49"/>
      <c r="F92" s="144"/>
      <c r="G92" s="150"/>
      <c r="I92" s="150"/>
      <c r="J92" s="144"/>
      <c r="K92" s="150"/>
    </row>
    <row r="93" spans="1:12" ht="16.5" customHeight="1" x14ac:dyDescent="0.3">
      <c r="A93" s="39" t="s">
        <v>139</v>
      </c>
      <c r="B93" s="49"/>
      <c r="C93" s="49"/>
      <c r="D93" s="50"/>
      <c r="E93" s="120"/>
      <c r="F93" s="119"/>
      <c r="G93" s="120"/>
      <c r="H93" s="120"/>
      <c r="I93" s="120"/>
      <c r="J93" s="119"/>
      <c r="K93" s="120"/>
      <c r="L93" s="120"/>
    </row>
    <row r="94" spans="1:12" ht="16.5" customHeight="1" x14ac:dyDescent="0.3">
      <c r="A94" s="39"/>
      <c r="B94" s="49"/>
      <c r="C94" s="49"/>
      <c r="D94" s="50"/>
      <c r="E94" s="120"/>
      <c r="F94" s="119"/>
      <c r="G94" s="120"/>
      <c r="H94" s="120"/>
      <c r="I94" s="120"/>
      <c r="J94" s="119"/>
      <c r="K94" s="120"/>
      <c r="L94" s="120"/>
    </row>
    <row r="95" spans="1:12" ht="16.5" customHeight="1" x14ac:dyDescent="0.3">
      <c r="A95" s="39"/>
      <c r="B95" s="49" t="s">
        <v>147</v>
      </c>
      <c r="C95" s="49"/>
      <c r="D95" s="50"/>
      <c r="E95" s="49"/>
      <c r="F95" s="155">
        <f>F82/3730000</f>
        <v>0.57915683646112603</v>
      </c>
      <c r="G95" s="51"/>
      <c r="H95" s="51">
        <f>H82/3730000</f>
        <v>0.29368123324396783</v>
      </c>
      <c r="I95" s="51"/>
      <c r="J95" s="155">
        <f>J82/3730000</f>
        <v>0.50473485254691686</v>
      </c>
      <c r="K95" s="51"/>
      <c r="L95" s="51">
        <f>L82/3730000</f>
        <v>0.22464611260053619</v>
      </c>
    </row>
    <row r="96" spans="1:12" ht="16.5" customHeight="1" x14ac:dyDescent="0.3">
      <c r="A96" s="39"/>
      <c r="B96" s="49"/>
      <c r="C96" s="49"/>
      <c r="D96" s="50"/>
      <c r="E96" s="49"/>
      <c r="F96" s="21"/>
      <c r="G96" s="21"/>
      <c r="H96" s="21"/>
      <c r="I96" s="21"/>
      <c r="J96" s="21"/>
      <c r="K96" s="21"/>
      <c r="L96" s="21"/>
    </row>
    <row r="97" spans="1:12" ht="16.5" customHeight="1" x14ac:dyDescent="0.3">
      <c r="A97" s="39"/>
      <c r="B97" s="49"/>
      <c r="C97" s="49"/>
      <c r="D97" s="50"/>
      <c r="E97" s="49"/>
      <c r="F97" s="21"/>
      <c r="G97" s="21"/>
      <c r="H97" s="21"/>
      <c r="I97" s="21"/>
      <c r="J97" s="21"/>
      <c r="K97" s="21"/>
      <c r="L97" s="21"/>
    </row>
    <row r="98" spans="1:12" ht="16.5" customHeight="1" x14ac:dyDescent="0.3">
      <c r="A98" s="39"/>
      <c r="B98" s="49"/>
      <c r="C98" s="49"/>
      <c r="D98" s="50"/>
      <c r="E98" s="49"/>
      <c r="F98" s="21"/>
      <c r="G98" s="21"/>
      <c r="H98" s="21"/>
      <c r="I98" s="21"/>
      <c r="J98" s="21"/>
      <c r="K98" s="21"/>
      <c r="L98" s="21"/>
    </row>
    <row r="99" spans="1:12" ht="16.5" customHeight="1" x14ac:dyDescent="0.3">
      <c r="A99" s="39"/>
      <c r="B99" s="49"/>
      <c r="C99" s="49"/>
      <c r="D99" s="50"/>
      <c r="E99" s="49"/>
      <c r="F99" s="21"/>
      <c r="G99" s="21"/>
      <c r="H99" s="21"/>
      <c r="I99" s="21"/>
      <c r="J99" s="21"/>
      <c r="K99" s="21"/>
      <c r="L99" s="21"/>
    </row>
    <row r="100" spans="1:12" ht="16.5" customHeight="1" x14ac:dyDescent="0.3">
      <c r="A100" s="39"/>
      <c r="B100" s="49"/>
      <c r="C100" s="49"/>
      <c r="D100" s="50"/>
      <c r="E100" s="49"/>
      <c r="F100" s="21"/>
      <c r="G100" s="21"/>
      <c r="H100" s="21"/>
      <c r="I100" s="21"/>
      <c r="J100" s="21"/>
      <c r="K100" s="21"/>
      <c r="L100" s="21"/>
    </row>
    <row r="101" spans="1:12" ht="16.5" customHeight="1" x14ac:dyDescent="0.3">
      <c r="A101" s="39"/>
      <c r="B101" s="49"/>
      <c r="C101" s="49"/>
      <c r="D101" s="50"/>
      <c r="E101" s="49"/>
      <c r="F101" s="21"/>
      <c r="G101" s="21"/>
      <c r="H101" s="21"/>
      <c r="I101" s="21"/>
      <c r="J101" s="21"/>
      <c r="K101" s="21"/>
      <c r="L101" s="21"/>
    </row>
    <row r="102" spans="1:12" ht="16.5" customHeight="1" x14ac:dyDescent="0.3">
      <c r="A102" s="39"/>
      <c r="B102" s="49"/>
      <c r="C102" s="49"/>
      <c r="D102" s="50"/>
      <c r="E102" s="49"/>
      <c r="F102" s="21"/>
      <c r="G102" s="21"/>
      <c r="H102" s="21"/>
      <c r="I102" s="21"/>
      <c r="J102" s="21"/>
      <c r="K102" s="21"/>
      <c r="L102" s="21"/>
    </row>
    <row r="103" spans="1:12" ht="16.5" customHeight="1" x14ac:dyDescent="0.3">
      <c r="A103" s="39"/>
      <c r="B103" s="49"/>
      <c r="C103" s="49"/>
      <c r="D103" s="50"/>
      <c r="E103" s="49"/>
      <c r="F103" s="21"/>
      <c r="G103" s="21"/>
      <c r="H103" s="21"/>
      <c r="I103" s="21"/>
      <c r="J103" s="21"/>
      <c r="K103" s="21"/>
      <c r="L103" s="21"/>
    </row>
    <row r="104" spans="1:12" ht="16.5" customHeight="1" x14ac:dyDescent="0.3">
      <c r="A104" s="39"/>
      <c r="B104" s="49"/>
      <c r="C104" s="49"/>
      <c r="D104" s="50"/>
      <c r="E104" s="49"/>
      <c r="F104" s="21"/>
      <c r="G104" s="21"/>
      <c r="H104" s="21"/>
      <c r="I104" s="21"/>
      <c r="J104" s="21"/>
      <c r="K104" s="21"/>
      <c r="L104" s="21"/>
    </row>
    <row r="105" spans="1:12" ht="16.5" customHeight="1" x14ac:dyDescent="0.3">
      <c r="A105" s="39"/>
      <c r="B105" s="49"/>
      <c r="C105" s="49"/>
      <c r="D105" s="50"/>
      <c r="E105" s="49"/>
      <c r="F105" s="21"/>
      <c r="G105" s="21"/>
      <c r="H105" s="21"/>
      <c r="I105" s="21"/>
      <c r="J105" s="21"/>
      <c r="K105" s="21"/>
      <c r="L105" s="21"/>
    </row>
    <row r="106" spans="1:12" s="38" customFormat="1" ht="22.2" customHeight="1" x14ac:dyDescent="0.3">
      <c r="A106" s="197" t="str">
        <f>A53</f>
        <v>The accompanying condensed notes to the interim financial information are an integral part of this interim financial information.</v>
      </c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</row>
  </sheetData>
  <mergeCells count="10">
    <mergeCell ref="F6:H6"/>
    <mergeCell ref="J6:L6"/>
    <mergeCell ref="F7:H7"/>
    <mergeCell ref="J7:L7"/>
    <mergeCell ref="A53:L53"/>
    <mergeCell ref="A106:L106"/>
    <mergeCell ref="F59:H59"/>
    <mergeCell ref="J59:L59"/>
    <mergeCell ref="J60:L60"/>
    <mergeCell ref="F60:H60"/>
  </mergeCells>
  <pageMargins left="0.8" right="0.5" top="0.5" bottom="0.6" header="0.49" footer="0.4"/>
  <pageSetup paperSize="9" scale="90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28B6-457B-423C-ACF4-FE10B25B88CA}">
  <sheetPr>
    <tabColor rgb="FFCCFFCC"/>
  </sheetPr>
  <dimension ref="A1:L106"/>
  <sheetViews>
    <sheetView topLeftCell="A90" zoomScale="90" zoomScaleNormal="90" zoomScaleSheetLayoutView="78" workbookViewId="0">
      <selection activeCell="H107" sqref="H107"/>
    </sheetView>
  </sheetViews>
  <sheetFormatPr defaultColWidth="6.6640625" defaultRowHeight="13.2" x14ac:dyDescent="0.3"/>
  <cols>
    <col min="1" max="2" width="1.44140625" style="42" customWidth="1"/>
    <col min="3" max="3" width="41.88671875" style="42" customWidth="1"/>
    <col min="4" max="4" width="6.33203125" style="41" customWidth="1"/>
    <col min="5" max="5" width="0.5546875" style="42" customWidth="1"/>
    <col min="6" max="6" width="11.5546875" style="20" customWidth="1"/>
    <col min="7" max="7" width="0.5546875" style="42" customWidth="1"/>
    <col min="8" max="8" width="11.5546875" style="20" customWidth="1"/>
    <col min="9" max="9" width="0.5546875" style="41" customWidth="1"/>
    <col min="10" max="10" width="11.5546875" style="20" customWidth="1"/>
    <col min="11" max="11" width="0.5546875" style="42" customWidth="1"/>
    <col min="12" max="12" width="11.5546875" style="20" customWidth="1"/>
    <col min="13" max="16384" width="6.6640625" style="21"/>
  </cols>
  <sheetData>
    <row r="1" spans="1:12" ht="16.5" customHeight="1" x14ac:dyDescent="0.3">
      <c r="A1" s="40" t="str">
        <f>'5-6 (3m)'!A54</f>
        <v>Energy Absolute Public Company Limited</v>
      </c>
      <c r="B1" s="40"/>
      <c r="C1" s="40"/>
      <c r="G1" s="24"/>
      <c r="I1" s="23"/>
      <c r="K1" s="24"/>
      <c r="L1" s="19" t="s">
        <v>53</v>
      </c>
    </row>
    <row r="2" spans="1:12" ht="16.5" customHeight="1" x14ac:dyDescent="0.3">
      <c r="A2" s="40" t="s">
        <v>52</v>
      </c>
      <c r="B2" s="40"/>
      <c r="C2" s="40"/>
      <c r="G2" s="24"/>
      <c r="I2" s="23"/>
      <c r="K2" s="24"/>
    </row>
    <row r="3" spans="1:12" ht="16.5" customHeight="1" x14ac:dyDescent="0.3">
      <c r="A3" s="43" t="s">
        <v>264</v>
      </c>
      <c r="B3" s="44"/>
      <c r="C3" s="44"/>
      <c r="D3" s="45"/>
      <c r="E3" s="46"/>
      <c r="F3" s="22"/>
      <c r="G3" s="47"/>
      <c r="H3" s="22"/>
      <c r="I3" s="48"/>
      <c r="J3" s="22"/>
      <c r="K3" s="47"/>
      <c r="L3" s="22"/>
    </row>
    <row r="4" spans="1:12" ht="16.5" customHeight="1" x14ac:dyDescent="0.3">
      <c r="A4" s="142"/>
      <c r="B4" s="40"/>
      <c r="C4" s="40"/>
      <c r="G4" s="24"/>
      <c r="I4" s="23"/>
      <c r="K4" s="24"/>
    </row>
    <row r="5" spans="1:12" ht="16.5" customHeight="1" x14ac:dyDescent="0.3">
      <c r="A5" s="142"/>
      <c r="B5" s="40"/>
      <c r="C5" s="40"/>
      <c r="G5" s="24"/>
      <c r="I5" s="23"/>
      <c r="K5" s="24"/>
    </row>
    <row r="6" spans="1:12" ht="16.5" customHeight="1" x14ac:dyDescent="0.3">
      <c r="F6" s="199" t="s">
        <v>45</v>
      </c>
      <c r="G6" s="199"/>
      <c r="H6" s="199"/>
      <c r="I6" s="106"/>
      <c r="J6" s="199" t="s">
        <v>98</v>
      </c>
      <c r="K6" s="199"/>
      <c r="L6" s="199"/>
    </row>
    <row r="7" spans="1:12" s="38" customFormat="1" ht="16.5" customHeight="1" x14ac:dyDescent="0.3">
      <c r="B7" s="37"/>
      <c r="C7" s="37"/>
      <c r="D7" s="107"/>
      <c r="E7" s="97"/>
      <c r="F7" s="198" t="s">
        <v>126</v>
      </c>
      <c r="G7" s="198"/>
      <c r="H7" s="198"/>
      <c r="I7" s="108"/>
      <c r="J7" s="198" t="s">
        <v>126</v>
      </c>
      <c r="K7" s="198"/>
      <c r="L7" s="198"/>
    </row>
    <row r="8" spans="1:12" s="38" customFormat="1" ht="16.5" customHeight="1" x14ac:dyDescent="0.3">
      <c r="A8" s="37"/>
      <c r="B8" s="37"/>
      <c r="C8" s="37"/>
      <c r="D8" s="102"/>
      <c r="E8" s="97"/>
      <c r="F8" s="132">
        <v>2023</v>
      </c>
      <c r="G8" s="143"/>
      <c r="H8" s="132">
        <v>2022</v>
      </c>
      <c r="I8" s="98"/>
      <c r="J8" s="132">
        <v>2023</v>
      </c>
      <c r="K8" s="143"/>
      <c r="L8" s="132">
        <v>2022</v>
      </c>
    </row>
    <row r="9" spans="1:12" s="38" customFormat="1" ht="16.5" customHeight="1" x14ac:dyDescent="0.3">
      <c r="A9" s="37"/>
      <c r="B9" s="37"/>
      <c r="C9" s="37"/>
      <c r="D9" s="100" t="s">
        <v>2</v>
      </c>
      <c r="E9" s="97"/>
      <c r="F9" s="117" t="s">
        <v>80</v>
      </c>
      <c r="G9" s="97"/>
      <c r="H9" s="117" t="s">
        <v>80</v>
      </c>
      <c r="I9" s="98"/>
      <c r="J9" s="117" t="s">
        <v>80</v>
      </c>
      <c r="K9" s="97"/>
      <c r="L9" s="117" t="s">
        <v>80</v>
      </c>
    </row>
    <row r="10" spans="1:12" s="38" customFormat="1" ht="16.5" customHeight="1" x14ac:dyDescent="0.3">
      <c r="A10" s="37"/>
      <c r="B10" s="37"/>
      <c r="C10" s="37"/>
      <c r="D10" s="98"/>
      <c r="E10" s="97"/>
      <c r="F10" s="109"/>
      <c r="G10" s="97"/>
      <c r="H10" s="125"/>
      <c r="I10" s="98"/>
      <c r="J10" s="109"/>
      <c r="K10" s="97"/>
      <c r="L10" s="125"/>
    </row>
    <row r="11" spans="1:12" ht="16.5" customHeight="1" x14ac:dyDescent="0.3">
      <c r="A11" s="42" t="s">
        <v>119</v>
      </c>
      <c r="F11" s="144">
        <v>13232313</v>
      </c>
      <c r="G11" s="145"/>
      <c r="H11" s="20">
        <v>6767215</v>
      </c>
      <c r="I11" s="145"/>
      <c r="J11" s="144">
        <v>1525731</v>
      </c>
      <c r="K11" s="145"/>
      <c r="L11" s="20">
        <v>2867003</v>
      </c>
    </row>
    <row r="12" spans="1:12" ht="16.5" customHeight="1" x14ac:dyDescent="0.3">
      <c r="A12" s="42" t="s">
        <v>60</v>
      </c>
      <c r="F12" s="144">
        <v>3542958</v>
      </c>
      <c r="G12" s="145"/>
      <c r="H12" s="20">
        <v>3369187</v>
      </c>
      <c r="I12" s="145"/>
      <c r="J12" s="144">
        <v>0</v>
      </c>
      <c r="K12" s="21"/>
      <c r="L12" s="20">
        <v>0</v>
      </c>
    </row>
    <row r="13" spans="1:12" ht="16.5" customHeight="1" x14ac:dyDescent="0.3">
      <c r="A13" s="42" t="s">
        <v>61</v>
      </c>
      <c r="D13" s="146">
        <v>22.2</v>
      </c>
      <c r="F13" s="144">
        <v>0</v>
      </c>
      <c r="G13" s="145"/>
      <c r="H13" s="20">
        <v>0</v>
      </c>
      <c r="I13" s="145"/>
      <c r="J13" s="144">
        <v>2394652</v>
      </c>
      <c r="K13" s="145"/>
      <c r="L13" s="20">
        <v>2816841</v>
      </c>
    </row>
    <row r="14" spans="1:12" ht="16.5" customHeight="1" x14ac:dyDescent="0.3">
      <c r="A14" s="42" t="s">
        <v>21</v>
      </c>
      <c r="F14" s="147">
        <v>85150</v>
      </c>
      <c r="G14" s="145"/>
      <c r="H14" s="22">
        <v>134231</v>
      </c>
      <c r="I14" s="145"/>
      <c r="J14" s="147">
        <v>466583</v>
      </c>
      <c r="K14" s="145"/>
      <c r="L14" s="22">
        <v>207357</v>
      </c>
    </row>
    <row r="15" spans="1:12" ht="16.5" customHeight="1" x14ac:dyDescent="0.3">
      <c r="F15" s="144"/>
      <c r="G15" s="145"/>
      <c r="I15" s="145"/>
      <c r="J15" s="144"/>
      <c r="K15" s="145"/>
    </row>
    <row r="16" spans="1:12" ht="16.5" customHeight="1" x14ac:dyDescent="0.3">
      <c r="A16" s="40" t="s">
        <v>55</v>
      </c>
      <c r="F16" s="147">
        <f>SUM(F11:F14)</f>
        <v>16860421</v>
      </c>
      <c r="G16" s="145"/>
      <c r="H16" s="22">
        <f>SUM(H11:H14)</f>
        <v>10270633</v>
      </c>
      <c r="I16" s="145"/>
      <c r="J16" s="147">
        <f>SUM(J11:J14)</f>
        <v>4386966</v>
      </c>
      <c r="K16" s="145"/>
      <c r="L16" s="22">
        <f>SUM(L11:L14)</f>
        <v>5891201</v>
      </c>
    </row>
    <row r="17" spans="1:12" ht="16.5" customHeight="1" x14ac:dyDescent="0.3">
      <c r="F17" s="144"/>
      <c r="G17" s="145"/>
      <c r="I17" s="145"/>
      <c r="J17" s="144"/>
      <c r="K17" s="145"/>
    </row>
    <row r="18" spans="1:12" ht="16.5" customHeight="1" x14ac:dyDescent="0.3">
      <c r="A18" s="42" t="s">
        <v>137</v>
      </c>
      <c r="D18" s="146"/>
      <c r="F18" s="144">
        <v>-10381946</v>
      </c>
      <c r="G18" s="24"/>
      <c r="H18" s="20">
        <v>-6615205</v>
      </c>
      <c r="I18" s="24"/>
      <c r="J18" s="144">
        <v>-1540781</v>
      </c>
      <c r="K18" s="24"/>
      <c r="L18" s="20">
        <v>-2739430</v>
      </c>
    </row>
    <row r="19" spans="1:12" ht="16.5" customHeight="1" x14ac:dyDescent="0.3">
      <c r="A19" s="42" t="s">
        <v>76</v>
      </c>
      <c r="E19" s="145"/>
      <c r="F19" s="144">
        <v>-34901</v>
      </c>
      <c r="G19" s="145"/>
      <c r="H19" s="20">
        <v>-27691</v>
      </c>
      <c r="I19" s="145"/>
      <c r="J19" s="144">
        <v>-13853</v>
      </c>
      <c r="K19" s="145"/>
      <c r="L19" s="20">
        <v>-17604</v>
      </c>
    </row>
    <row r="20" spans="1:12" ht="16.5" customHeight="1" x14ac:dyDescent="0.3">
      <c r="A20" s="42" t="s">
        <v>22</v>
      </c>
      <c r="E20" s="145"/>
      <c r="F20" s="144">
        <v>-763192</v>
      </c>
      <c r="G20" s="145"/>
      <c r="H20" s="20">
        <v>-743643</v>
      </c>
      <c r="I20" s="145"/>
      <c r="J20" s="144">
        <v>-348302</v>
      </c>
      <c r="K20" s="145"/>
      <c r="L20" s="20">
        <v>-305081</v>
      </c>
    </row>
    <row r="21" spans="1:12" ht="16.5" customHeight="1" x14ac:dyDescent="0.3">
      <c r="A21" s="42" t="s">
        <v>232</v>
      </c>
      <c r="E21" s="145"/>
      <c r="F21" s="144">
        <v>0</v>
      </c>
      <c r="G21" s="145"/>
      <c r="H21" s="20">
        <v>445</v>
      </c>
      <c r="I21" s="145"/>
      <c r="J21" s="144">
        <v>0</v>
      </c>
      <c r="K21" s="145"/>
      <c r="L21" s="20">
        <v>0</v>
      </c>
    </row>
    <row r="22" spans="1:12" ht="16.5" customHeight="1" x14ac:dyDescent="0.3">
      <c r="A22" s="42" t="s">
        <v>190</v>
      </c>
      <c r="E22" s="145"/>
      <c r="F22" s="144">
        <v>55567</v>
      </c>
      <c r="G22" s="145"/>
      <c r="H22" s="20">
        <v>40881</v>
      </c>
      <c r="I22" s="145"/>
      <c r="J22" s="144">
        <v>25601</v>
      </c>
      <c r="K22" s="145"/>
      <c r="L22" s="20">
        <v>54660</v>
      </c>
    </row>
    <row r="23" spans="1:12" ht="16.5" customHeight="1" x14ac:dyDescent="0.3">
      <c r="A23" s="42" t="s">
        <v>54</v>
      </c>
      <c r="E23" s="145"/>
      <c r="F23" s="147">
        <v>-1040419</v>
      </c>
      <c r="G23" s="145"/>
      <c r="H23" s="22">
        <v>-654922</v>
      </c>
      <c r="I23" s="145"/>
      <c r="J23" s="147">
        <v>-629242</v>
      </c>
      <c r="K23" s="145"/>
      <c r="L23" s="22">
        <v>-351214</v>
      </c>
    </row>
    <row r="24" spans="1:12" ht="16.5" customHeight="1" x14ac:dyDescent="0.3">
      <c r="F24" s="144"/>
      <c r="G24" s="145"/>
      <c r="I24" s="145"/>
      <c r="J24" s="144"/>
      <c r="K24" s="145"/>
    </row>
    <row r="25" spans="1:12" ht="16.5" customHeight="1" x14ac:dyDescent="0.3">
      <c r="A25" s="40" t="s">
        <v>138</v>
      </c>
      <c r="E25" s="145"/>
      <c r="F25" s="147">
        <f>SUM(F18:F24)</f>
        <v>-12164891</v>
      </c>
      <c r="G25" s="145"/>
      <c r="H25" s="22">
        <f>SUM(H18:H24)</f>
        <v>-8000135</v>
      </c>
      <c r="I25" s="20"/>
      <c r="J25" s="147">
        <f>SUM(J18:J24)</f>
        <v>-2506577</v>
      </c>
      <c r="K25" s="20"/>
      <c r="L25" s="22">
        <f>SUM(L18:L24)</f>
        <v>-3358669</v>
      </c>
    </row>
    <row r="26" spans="1:12" ht="16.5" customHeight="1" x14ac:dyDescent="0.3">
      <c r="A26" s="40"/>
      <c r="E26" s="145"/>
      <c r="F26" s="144"/>
      <c r="G26" s="145"/>
      <c r="I26" s="20"/>
      <c r="J26" s="144"/>
      <c r="K26" s="20"/>
    </row>
    <row r="27" spans="1:12" ht="16.5" customHeight="1" x14ac:dyDescent="0.3">
      <c r="A27" s="42" t="s">
        <v>274</v>
      </c>
      <c r="F27" s="144"/>
      <c r="G27" s="145"/>
      <c r="I27" s="145"/>
      <c r="J27" s="144"/>
      <c r="K27" s="145"/>
    </row>
    <row r="28" spans="1:12" ht="16.5" customHeight="1" x14ac:dyDescent="0.3">
      <c r="B28" s="42" t="s">
        <v>205</v>
      </c>
      <c r="D28" s="41">
        <v>14</v>
      </c>
      <c r="F28" s="147">
        <v>156745</v>
      </c>
      <c r="G28" s="145"/>
      <c r="H28" s="22">
        <v>9045</v>
      </c>
      <c r="I28" s="145"/>
      <c r="J28" s="147">
        <v>0</v>
      </c>
      <c r="K28" s="145"/>
      <c r="L28" s="22">
        <v>0</v>
      </c>
    </row>
    <row r="29" spans="1:12" ht="16.5" customHeight="1" x14ac:dyDescent="0.3">
      <c r="F29" s="144"/>
      <c r="G29" s="24"/>
      <c r="I29" s="20"/>
      <c r="J29" s="144"/>
      <c r="K29" s="20"/>
    </row>
    <row r="30" spans="1:12" ht="16.5" customHeight="1" x14ac:dyDescent="0.3">
      <c r="A30" s="40" t="s">
        <v>123</v>
      </c>
      <c r="F30" s="144">
        <f>SUM(F16,F25,F28)</f>
        <v>4852275</v>
      </c>
      <c r="G30" s="20"/>
      <c r="H30" s="20">
        <f>SUM(H16,H25,H28)</f>
        <v>2279543</v>
      </c>
      <c r="I30" s="20"/>
      <c r="J30" s="144">
        <f>SUM(J16,J25,J28)</f>
        <v>1880389</v>
      </c>
      <c r="K30" s="20"/>
      <c r="L30" s="20">
        <f>SUM(L16,L25,L28)</f>
        <v>2532532</v>
      </c>
    </row>
    <row r="31" spans="1:12" ht="16.5" customHeight="1" x14ac:dyDescent="0.3">
      <c r="A31" s="42" t="s">
        <v>124</v>
      </c>
      <c r="D31" s="41">
        <v>20</v>
      </c>
      <c r="F31" s="147">
        <v>-209395</v>
      </c>
      <c r="G31" s="145"/>
      <c r="H31" s="22">
        <v>-36971</v>
      </c>
      <c r="I31" s="145"/>
      <c r="J31" s="147">
        <v>2399</v>
      </c>
      <c r="K31" s="145"/>
      <c r="L31" s="22">
        <v>1991</v>
      </c>
    </row>
    <row r="32" spans="1:12" ht="16.5" customHeight="1" x14ac:dyDescent="0.3">
      <c r="F32" s="144"/>
      <c r="G32" s="145"/>
      <c r="I32" s="145"/>
      <c r="J32" s="144"/>
      <c r="K32" s="145"/>
    </row>
    <row r="33" spans="1:12" ht="16.5" customHeight="1" x14ac:dyDescent="0.3">
      <c r="A33" s="40" t="s">
        <v>23</v>
      </c>
      <c r="F33" s="147">
        <f>SUM(F30:F31)</f>
        <v>4642880</v>
      </c>
      <c r="G33" s="20"/>
      <c r="H33" s="22">
        <f>SUM(H30:H31)</f>
        <v>2242572</v>
      </c>
      <c r="I33" s="20"/>
      <c r="J33" s="147">
        <f>SUM(J30:J31)</f>
        <v>1882788</v>
      </c>
      <c r="K33" s="20"/>
      <c r="L33" s="22">
        <f>SUM(L30:L31)</f>
        <v>2534523</v>
      </c>
    </row>
    <row r="34" spans="1:12" ht="16.5" customHeight="1" x14ac:dyDescent="0.3">
      <c r="F34" s="144"/>
      <c r="G34" s="20"/>
      <c r="I34" s="20"/>
      <c r="J34" s="144"/>
      <c r="K34" s="20"/>
    </row>
    <row r="35" spans="1:12" ht="16.5" customHeight="1" x14ac:dyDescent="0.3">
      <c r="A35" s="40" t="s">
        <v>131</v>
      </c>
      <c r="F35" s="144"/>
      <c r="G35" s="20"/>
      <c r="I35" s="20"/>
      <c r="J35" s="144"/>
      <c r="K35" s="20"/>
    </row>
    <row r="36" spans="1:12" ht="16.5" customHeight="1" x14ac:dyDescent="0.3">
      <c r="A36" s="21"/>
      <c r="F36" s="144"/>
      <c r="G36" s="20"/>
      <c r="I36" s="20"/>
      <c r="J36" s="144"/>
      <c r="K36" s="20"/>
    </row>
    <row r="37" spans="1:12" ht="16.5" customHeight="1" x14ac:dyDescent="0.3">
      <c r="A37" s="21" t="s">
        <v>199</v>
      </c>
      <c r="F37" s="144"/>
      <c r="G37" s="20"/>
      <c r="I37" s="20"/>
      <c r="J37" s="144"/>
      <c r="K37" s="20"/>
    </row>
    <row r="38" spans="1:12" ht="16.5" customHeight="1" x14ac:dyDescent="0.3">
      <c r="A38" s="21"/>
      <c r="B38" s="42" t="s">
        <v>94</v>
      </c>
      <c r="F38" s="144"/>
      <c r="G38" s="20"/>
      <c r="I38" s="20"/>
      <c r="J38" s="144"/>
      <c r="K38" s="20"/>
    </row>
    <row r="39" spans="1:12" ht="16.5" customHeight="1" x14ac:dyDescent="0.3">
      <c r="A39" s="21"/>
      <c r="B39" s="148" t="s">
        <v>247</v>
      </c>
      <c r="F39" s="144"/>
      <c r="G39" s="20"/>
      <c r="I39" s="20"/>
      <c r="J39" s="144"/>
      <c r="K39" s="20"/>
    </row>
    <row r="40" spans="1:12" ht="16.5" customHeight="1" x14ac:dyDescent="0.3">
      <c r="A40" s="21"/>
      <c r="C40" s="42" t="s">
        <v>248</v>
      </c>
      <c r="F40" s="144"/>
      <c r="G40" s="20"/>
      <c r="I40" s="20"/>
      <c r="J40" s="144"/>
      <c r="K40" s="20"/>
    </row>
    <row r="41" spans="1:12" ht="16.5" customHeight="1" x14ac:dyDescent="0.3">
      <c r="A41" s="21"/>
      <c r="B41" s="21"/>
      <c r="C41" s="21" t="s">
        <v>244</v>
      </c>
      <c r="D41" s="41">
        <v>13</v>
      </c>
      <c r="F41" s="144">
        <v>-34052</v>
      </c>
      <c r="G41" s="20"/>
      <c r="H41" s="20">
        <v>33154</v>
      </c>
      <c r="I41" s="20"/>
      <c r="J41" s="144">
        <v>-35182</v>
      </c>
      <c r="K41" s="20"/>
      <c r="L41" s="20">
        <v>43257</v>
      </c>
    </row>
    <row r="42" spans="1:12" ht="16.5" customHeight="1" x14ac:dyDescent="0.3">
      <c r="A42" s="21"/>
      <c r="B42" s="42" t="s">
        <v>173</v>
      </c>
      <c r="F42" s="144"/>
      <c r="G42" s="20"/>
      <c r="I42" s="20"/>
      <c r="J42" s="144"/>
      <c r="K42" s="20"/>
    </row>
    <row r="43" spans="1:12" ht="16.5" customHeight="1" x14ac:dyDescent="0.3">
      <c r="A43" s="21"/>
      <c r="C43" s="42" t="s">
        <v>150</v>
      </c>
      <c r="F43" s="147">
        <v>6810</v>
      </c>
      <c r="G43" s="20"/>
      <c r="H43" s="22">
        <v>-6631</v>
      </c>
      <c r="I43" s="20"/>
      <c r="J43" s="147">
        <v>7037</v>
      </c>
      <c r="K43" s="20"/>
      <c r="L43" s="22">
        <v>-8651</v>
      </c>
    </row>
    <row r="44" spans="1:12" ht="16.5" customHeight="1" x14ac:dyDescent="0.3">
      <c r="A44" s="21"/>
      <c r="F44" s="144"/>
      <c r="G44" s="20"/>
      <c r="I44" s="20"/>
      <c r="J44" s="144"/>
      <c r="K44" s="20"/>
    </row>
    <row r="45" spans="1:12" ht="16.5" customHeight="1" x14ac:dyDescent="0.3">
      <c r="A45" s="141" t="s">
        <v>174</v>
      </c>
      <c r="B45" s="40"/>
      <c r="F45" s="144"/>
      <c r="G45" s="20"/>
      <c r="I45" s="20"/>
      <c r="J45" s="144"/>
      <c r="K45" s="20"/>
    </row>
    <row r="46" spans="1:12" ht="16.5" customHeight="1" x14ac:dyDescent="0.3">
      <c r="A46" s="141"/>
      <c r="B46" s="141" t="s">
        <v>175</v>
      </c>
      <c r="F46" s="147">
        <f>SUM(F39:F43)</f>
        <v>-27242</v>
      </c>
      <c r="G46" s="20"/>
      <c r="H46" s="22">
        <f>SUM(H39:H43)</f>
        <v>26523</v>
      </c>
      <c r="I46" s="20"/>
      <c r="J46" s="147">
        <f>SUM(J39:J43)</f>
        <v>-28145</v>
      </c>
      <c r="K46" s="20"/>
      <c r="L46" s="22">
        <f>SUM(L39:L43)</f>
        <v>34606</v>
      </c>
    </row>
    <row r="47" spans="1:12" ht="16.5" customHeight="1" x14ac:dyDescent="0.3">
      <c r="A47" s="21"/>
      <c r="G47" s="20"/>
      <c r="I47" s="20"/>
      <c r="K47" s="20"/>
    </row>
    <row r="48" spans="1:12" ht="16.5" customHeight="1" x14ac:dyDescent="0.3">
      <c r="A48" s="21"/>
      <c r="G48" s="20"/>
      <c r="I48" s="20"/>
      <c r="K48" s="20"/>
    </row>
    <row r="49" spans="1:12" ht="16.5" customHeight="1" x14ac:dyDescent="0.3">
      <c r="A49" s="21"/>
      <c r="G49" s="20"/>
      <c r="I49" s="20"/>
      <c r="K49" s="20"/>
    </row>
    <row r="50" spans="1:12" ht="16.5" customHeight="1" x14ac:dyDescent="0.3">
      <c r="A50" s="21"/>
      <c r="G50" s="20"/>
      <c r="I50" s="20"/>
      <c r="K50" s="20"/>
    </row>
    <row r="51" spans="1:12" ht="16.5" customHeight="1" x14ac:dyDescent="0.3">
      <c r="A51" s="21"/>
      <c r="G51" s="20"/>
      <c r="I51" s="20"/>
      <c r="K51" s="20"/>
    </row>
    <row r="52" spans="1:12" ht="16.5" customHeight="1" x14ac:dyDescent="0.3">
      <c r="A52" s="21"/>
      <c r="G52" s="20"/>
      <c r="I52" s="20"/>
      <c r="K52" s="20"/>
    </row>
    <row r="53" spans="1:12" s="38" customFormat="1" ht="22.2" customHeight="1" x14ac:dyDescent="0.3">
      <c r="A53" s="197" t="str">
        <f>'5-6 (3m)'!A53</f>
        <v>The accompanying condensed notes to the interim financial information are an integral part of this interim financial information.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ht="16.5" customHeight="1" x14ac:dyDescent="0.3">
      <c r="A54" s="40" t="str">
        <f>A1</f>
        <v>Energy Absolute Public Company Limited</v>
      </c>
      <c r="B54" s="40"/>
      <c r="C54" s="40"/>
      <c r="G54" s="24"/>
      <c r="I54" s="23"/>
      <c r="K54" s="24"/>
      <c r="L54" s="19" t="s">
        <v>53</v>
      </c>
    </row>
    <row r="55" spans="1:12" ht="16.5" customHeight="1" x14ac:dyDescent="0.3">
      <c r="A55" s="40" t="s">
        <v>52</v>
      </c>
      <c r="B55" s="40"/>
      <c r="C55" s="40"/>
      <c r="G55" s="24"/>
      <c r="I55" s="23"/>
      <c r="K55" s="24"/>
      <c r="L55" s="19"/>
    </row>
    <row r="56" spans="1:12" ht="16.5" customHeight="1" x14ac:dyDescent="0.3">
      <c r="A56" s="43" t="str">
        <f>+A3</f>
        <v>For the six-month period ended 30 June 2023</v>
      </c>
      <c r="B56" s="44"/>
      <c r="C56" s="44"/>
      <c r="D56" s="45"/>
      <c r="E56" s="46"/>
      <c r="F56" s="22"/>
      <c r="G56" s="47"/>
      <c r="H56" s="22"/>
      <c r="I56" s="48"/>
      <c r="J56" s="22"/>
      <c r="K56" s="47"/>
      <c r="L56" s="22"/>
    </row>
    <row r="57" spans="1:12" ht="16.5" customHeight="1" x14ac:dyDescent="0.3">
      <c r="A57" s="142"/>
      <c r="B57" s="40"/>
      <c r="C57" s="40"/>
      <c r="G57" s="24"/>
      <c r="I57" s="23"/>
      <c r="K57" s="24"/>
    </row>
    <row r="58" spans="1:12" ht="16.5" customHeight="1" x14ac:dyDescent="0.3">
      <c r="A58" s="142"/>
      <c r="B58" s="40"/>
      <c r="C58" s="40"/>
      <c r="G58" s="24"/>
      <c r="I58" s="23"/>
      <c r="K58" s="24"/>
    </row>
    <row r="59" spans="1:12" ht="16.5" customHeight="1" x14ac:dyDescent="0.3">
      <c r="F59" s="199" t="s">
        <v>45</v>
      </c>
      <c r="G59" s="199"/>
      <c r="H59" s="199"/>
      <c r="I59" s="106"/>
      <c r="J59" s="199" t="s">
        <v>98</v>
      </c>
      <c r="K59" s="199"/>
      <c r="L59" s="199"/>
    </row>
    <row r="60" spans="1:12" s="38" customFormat="1" ht="16.5" customHeight="1" x14ac:dyDescent="0.3">
      <c r="B60" s="37"/>
      <c r="C60" s="37"/>
      <c r="D60" s="107"/>
      <c r="E60" s="97"/>
      <c r="F60" s="198" t="s">
        <v>126</v>
      </c>
      <c r="G60" s="198"/>
      <c r="H60" s="198"/>
      <c r="I60" s="108"/>
      <c r="J60" s="198" t="s">
        <v>126</v>
      </c>
      <c r="K60" s="198"/>
      <c r="L60" s="198"/>
    </row>
    <row r="61" spans="1:12" s="38" customFormat="1" ht="16.5" customHeight="1" x14ac:dyDescent="0.3">
      <c r="A61" s="37"/>
      <c r="B61" s="37"/>
      <c r="C61" s="37"/>
      <c r="D61" s="102"/>
      <c r="E61" s="97"/>
      <c r="F61" s="132">
        <v>2023</v>
      </c>
      <c r="G61" s="143"/>
      <c r="H61" s="132">
        <v>2022</v>
      </c>
      <c r="I61" s="98"/>
      <c r="J61" s="132">
        <v>2023</v>
      </c>
      <c r="K61" s="143"/>
      <c r="L61" s="132">
        <v>2022</v>
      </c>
    </row>
    <row r="62" spans="1:12" s="38" customFormat="1" ht="16.5" customHeight="1" x14ac:dyDescent="0.3">
      <c r="A62" s="37"/>
      <c r="B62" s="37"/>
      <c r="C62" s="37"/>
      <c r="D62" s="100" t="s">
        <v>134</v>
      </c>
      <c r="E62" s="97"/>
      <c r="F62" s="117" t="s">
        <v>80</v>
      </c>
      <c r="G62" s="97"/>
      <c r="H62" s="117" t="s">
        <v>80</v>
      </c>
      <c r="I62" s="98"/>
      <c r="J62" s="117" t="s">
        <v>80</v>
      </c>
      <c r="K62" s="97"/>
      <c r="L62" s="117" t="s">
        <v>80</v>
      </c>
    </row>
    <row r="63" spans="1:12" s="38" customFormat="1" ht="16.5" customHeight="1" x14ac:dyDescent="0.3">
      <c r="A63" s="37"/>
      <c r="B63" s="37"/>
      <c r="C63" s="37"/>
      <c r="D63" s="102"/>
      <c r="E63" s="97"/>
      <c r="F63" s="109"/>
      <c r="G63" s="97"/>
      <c r="H63" s="125"/>
      <c r="I63" s="98"/>
      <c r="J63" s="109"/>
      <c r="K63" s="97"/>
      <c r="L63" s="125"/>
    </row>
    <row r="64" spans="1:12" ht="16.5" customHeight="1" x14ac:dyDescent="0.3">
      <c r="A64" s="21" t="s">
        <v>93</v>
      </c>
      <c r="F64" s="144"/>
      <c r="G64" s="20"/>
      <c r="I64" s="20"/>
      <c r="J64" s="144"/>
      <c r="K64" s="20"/>
    </row>
    <row r="65" spans="1:12" ht="16.5" customHeight="1" x14ac:dyDescent="0.3">
      <c r="A65" s="21"/>
      <c r="B65" s="42" t="s">
        <v>94</v>
      </c>
      <c r="F65" s="144"/>
      <c r="G65" s="20"/>
      <c r="I65" s="20"/>
      <c r="J65" s="144"/>
      <c r="K65" s="20"/>
    </row>
    <row r="66" spans="1:12" ht="16.5" customHeight="1" x14ac:dyDescent="0.3">
      <c r="A66" s="21"/>
      <c r="B66" s="148" t="s">
        <v>273</v>
      </c>
      <c r="F66" s="144"/>
      <c r="G66" s="20"/>
      <c r="I66" s="20"/>
      <c r="J66" s="144"/>
      <c r="K66" s="20"/>
    </row>
    <row r="67" spans="1:12" ht="16.5" customHeight="1" x14ac:dyDescent="0.3">
      <c r="A67" s="21"/>
      <c r="C67" s="42" t="s">
        <v>194</v>
      </c>
      <c r="F67" s="144"/>
      <c r="G67" s="20"/>
      <c r="I67" s="20"/>
      <c r="J67" s="144"/>
      <c r="K67" s="20"/>
    </row>
    <row r="68" spans="1:12" ht="16.5" customHeight="1" x14ac:dyDescent="0.3">
      <c r="A68" s="21"/>
      <c r="C68" s="42" t="s">
        <v>191</v>
      </c>
      <c r="D68" s="41">
        <v>14</v>
      </c>
      <c r="F68" s="144">
        <v>-3353</v>
      </c>
      <c r="G68" s="20"/>
      <c r="H68" s="20">
        <v>1096</v>
      </c>
      <c r="I68" s="20"/>
      <c r="J68" s="144">
        <v>0</v>
      </c>
      <c r="K68" s="20"/>
      <c r="L68" s="20">
        <v>0</v>
      </c>
    </row>
    <row r="69" spans="1:12" ht="16.5" customHeight="1" x14ac:dyDescent="0.3">
      <c r="A69" s="21"/>
      <c r="B69" s="42" t="s">
        <v>162</v>
      </c>
      <c r="F69" s="144">
        <v>2331</v>
      </c>
      <c r="G69" s="20"/>
      <c r="H69" s="20">
        <v>-85014</v>
      </c>
      <c r="I69" s="20"/>
      <c r="J69" s="144">
        <v>0</v>
      </c>
      <c r="K69" s="20"/>
      <c r="L69" s="20">
        <v>0</v>
      </c>
    </row>
    <row r="70" spans="1:12" ht="16.5" customHeight="1" x14ac:dyDescent="0.3">
      <c r="A70" s="21"/>
      <c r="B70" s="42" t="s">
        <v>163</v>
      </c>
      <c r="F70" s="144"/>
      <c r="G70" s="20"/>
      <c r="I70" s="20"/>
      <c r="J70" s="144"/>
      <c r="K70" s="20"/>
    </row>
    <row r="71" spans="1:12" ht="16.5" customHeight="1" x14ac:dyDescent="0.3">
      <c r="A71" s="21"/>
      <c r="C71" s="42" t="s">
        <v>150</v>
      </c>
      <c r="F71" s="147">
        <v>0</v>
      </c>
      <c r="G71" s="20"/>
      <c r="H71" s="22">
        <v>0</v>
      </c>
      <c r="I71" s="20"/>
      <c r="J71" s="147">
        <v>0</v>
      </c>
      <c r="K71" s="20"/>
      <c r="L71" s="22">
        <v>0</v>
      </c>
    </row>
    <row r="72" spans="1:12" ht="16.5" customHeight="1" x14ac:dyDescent="0.3">
      <c r="A72" s="21"/>
      <c r="F72" s="144"/>
      <c r="G72" s="20"/>
      <c r="I72" s="20"/>
      <c r="J72" s="144"/>
      <c r="K72" s="20"/>
    </row>
    <row r="73" spans="1:12" ht="16.5" customHeight="1" x14ac:dyDescent="0.3">
      <c r="A73" s="141" t="s">
        <v>176</v>
      </c>
      <c r="B73" s="40"/>
      <c r="F73" s="144"/>
      <c r="G73" s="20"/>
      <c r="I73" s="20"/>
      <c r="J73" s="144"/>
      <c r="K73" s="20"/>
    </row>
    <row r="74" spans="1:12" ht="16.5" customHeight="1" x14ac:dyDescent="0.3">
      <c r="A74" s="141"/>
      <c r="B74" s="141" t="s">
        <v>175</v>
      </c>
      <c r="F74" s="147">
        <f>SUM(F67:F71)</f>
        <v>-1022</v>
      </c>
      <c r="G74" s="20"/>
      <c r="H74" s="22">
        <f>SUM(H67:H71)</f>
        <v>-83918</v>
      </c>
      <c r="I74" s="20"/>
      <c r="J74" s="147">
        <f>SUM(J67:J71)</f>
        <v>0</v>
      </c>
      <c r="K74" s="20"/>
      <c r="L74" s="22">
        <f>SUM(L67:L71)</f>
        <v>0</v>
      </c>
    </row>
    <row r="75" spans="1:12" ht="16.5" customHeight="1" x14ac:dyDescent="0.3">
      <c r="A75" s="21"/>
      <c r="F75" s="144"/>
      <c r="G75" s="20"/>
      <c r="I75" s="20"/>
      <c r="J75" s="144"/>
      <c r="K75" s="20"/>
    </row>
    <row r="76" spans="1:12" ht="16.5" customHeight="1" x14ac:dyDescent="0.3">
      <c r="A76" s="141" t="s">
        <v>177</v>
      </c>
      <c r="F76" s="144"/>
      <c r="G76" s="20"/>
      <c r="I76" s="20"/>
      <c r="J76" s="144"/>
      <c r="K76" s="20"/>
    </row>
    <row r="77" spans="1:12" ht="16.5" customHeight="1" x14ac:dyDescent="0.3">
      <c r="A77" s="21"/>
      <c r="B77" s="40" t="s">
        <v>178</v>
      </c>
      <c r="F77" s="147">
        <f>SUM(F74,F46)</f>
        <v>-28264</v>
      </c>
      <c r="G77" s="20"/>
      <c r="H77" s="22">
        <f>SUM(H74,H46)</f>
        <v>-57395</v>
      </c>
      <c r="I77" s="20"/>
      <c r="J77" s="147">
        <f>SUM(J74,J46)</f>
        <v>-28145</v>
      </c>
      <c r="K77" s="20"/>
      <c r="L77" s="22">
        <f>SUM(L74,L46)</f>
        <v>34606</v>
      </c>
    </row>
    <row r="78" spans="1:12" ht="16.5" customHeight="1" x14ac:dyDescent="0.3">
      <c r="A78" s="21"/>
      <c r="B78" s="40"/>
      <c r="F78" s="144"/>
      <c r="G78" s="20"/>
      <c r="I78" s="20"/>
      <c r="J78" s="144"/>
      <c r="K78" s="20"/>
    </row>
    <row r="79" spans="1:12" ht="16.5" customHeight="1" thickBot="1" x14ac:dyDescent="0.35">
      <c r="A79" s="141" t="s">
        <v>86</v>
      </c>
      <c r="B79" s="40"/>
      <c r="F79" s="154">
        <f>SUM(F77,F33)</f>
        <v>4614616</v>
      </c>
      <c r="G79" s="20"/>
      <c r="H79" s="183">
        <f>SUM(H77,H33)</f>
        <v>2185177</v>
      </c>
      <c r="I79" s="20"/>
      <c r="J79" s="154">
        <f>SUM(J77,J33)</f>
        <v>1854643</v>
      </c>
      <c r="K79" s="20"/>
      <c r="L79" s="183">
        <f>SUM(L77,L33)</f>
        <v>2569129</v>
      </c>
    </row>
    <row r="80" spans="1:12" ht="16.5" customHeight="1" thickTop="1" x14ac:dyDescent="0.3">
      <c r="A80" s="141"/>
      <c r="B80" s="40"/>
      <c r="F80" s="144"/>
      <c r="G80" s="20"/>
      <c r="I80" s="20"/>
      <c r="J80" s="144"/>
      <c r="K80" s="20"/>
    </row>
    <row r="81" spans="1:12" ht="16.5" customHeight="1" x14ac:dyDescent="0.3">
      <c r="A81" s="40" t="s">
        <v>165</v>
      </c>
      <c r="F81" s="144"/>
      <c r="G81" s="24"/>
      <c r="I81" s="23"/>
      <c r="J81" s="144"/>
      <c r="K81" s="24"/>
    </row>
    <row r="82" spans="1:12" ht="16.5" customHeight="1" x14ac:dyDescent="0.3">
      <c r="A82" s="21"/>
      <c r="B82" s="148" t="s">
        <v>164</v>
      </c>
      <c r="F82" s="144">
        <f>F85-F83</f>
        <v>4480016</v>
      </c>
      <c r="G82" s="150"/>
      <c r="H82" s="20">
        <f>H85-H83</f>
        <v>2461741</v>
      </c>
      <c r="I82" s="150"/>
      <c r="J82" s="144">
        <f>J85-J83</f>
        <v>1882788</v>
      </c>
      <c r="K82" s="150"/>
      <c r="L82" s="20">
        <f>L85</f>
        <v>2534523</v>
      </c>
    </row>
    <row r="83" spans="1:12" ht="16.5" customHeight="1" x14ac:dyDescent="0.3">
      <c r="A83" s="21"/>
      <c r="B83" s="151" t="s">
        <v>20</v>
      </c>
      <c r="F83" s="147">
        <v>162864</v>
      </c>
      <c r="G83" s="150"/>
      <c r="H83" s="22">
        <v>-219169</v>
      </c>
      <c r="I83" s="150"/>
      <c r="J83" s="147">
        <v>0</v>
      </c>
      <c r="K83" s="150"/>
      <c r="L83" s="22">
        <v>0</v>
      </c>
    </row>
    <row r="84" spans="1:12" ht="16.5" customHeight="1" x14ac:dyDescent="0.3">
      <c r="A84" s="49"/>
      <c r="F84" s="152"/>
      <c r="G84" s="150"/>
      <c r="H84" s="150"/>
      <c r="I84" s="150"/>
      <c r="J84" s="152"/>
      <c r="K84" s="150"/>
      <c r="L84" s="150"/>
    </row>
    <row r="85" spans="1:12" ht="16.5" customHeight="1" thickBot="1" x14ac:dyDescent="0.35">
      <c r="A85" s="49"/>
      <c r="C85" s="92"/>
      <c r="D85" s="92"/>
      <c r="E85" s="92"/>
      <c r="F85" s="149">
        <f>F33</f>
        <v>4642880</v>
      </c>
      <c r="G85" s="92"/>
      <c r="H85" s="184">
        <f>H33</f>
        <v>2242572</v>
      </c>
      <c r="I85" s="92"/>
      <c r="J85" s="149">
        <f>J33</f>
        <v>1882788</v>
      </c>
      <c r="K85" s="92"/>
      <c r="L85" s="184">
        <f>L33</f>
        <v>2534523</v>
      </c>
    </row>
    <row r="86" spans="1:12" ht="16.5" customHeight="1" thickTop="1" x14ac:dyDescent="0.3">
      <c r="A86" s="49"/>
      <c r="C86" s="92"/>
      <c r="D86" s="92"/>
      <c r="E86" s="92"/>
      <c r="F86" s="153"/>
      <c r="G86" s="92"/>
      <c r="H86" s="92"/>
      <c r="I86" s="92"/>
      <c r="J86" s="153"/>
      <c r="K86" s="92"/>
      <c r="L86" s="92"/>
    </row>
    <row r="87" spans="1:12" ht="16.5" customHeight="1" x14ac:dyDescent="0.3">
      <c r="A87" s="39" t="s">
        <v>166</v>
      </c>
      <c r="F87" s="152"/>
      <c r="G87" s="150"/>
      <c r="H87" s="150"/>
      <c r="I87" s="150"/>
      <c r="J87" s="152"/>
      <c r="K87" s="150"/>
      <c r="L87" s="150"/>
    </row>
    <row r="88" spans="1:12" ht="16.5" customHeight="1" x14ac:dyDescent="0.3">
      <c r="A88" s="21"/>
      <c r="B88" s="148" t="s">
        <v>164</v>
      </c>
      <c r="F88" s="144">
        <f>F91-F89</f>
        <v>4449854</v>
      </c>
      <c r="G88" s="150"/>
      <c r="H88" s="20">
        <f>H91-H89</f>
        <v>2415846</v>
      </c>
      <c r="I88" s="150"/>
      <c r="J88" s="144">
        <f>J91-J89</f>
        <v>1854643</v>
      </c>
      <c r="K88" s="150"/>
      <c r="L88" s="20">
        <f>L91</f>
        <v>2569129</v>
      </c>
    </row>
    <row r="89" spans="1:12" ht="16.5" customHeight="1" x14ac:dyDescent="0.3">
      <c r="A89" s="21"/>
      <c r="B89" s="151" t="s">
        <v>20</v>
      </c>
      <c r="F89" s="147">
        <v>164762</v>
      </c>
      <c r="G89" s="150"/>
      <c r="H89" s="22">
        <v>-230669</v>
      </c>
      <c r="I89" s="150"/>
      <c r="J89" s="147">
        <v>0</v>
      </c>
      <c r="K89" s="150"/>
      <c r="L89" s="22">
        <v>0</v>
      </c>
    </row>
    <row r="90" spans="1:12" ht="16.5" customHeight="1" x14ac:dyDescent="0.3">
      <c r="A90" s="49"/>
      <c r="F90" s="152"/>
      <c r="G90" s="150"/>
      <c r="H90" s="150"/>
      <c r="I90" s="150"/>
      <c r="J90" s="152"/>
      <c r="K90" s="150"/>
      <c r="L90" s="150"/>
    </row>
    <row r="91" spans="1:12" ht="16.5" customHeight="1" thickBot="1" x14ac:dyDescent="0.35">
      <c r="A91" s="49"/>
      <c r="F91" s="154">
        <f>F79</f>
        <v>4614616</v>
      </c>
      <c r="G91" s="150"/>
      <c r="H91" s="183">
        <f>H79</f>
        <v>2185177</v>
      </c>
      <c r="I91" s="150"/>
      <c r="J91" s="154">
        <f>J79</f>
        <v>1854643</v>
      </c>
      <c r="K91" s="150"/>
      <c r="L91" s="183">
        <f>L79</f>
        <v>2569129</v>
      </c>
    </row>
    <row r="92" spans="1:12" ht="16.5" customHeight="1" thickTop="1" x14ac:dyDescent="0.3">
      <c r="A92" s="49"/>
      <c r="F92" s="144"/>
      <c r="G92" s="150"/>
      <c r="I92" s="150"/>
      <c r="J92" s="144"/>
      <c r="K92" s="150"/>
    </row>
    <row r="93" spans="1:12" ht="16.5" customHeight="1" x14ac:dyDescent="0.3">
      <c r="A93" s="39" t="s">
        <v>139</v>
      </c>
      <c r="B93" s="49"/>
      <c r="C93" s="49"/>
      <c r="D93" s="50"/>
      <c r="E93" s="120"/>
      <c r="F93" s="119"/>
      <c r="G93" s="120"/>
      <c r="H93" s="120"/>
      <c r="I93" s="120"/>
      <c r="J93" s="119"/>
      <c r="K93" s="120"/>
      <c r="L93" s="120"/>
    </row>
    <row r="94" spans="1:12" ht="16.5" customHeight="1" x14ac:dyDescent="0.3">
      <c r="A94" s="39"/>
      <c r="B94" s="49"/>
      <c r="C94" s="49"/>
      <c r="D94" s="50"/>
      <c r="E94" s="120"/>
      <c r="F94" s="119"/>
      <c r="G94" s="120"/>
      <c r="H94" s="120"/>
      <c r="I94" s="120"/>
      <c r="J94" s="119"/>
      <c r="K94" s="120"/>
      <c r="L94" s="120"/>
    </row>
    <row r="95" spans="1:12" ht="16.5" customHeight="1" x14ac:dyDescent="0.3">
      <c r="A95" s="39"/>
      <c r="B95" s="49" t="s">
        <v>147</v>
      </c>
      <c r="C95" s="49"/>
      <c r="D95" s="50"/>
      <c r="E95" s="49"/>
      <c r="F95" s="155">
        <v>1.2</v>
      </c>
      <c r="G95" s="51"/>
      <c r="H95" s="51">
        <f>H82/3730000</f>
        <v>0.65998418230563005</v>
      </c>
      <c r="I95" s="51"/>
      <c r="J95" s="155">
        <v>0.5</v>
      </c>
      <c r="K95" s="51"/>
      <c r="L95" s="51">
        <f>L82/3730000</f>
        <v>0.67949678284182302</v>
      </c>
    </row>
    <row r="96" spans="1:12" ht="16.5" customHeight="1" x14ac:dyDescent="0.3">
      <c r="A96" s="39"/>
      <c r="B96" s="49"/>
      <c r="C96" s="49"/>
      <c r="D96" s="50"/>
      <c r="E96" s="49"/>
      <c r="F96" s="21"/>
      <c r="G96" s="21"/>
      <c r="H96" s="21"/>
      <c r="I96" s="21"/>
      <c r="J96" s="21"/>
      <c r="K96" s="21"/>
      <c r="L96" s="21"/>
    </row>
    <row r="97" spans="1:12" ht="16.5" customHeight="1" x14ac:dyDescent="0.3">
      <c r="A97" s="39"/>
      <c r="B97" s="49"/>
      <c r="C97" s="49"/>
      <c r="D97" s="50"/>
      <c r="E97" s="49"/>
      <c r="F97" s="21"/>
      <c r="G97" s="21"/>
      <c r="H97" s="21"/>
      <c r="I97" s="21"/>
      <c r="J97" s="21"/>
      <c r="K97" s="21"/>
      <c r="L97" s="21"/>
    </row>
    <row r="98" spans="1:12" ht="16.5" customHeight="1" x14ac:dyDescent="0.3">
      <c r="A98" s="39"/>
      <c r="B98" s="49"/>
      <c r="C98" s="49"/>
      <c r="D98" s="50"/>
      <c r="E98" s="49"/>
      <c r="F98" s="21"/>
      <c r="G98" s="21"/>
      <c r="H98" s="21"/>
      <c r="I98" s="21"/>
      <c r="J98" s="21"/>
      <c r="K98" s="21"/>
      <c r="L98" s="21"/>
    </row>
    <row r="99" spans="1:12" ht="16.5" customHeight="1" x14ac:dyDescent="0.3">
      <c r="A99" s="39"/>
      <c r="B99" s="49"/>
      <c r="C99" s="49"/>
      <c r="D99" s="50"/>
      <c r="E99" s="49"/>
      <c r="F99" s="21"/>
      <c r="G99" s="21"/>
      <c r="H99" s="21"/>
      <c r="I99" s="21"/>
      <c r="J99" s="21"/>
      <c r="K99" s="21"/>
      <c r="L99" s="21"/>
    </row>
    <row r="100" spans="1:12" ht="16.5" customHeight="1" x14ac:dyDescent="0.3">
      <c r="A100" s="39"/>
      <c r="B100" s="49"/>
      <c r="C100" s="49"/>
      <c r="D100" s="50"/>
      <c r="E100" s="49"/>
      <c r="F100" s="21"/>
      <c r="G100" s="21"/>
      <c r="H100" s="21"/>
      <c r="I100" s="21"/>
      <c r="J100" s="21"/>
      <c r="K100" s="21"/>
      <c r="L100" s="21"/>
    </row>
    <row r="101" spans="1:12" ht="16.5" customHeight="1" x14ac:dyDescent="0.3">
      <c r="A101" s="39"/>
      <c r="B101" s="49"/>
      <c r="C101" s="49"/>
      <c r="D101" s="50"/>
      <c r="E101" s="49"/>
      <c r="F101" s="21"/>
      <c r="G101" s="21"/>
      <c r="H101" s="21"/>
      <c r="I101" s="21"/>
      <c r="J101" s="21"/>
      <c r="K101" s="21"/>
      <c r="L101" s="21"/>
    </row>
    <row r="102" spans="1:12" ht="16.5" customHeight="1" x14ac:dyDescent="0.3">
      <c r="A102" s="39"/>
      <c r="B102" s="49"/>
      <c r="C102" s="49"/>
      <c r="D102" s="50"/>
      <c r="E102" s="49"/>
      <c r="F102" s="21"/>
      <c r="G102" s="21"/>
      <c r="H102" s="21"/>
      <c r="I102" s="21"/>
      <c r="J102" s="21"/>
      <c r="K102" s="21"/>
      <c r="L102" s="21"/>
    </row>
    <row r="103" spans="1:12" ht="16.5" customHeight="1" x14ac:dyDescent="0.3">
      <c r="A103" s="39"/>
      <c r="B103" s="49"/>
      <c r="C103" s="49"/>
      <c r="D103" s="50"/>
      <c r="E103" s="49"/>
      <c r="F103" s="21"/>
      <c r="G103" s="21"/>
      <c r="H103" s="21"/>
      <c r="I103" s="21"/>
      <c r="J103" s="21"/>
      <c r="K103" s="21"/>
      <c r="L103" s="21"/>
    </row>
    <row r="104" spans="1:12" ht="16.5" customHeight="1" x14ac:dyDescent="0.3">
      <c r="A104" s="39"/>
      <c r="B104" s="49"/>
      <c r="C104" s="49"/>
      <c r="D104" s="50"/>
      <c r="E104" s="49"/>
      <c r="F104" s="21"/>
      <c r="G104" s="21"/>
      <c r="H104" s="21"/>
      <c r="I104" s="21"/>
      <c r="J104" s="21"/>
      <c r="K104" s="21"/>
      <c r="L104" s="21"/>
    </row>
    <row r="105" spans="1:12" ht="16.5" customHeight="1" x14ac:dyDescent="0.3">
      <c r="A105" s="39"/>
      <c r="B105" s="49"/>
      <c r="C105" s="49"/>
      <c r="D105" s="50"/>
      <c r="E105" s="49"/>
      <c r="F105" s="51"/>
      <c r="G105" s="51"/>
      <c r="H105" s="51"/>
      <c r="I105" s="25"/>
      <c r="J105" s="51"/>
      <c r="K105" s="26"/>
      <c r="L105" s="51"/>
    </row>
    <row r="106" spans="1:12" s="38" customFormat="1" ht="22.2" customHeight="1" x14ac:dyDescent="0.3">
      <c r="A106" s="197" t="str">
        <f>A53</f>
        <v>The accompanying condensed notes to the interim financial information are an integral part of this interim financial information.</v>
      </c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A1:AD51"/>
  <sheetViews>
    <sheetView topLeftCell="A18" zoomScale="70" zoomScaleNormal="70" zoomScaleSheetLayoutView="100" workbookViewId="0">
      <selection activeCell="N45" sqref="N45"/>
    </sheetView>
  </sheetViews>
  <sheetFormatPr defaultColWidth="9.33203125" defaultRowHeight="16.5" customHeight="1" x14ac:dyDescent="0.3"/>
  <cols>
    <col min="1" max="1" width="1.33203125" style="92" customWidth="1"/>
    <col min="2" max="2" width="1.44140625" style="92" customWidth="1"/>
    <col min="3" max="3" width="37.109375" style="92" customWidth="1"/>
    <col min="4" max="4" width="4.5546875" style="89" customWidth="1"/>
    <col min="5" max="5" width="0.5546875" style="90" customWidth="1"/>
    <col min="6" max="6" width="11.33203125" style="91" bestFit="1" customWidth="1"/>
    <col min="7" max="7" width="0.5546875" style="90" customWidth="1"/>
    <col min="8" max="8" width="12" style="91" bestFit="1" customWidth="1"/>
    <col min="9" max="9" width="0.5546875" style="90" customWidth="1"/>
    <col min="10" max="10" width="12" style="91" bestFit="1" customWidth="1"/>
    <col min="11" max="11" width="0.5546875" style="90" customWidth="1"/>
    <col min="12" max="12" width="13.6640625" style="91" bestFit="1" customWidth="1"/>
    <col min="13" max="13" width="0.5546875" style="90" customWidth="1"/>
    <col min="14" max="14" width="13.6640625" style="90" bestFit="1" customWidth="1"/>
    <col min="15" max="15" width="0.5546875" style="90" customWidth="1"/>
    <col min="16" max="16" width="17.6640625" style="90" bestFit="1" customWidth="1"/>
    <col min="17" max="17" width="0.5546875" style="90" customWidth="1"/>
    <col min="18" max="18" width="17.6640625" style="90" bestFit="1" customWidth="1"/>
    <col min="19" max="19" width="0.5546875" style="90" customWidth="1"/>
    <col min="20" max="20" width="10.33203125" style="90" bestFit="1" customWidth="1"/>
    <col min="21" max="21" width="0.5546875" style="90" customWidth="1"/>
    <col min="22" max="22" width="13.44140625" style="90" customWidth="1"/>
    <col min="23" max="23" width="0.5546875" style="90" customWidth="1"/>
    <col min="24" max="24" width="10.5546875" style="90" customWidth="1"/>
    <col min="25" max="25" width="0.5546875" style="90" customWidth="1"/>
    <col min="26" max="26" width="11.33203125" style="90" bestFit="1" customWidth="1"/>
    <col min="27" max="27" width="0.5546875" style="90" customWidth="1"/>
    <col min="28" max="28" width="13.6640625" style="90" bestFit="1" customWidth="1"/>
    <col min="29" max="29" width="0.5546875" style="90" customWidth="1"/>
    <col min="30" max="30" width="10.6640625" style="91" customWidth="1"/>
    <col min="31" max="16384" width="9.33203125" style="92"/>
  </cols>
  <sheetData>
    <row r="1" spans="1:30" ht="16.5" customHeight="1" x14ac:dyDescent="0.3">
      <c r="A1" s="27" t="str">
        <f>'5-6 (3m)'!A1</f>
        <v>Energy Absolute Public Company Limited</v>
      </c>
      <c r="B1" s="88"/>
      <c r="C1" s="88"/>
      <c r="AD1" s="19" t="s">
        <v>53</v>
      </c>
    </row>
    <row r="2" spans="1:30" ht="16.5" customHeight="1" x14ac:dyDescent="0.3">
      <c r="A2" s="27" t="s">
        <v>107</v>
      </c>
      <c r="B2" s="88"/>
      <c r="C2" s="88"/>
    </row>
    <row r="3" spans="1:30" ht="16.5" customHeight="1" x14ac:dyDescent="0.3">
      <c r="A3" s="32" t="str">
        <f>'7-8 (6M)'!A3</f>
        <v>For the six-month period ended 30 June 2023</v>
      </c>
      <c r="B3" s="93"/>
      <c r="C3" s="93"/>
      <c r="D3" s="94"/>
      <c r="E3" s="95"/>
      <c r="F3" s="96"/>
      <c r="G3" s="95"/>
      <c r="H3" s="96"/>
      <c r="I3" s="95"/>
      <c r="J3" s="96"/>
      <c r="K3" s="95"/>
      <c r="L3" s="96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6" spans="1:30" s="1" customFormat="1" ht="16.5" customHeight="1" x14ac:dyDescent="0.3">
      <c r="B6" s="2"/>
      <c r="C6" s="2"/>
      <c r="D6" s="3"/>
      <c r="E6" s="3"/>
      <c r="F6" s="4"/>
      <c r="G6" s="5"/>
      <c r="H6" s="4"/>
      <c r="I6" s="5"/>
      <c r="J6" s="4"/>
      <c r="K6" s="5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4"/>
      <c r="AC6" s="5"/>
      <c r="AD6" s="4" t="s">
        <v>127</v>
      </c>
    </row>
    <row r="7" spans="1:30" s="1" customFormat="1" ht="16.5" customHeight="1" x14ac:dyDescent="0.3">
      <c r="B7" s="2"/>
      <c r="C7" s="2"/>
      <c r="D7" s="3"/>
      <c r="E7" s="3"/>
      <c r="F7" s="200" t="s">
        <v>298</v>
      </c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18"/>
      <c r="AB7" s="18"/>
      <c r="AC7" s="2"/>
      <c r="AD7" s="6"/>
    </row>
    <row r="8" spans="1:30" s="1" customFormat="1" ht="16.5" customHeight="1" x14ac:dyDescent="0.3">
      <c r="B8" s="2"/>
      <c r="C8" s="2"/>
      <c r="D8" s="3"/>
      <c r="E8" s="3"/>
      <c r="F8" s="7"/>
      <c r="G8" s="7"/>
      <c r="H8" s="7"/>
      <c r="I8" s="7"/>
      <c r="J8" s="13"/>
      <c r="K8" s="10"/>
      <c r="L8" s="13"/>
      <c r="M8" s="7"/>
      <c r="N8" s="201" t="s">
        <v>109</v>
      </c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57"/>
      <c r="Z8" s="57"/>
      <c r="AA8" s="2"/>
      <c r="AB8" s="6"/>
      <c r="AC8" s="2"/>
      <c r="AD8" s="6"/>
    </row>
    <row r="9" spans="1:30" s="58" customFormat="1" ht="16.5" customHeight="1" x14ac:dyDescent="0.2">
      <c r="D9" s="59"/>
      <c r="E9" s="59"/>
      <c r="F9" s="60"/>
      <c r="G9" s="60"/>
      <c r="H9" s="61"/>
      <c r="I9" s="60"/>
      <c r="M9" s="60"/>
      <c r="N9" s="60"/>
      <c r="O9" s="60"/>
      <c r="P9" s="201" t="s">
        <v>131</v>
      </c>
      <c r="Q9" s="201"/>
      <c r="R9" s="201"/>
      <c r="S9" s="201"/>
      <c r="T9" s="201"/>
      <c r="U9" s="201"/>
      <c r="V9" s="201"/>
      <c r="W9" s="60"/>
      <c r="X9" s="60"/>
      <c r="Y9" s="60"/>
      <c r="AA9" s="60"/>
      <c r="AB9" s="60"/>
      <c r="AC9" s="60"/>
      <c r="AD9" s="60"/>
    </row>
    <row r="10" spans="1:30" s="1" customFormat="1" ht="16.5" customHeight="1" x14ac:dyDescent="0.3">
      <c r="D10" s="3"/>
      <c r="E10" s="3"/>
      <c r="K10" s="8"/>
      <c r="L10" s="8"/>
      <c r="M10" s="8"/>
      <c r="N10" s="2"/>
      <c r="O10" s="8"/>
      <c r="P10" s="8"/>
      <c r="Q10" s="8"/>
      <c r="R10" s="8"/>
      <c r="S10" s="8"/>
      <c r="T10" s="8"/>
      <c r="U10" s="8"/>
      <c r="V10" s="8" t="s">
        <v>115</v>
      </c>
      <c r="W10" s="8"/>
      <c r="X10" s="8"/>
      <c r="Y10" s="8"/>
    </row>
    <row r="11" spans="1:30" s="1" customFormat="1" ht="16.5" customHeight="1" x14ac:dyDescent="0.3">
      <c r="D11" s="3"/>
      <c r="E11" s="3"/>
      <c r="K11" s="8"/>
      <c r="L11" s="8"/>
      <c r="M11" s="8"/>
      <c r="N11" s="8" t="s">
        <v>161</v>
      </c>
      <c r="O11" s="8"/>
      <c r="Q11" s="8"/>
      <c r="R11" s="2"/>
      <c r="S11" s="8"/>
      <c r="U11" s="8"/>
      <c r="V11" s="2" t="s">
        <v>114</v>
      </c>
      <c r="W11" s="8"/>
      <c r="X11" s="8"/>
      <c r="Y11" s="8"/>
    </row>
    <row r="12" spans="1:30" s="1" customFormat="1" ht="16.5" customHeight="1" x14ac:dyDescent="0.3">
      <c r="D12" s="3"/>
      <c r="E12" s="3"/>
      <c r="G12" s="8"/>
      <c r="H12" s="9"/>
      <c r="I12" s="8"/>
      <c r="J12" s="9"/>
      <c r="K12" s="8"/>
      <c r="L12" s="8"/>
      <c r="M12" s="8"/>
      <c r="N12" s="8" t="s">
        <v>111</v>
      </c>
      <c r="O12" s="8"/>
      <c r="Q12" s="8"/>
      <c r="R12" s="2"/>
      <c r="S12" s="8"/>
      <c r="U12" s="8"/>
      <c r="V12" s="2" t="s">
        <v>118</v>
      </c>
      <c r="W12" s="8"/>
      <c r="X12" s="8"/>
      <c r="Y12" s="8"/>
      <c r="Z12" s="8"/>
      <c r="AA12" s="8"/>
      <c r="AB12" s="8"/>
      <c r="AC12" s="8"/>
      <c r="AD12" s="8"/>
    </row>
    <row r="13" spans="1:30" s="1" customFormat="1" ht="16.5" customHeight="1" x14ac:dyDescent="0.3">
      <c r="D13" s="3"/>
      <c r="E13" s="3"/>
      <c r="F13" s="8" t="s">
        <v>37</v>
      </c>
      <c r="G13" s="8"/>
      <c r="H13" s="9"/>
      <c r="I13" s="8"/>
      <c r="J13" s="10"/>
      <c r="K13" s="10"/>
      <c r="L13" s="10"/>
      <c r="M13" s="8"/>
      <c r="N13" s="8" t="s">
        <v>112</v>
      </c>
      <c r="O13" s="8"/>
      <c r="P13" s="8" t="s">
        <v>143</v>
      </c>
      <c r="Q13" s="8"/>
      <c r="R13" s="8" t="s">
        <v>158</v>
      </c>
      <c r="S13" s="8"/>
      <c r="T13" s="8" t="s">
        <v>116</v>
      </c>
      <c r="U13" s="8"/>
      <c r="V13" s="8" t="s">
        <v>152</v>
      </c>
      <c r="W13" s="8"/>
      <c r="X13" s="8" t="s">
        <v>95</v>
      </c>
      <c r="Y13" s="8"/>
      <c r="AC13" s="8"/>
      <c r="AD13" s="10"/>
    </row>
    <row r="14" spans="1:30" s="1" customFormat="1" ht="16.5" customHeight="1" x14ac:dyDescent="0.2">
      <c r="D14" s="3"/>
      <c r="E14" s="3"/>
      <c r="F14" s="9" t="s">
        <v>36</v>
      </c>
      <c r="G14" s="8"/>
      <c r="H14" s="9" t="s">
        <v>39</v>
      </c>
      <c r="I14" s="8"/>
      <c r="J14" s="202" t="s">
        <v>46</v>
      </c>
      <c r="K14" s="202"/>
      <c r="L14" s="202"/>
      <c r="M14" s="8"/>
      <c r="N14" s="8" t="s">
        <v>236</v>
      </c>
      <c r="O14" s="8"/>
      <c r="P14" s="2" t="s">
        <v>144</v>
      </c>
      <c r="Q14" s="8"/>
      <c r="R14" s="2" t="s">
        <v>182</v>
      </c>
      <c r="S14" s="8"/>
      <c r="T14" s="2" t="s">
        <v>117</v>
      </c>
      <c r="U14" s="8"/>
      <c r="V14" s="8" t="s">
        <v>151</v>
      </c>
      <c r="W14" s="8"/>
      <c r="X14" s="8" t="s">
        <v>96</v>
      </c>
      <c r="Y14" s="8"/>
      <c r="Z14" s="8" t="s">
        <v>40</v>
      </c>
      <c r="AA14" s="8"/>
      <c r="AB14" s="8" t="s">
        <v>26</v>
      </c>
      <c r="AC14" s="8"/>
      <c r="AD14" s="8" t="s">
        <v>25</v>
      </c>
    </row>
    <row r="15" spans="1:30" s="1" customFormat="1" ht="16.5" customHeight="1" x14ac:dyDescent="0.3">
      <c r="D15" s="3"/>
      <c r="E15" s="3"/>
      <c r="F15" s="2" t="s">
        <v>24</v>
      </c>
      <c r="G15" s="8"/>
      <c r="H15" s="9" t="s">
        <v>38</v>
      </c>
      <c r="I15" s="8"/>
      <c r="J15" s="9" t="s">
        <v>73</v>
      </c>
      <c r="K15" s="8"/>
      <c r="L15" s="8" t="s">
        <v>19</v>
      </c>
      <c r="M15" s="8"/>
      <c r="N15" s="8" t="s">
        <v>113</v>
      </c>
      <c r="O15" s="8"/>
      <c r="P15" s="8" t="s">
        <v>145</v>
      </c>
      <c r="Q15" s="8"/>
      <c r="R15" s="8" t="s">
        <v>159</v>
      </c>
      <c r="S15" s="8"/>
      <c r="T15" s="8" t="s">
        <v>121</v>
      </c>
      <c r="U15" s="8"/>
      <c r="V15" s="8" t="s">
        <v>193</v>
      </c>
      <c r="W15" s="8"/>
      <c r="X15" s="8" t="s">
        <v>97</v>
      </c>
      <c r="Y15" s="8"/>
      <c r="Z15" s="8" t="s">
        <v>41</v>
      </c>
      <c r="AA15" s="8"/>
      <c r="AB15" s="8" t="s">
        <v>27</v>
      </c>
      <c r="AC15" s="8"/>
      <c r="AD15" s="8" t="s">
        <v>81</v>
      </c>
    </row>
    <row r="16" spans="1:30" s="1" customFormat="1" ht="16.5" customHeight="1" x14ac:dyDescent="0.3">
      <c r="D16" s="173" t="s">
        <v>2</v>
      </c>
      <c r="E16" s="174"/>
      <c r="F16" s="175" t="s">
        <v>80</v>
      </c>
      <c r="G16" s="11"/>
      <c r="H16" s="175" t="s">
        <v>80</v>
      </c>
      <c r="I16" s="8"/>
      <c r="J16" s="175" t="s">
        <v>80</v>
      </c>
      <c r="K16" s="11"/>
      <c r="L16" s="175" t="s">
        <v>80</v>
      </c>
      <c r="M16" s="8"/>
      <c r="N16" s="175" t="s">
        <v>80</v>
      </c>
      <c r="O16" s="8"/>
      <c r="P16" s="175" t="s">
        <v>80</v>
      </c>
      <c r="Q16" s="8"/>
      <c r="R16" s="175" t="s">
        <v>80</v>
      </c>
      <c r="S16" s="8"/>
      <c r="T16" s="175" t="s">
        <v>80</v>
      </c>
      <c r="U16" s="8"/>
      <c r="V16" s="175" t="s">
        <v>80</v>
      </c>
      <c r="W16" s="8"/>
      <c r="X16" s="175" t="s">
        <v>80</v>
      </c>
      <c r="Y16" s="8"/>
      <c r="Z16" s="175" t="s">
        <v>80</v>
      </c>
      <c r="AA16" s="8"/>
      <c r="AB16" s="175" t="s">
        <v>80</v>
      </c>
      <c r="AC16" s="8"/>
      <c r="AD16" s="175" t="s">
        <v>80</v>
      </c>
    </row>
    <row r="17" spans="1:30" s="1" customFormat="1" ht="16.5" customHeight="1" x14ac:dyDescent="0.3">
      <c r="A17" s="12"/>
      <c r="D17" s="3"/>
      <c r="E17" s="56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7"/>
      <c r="AD17" s="13"/>
    </row>
    <row r="18" spans="1:30" s="1" customFormat="1" ht="16.5" customHeight="1" x14ac:dyDescent="0.3">
      <c r="A18" s="12" t="s">
        <v>209</v>
      </c>
      <c r="B18" s="12"/>
      <c r="D18" s="56"/>
      <c r="E18" s="56"/>
      <c r="F18" s="185">
        <v>373000</v>
      </c>
      <c r="G18" s="185"/>
      <c r="H18" s="185">
        <v>3680616</v>
      </c>
      <c r="I18" s="14"/>
      <c r="J18" s="14">
        <v>37300</v>
      </c>
      <c r="K18" s="14"/>
      <c r="L18" s="14">
        <v>29130158</v>
      </c>
      <c r="M18" s="15"/>
      <c r="N18" s="14">
        <v>-765013</v>
      </c>
      <c r="O18" s="15"/>
      <c r="P18" s="14">
        <v>-12757</v>
      </c>
      <c r="Q18" s="15"/>
      <c r="R18" s="14">
        <v>-112786</v>
      </c>
      <c r="S18" s="15"/>
      <c r="T18" s="14">
        <v>167854</v>
      </c>
      <c r="U18" s="15"/>
      <c r="V18" s="14">
        <v>2649</v>
      </c>
      <c r="W18" s="15"/>
      <c r="X18" s="15">
        <f>SUM(N18:V18)</f>
        <v>-720053</v>
      </c>
      <c r="Y18" s="15"/>
      <c r="Z18" s="15">
        <f>SUM(F18:L18,X18)</f>
        <v>32501021</v>
      </c>
      <c r="AA18" s="15"/>
      <c r="AB18" s="14">
        <v>2600699</v>
      </c>
      <c r="AC18" s="14"/>
      <c r="AD18" s="14">
        <f>SUM(Z18:AB18)</f>
        <v>35101720</v>
      </c>
    </row>
    <row r="19" spans="1:30" s="1" customFormat="1" ht="6" customHeight="1" x14ac:dyDescent="0.3">
      <c r="A19" s="12"/>
      <c r="B19" s="12"/>
      <c r="D19" s="56"/>
      <c r="E19" s="56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4"/>
      <c r="Q19" s="15"/>
      <c r="R19" s="14"/>
      <c r="S19" s="15"/>
      <c r="T19" s="14"/>
      <c r="U19" s="15"/>
      <c r="V19" s="14"/>
      <c r="W19" s="15"/>
      <c r="X19" s="15"/>
      <c r="Y19" s="15"/>
      <c r="Z19" s="15"/>
      <c r="AA19" s="15"/>
      <c r="AB19" s="14"/>
      <c r="AC19" s="14"/>
      <c r="AD19" s="14"/>
    </row>
    <row r="20" spans="1:30" s="1" customFormat="1" ht="16.5" customHeight="1" x14ac:dyDescent="0.3">
      <c r="A20" s="12" t="s">
        <v>108</v>
      </c>
      <c r="B20" s="12"/>
      <c r="D20" s="56"/>
      <c r="E20" s="5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4"/>
      <c r="R20" s="15"/>
      <c r="S20" s="14"/>
      <c r="T20" s="15"/>
      <c r="U20" s="14"/>
      <c r="V20" s="14"/>
      <c r="W20" s="14"/>
      <c r="X20" s="15"/>
      <c r="Y20" s="14"/>
      <c r="Z20" s="15"/>
      <c r="AA20" s="14"/>
      <c r="AB20" s="14"/>
      <c r="AC20" s="14"/>
      <c r="AD20" s="14"/>
    </row>
    <row r="21" spans="1:30" s="1" customFormat="1" ht="16.5" customHeight="1" x14ac:dyDescent="0.3">
      <c r="A21" s="64" t="s">
        <v>223</v>
      </c>
      <c r="B21" s="12"/>
      <c r="D21" s="56"/>
      <c r="E21" s="56"/>
      <c r="F21" s="14">
        <v>0</v>
      </c>
      <c r="G21" s="14"/>
      <c r="H21" s="14">
        <v>0</v>
      </c>
      <c r="I21" s="14"/>
      <c r="J21" s="14">
        <v>0</v>
      </c>
      <c r="K21" s="14"/>
      <c r="L21" s="14">
        <v>0</v>
      </c>
      <c r="M21" s="14"/>
      <c r="N21" s="14">
        <v>0</v>
      </c>
      <c r="O21" s="14"/>
      <c r="P21" s="14">
        <v>0</v>
      </c>
      <c r="Q21" s="14"/>
      <c r="R21" s="14">
        <v>0</v>
      </c>
      <c r="S21" s="14"/>
      <c r="T21" s="14">
        <v>0</v>
      </c>
      <c r="U21" s="14"/>
      <c r="V21" s="14">
        <v>0</v>
      </c>
      <c r="W21" s="14"/>
      <c r="X21" s="15">
        <f t="shared" ref="X21:X23" si="0">SUM(N21:V21)</f>
        <v>0</v>
      </c>
      <c r="Y21" s="14"/>
      <c r="Z21" s="15">
        <f t="shared" ref="Z21:Z23" si="1">SUM(F21:L21,X21)</f>
        <v>0</v>
      </c>
      <c r="AA21" s="14"/>
      <c r="AB21" s="14">
        <v>1</v>
      </c>
      <c r="AC21" s="14"/>
      <c r="AD21" s="14">
        <f t="shared" ref="AD21:AD23" si="2">SUM(Z21:AB21)</f>
        <v>1</v>
      </c>
    </row>
    <row r="22" spans="1:30" s="1" customFormat="1" ht="16.5" customHeight="1" x14ac:dyDescent="0.3">
      <c r="A22" s="1" t="s">
        <v>222</v>
      </c>
      <c r="D22" s="56"/>
      <c r="E22" s="56"/>
      <c r="F22" s="14">
        <v>0</v>
      </c>
      <c r="G22" s="14"/>
      <c r="H22" s="14">
        <v>0</v>
      </c>
      <c r="I22" s="14"/>
      <c r="J22" s="14">
        <v>0</v>
      </c>
      <c r="K22" s="14"/>
      <c r="L22" s="14">
        <v>0</v>
      </c>
      <c r="M22" s="14"/>
      <c r="N22" s="14">
        <v>0</v>
      </c>
      <c r="O22" s="14"/>
      <c r="P22" s="14">
        <v>0</v>
      </c>
      <c r="Q22" s="14"/>
      <c r="R22" s="14">
        <v>0</v>
      </c>
      <c r="S22" s="14"/>
      <c r="T22" s="14">
        <v>0</v>
      </c>
      <c r="U22" s="14"/>
      <c r="V22" s="14">
        <v>0</v>
      </c>
      <c r="W22" s="14"/>
      <c r="X22" s="15">
        <f t="shared" si="0"/>
        <v>0</v>
      </c>
      <c r="Y22" s="14"/>
      <c r="Z22" s="15">
        <f t="shared" si="1"/>
        <v>0</v>
      </c>
      <c r="AA22" s="14"/>
      <c r="AB22" s="14">
        <v>-8601</v>
      </c>
      <c r="AC22" s="14"/>
      <c r="AD22" s="14">
        <f t="shared" si="2"/>
        <v>-8601</v>
      </c>
    </row>
    <row r="23" spans="1:30" s="1" customFormat="1" ht="16.5" customHeight="1" x14ac:dyDescent="0.3">
      <c r="A23" s="64" t="s">
        <v>237</v>
      </c>
      <c r="B23" s="12"/>
      <c r="D23" s="56"/>
      <c r="E23" s="56"/>
      <c r="F23" s="14">
        <v>0</v>
      </c>
      <c r="G23" s="14"/>
      <c r="H23" s="14">
        <v>0</v>
      </c>
      <c r="I23" s="14"/>
      <c r="J23" s="14">
        <v>0</v>
      </c>
      <c r="K23" s="14"/>
      <c r="L23" s="14">
        <v>-1119000</v>
      </c>
      <c r="M23" s="14"/>
      <c r="N23" s="14">
        <v>0</v>
      </c>
      <c r="O23" s="14"/>
      <c r="P23" s="14">
        <v>0</v>
      </c>
      <c r="Q23" s="14"/>
      <c r="R23" s="14">
        <v>0</v>
      </c>
      <c r="S23" s="14"/>
      <c r="T23" s="14">
        <v>0</v>
      </c>
      <c r="U23" s="14"/>
      <c r="V23" s="14">
        <v>0</v>
      </c>
      <c r="W23" s="14"/>
      <c r="X23" s="15">
        <f t="shared" si="0"/>
        <v>0</v>
      </c>
      <c r="Y23" s="14"/>
      <c r="Z23" s="15">
        <f t="shared" si="1"/>
        <v>-1119000</v>
      </c>
      <c r="AA23" s="14"/>
      <c r="AB23" s="14">
        <v>0</v>
      </c>
      <c r="AC23" s="14"/>
      <c r="AD23" s="14">
        <f t="shared" si="2"/>
        <v>-1119000</v>
      </c>
    </row>
    <row r="24" spans="1:30" s="1" customFormat="1" ht="16.5" customHeight="1" x14ac:dyDescent="0.3">
      <c r="A24" s="1" t="s">
        <v>168</v>
      </c>
      <c r="D24" s="56"/>
      <c r="E24" s="5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5"/>
      <c r="Y24" s="14"/>
      <c r="Z24" s="15"/>
      <c r="AA24" s="14"/>
      <c r="AB24" s="14"/>
      <c r="AC24" s="14"/>
      <c r="AD24" s="14"/>
    </row>
    <row r="25" spans="1:30" s="1" customFormat="1" ht="16.5" customHeight="1" x14ac:dyDescent="0.3">
      <c r="B25" s="1" t="s">
        <v>148</v>
      </c>
      <c r="D25" s="56"/>
      <c r="E25" s="56"/>
      <c r="F25" s="14">
        <v>0</v>
      </c>
      <c r="G25" s="14"/>
      <c r="H25" s="14">
        <v>0</v>
      </c>
      <c r="I25" s="14"/>
      <c r="J25" s="14">
        <v>0</v>
      </c>
      <c r="K25" s="14"/>
      <c r="L25" s="14">
        <v>2461741</v>
      </c>
      <c r="M25" s="14"/>
      <c r="N25" s="14">
        <v>0</v>
      </c>
      <c r="O25" s="14"/>
      <c r="P25" s="14">
        <v>0</v>
      </c>
      <c r="Q25" s="14"/>
      <c r="R25" s="14">
        <v>28851</v>
      </c>
      <c r="S25" s="14"/>
      <c r="T25" s="14">
        <v>-75842</v>
      </c>
      <c r="U25" s="14"/>
      <c r="V25" s="14">
        <v>1096</v>
      </c>
      <c r="W25" s="14"/>
      <c r="X25" s="15">
        <f>SUM(N25:V25)</f>
        <v>-45895</v>
      </c>
      <c r="Y25" s="14"/>
      <c r="Z25" s="15">
        <f t="shared" ref="Z25" si="3">SUM(F25:L25,X25)</f>
        <v>2415846</v>
      </c>
      <c r="AA25" s="14"/>
      <c r="AB25" s="14">
        <v>-230669</v>
      </c>
      <c r="AC25" s="14"/>
      <c r="AD25" s="14">
        <f t="shared" ref="AD25" si="4">SUM(Z25:AB25)</f>
        <v>2185177</v>
      </c>
    </row>
    <row r="26" spans="1:30" s="1" customFormat="1" ht="16.5" customHeight="1" x14ac:dyDescent="0.3">
      <c r="A26" s="16"/>
      <c r="D26" s="56"/>
      <c r="E26" s="56"/>
      <c r="F26" s="176"/>
      <c r="G26" s="13"/>
      <c r="H26" s="176"/>
      <c r="I26" s="13"/>
      <c r="J26" s="176"/>
      <c r="K26" s="13"/>
      <c r="L26" s="176"/>
      <c r="M26" s="13"/>
      <c r="N26" s="176"/>
      <c r="O26" s="13"/>
      <c r="P26" s="176"/>
      <c r="Q26" s="13"/>
      <c r="R26" s="176"/>
      <c r="S26" s="13"/>
      <c r="T26" s="176"/>
      <c r="U26" s="13"/>
      <c r="V26" s="176"/>
      <c r="W26" s="13"/>
      <c r="X26" s="176"/>
      <c r="Y26" s="13"/>
      <c r="Z26" s="176"/>
      <c r="AA26" s="13"/>
      <c r="AB26" s="176"/>
      <c r="AC26" s="13"/>
      <c r="AD26" s="176"/>
    </row>
    <row r="27" spans="1:30" s="1" customFormat="1" ht="16.5" customHeight="1" thickBot="1" x14ac:dyDescent="0.35">
      <c r="A27" s="12" t="s">
        <v>238</v>
      </c>
      <c r="D27" s="56"/>
      <c r="E27" s="56"/>
      <c r="F27" s="177">
        <f>SUM(F18:F25)</f>
        <v>373000</v>
      </c>
      <c r="G27" s="13"/>
      <c r="H27" s="177">
        <f>SUM(H18:H25)</f>
        <v>3680616</v>
      </c>
      <c r="I27" s="13"/>
      <c r="J27" s="177">
        <f>SUM(J18:J25)</f>
        <v>37300</v>
      </c>
      <c r="K27" s="13"/>
      <c r="L27" s="177">
        <f>SUM(L18:L25)</f>
        <v>30472899</v>
      </c>
      <c r="M27" s="13"/>
      <c r="N27" s="177">
        <f>SUM(N18:N25)</f>
        <v>-765013</v>
      </c>
      <c r="O27" s="13"/>
      <c r="P27" s="177">
        <f>SUM(P18:P25)</f>
        <v>-12757</v>
      </c>
      <c r="Q27" s="13"/>
      <c r="R27" s="177">
        <f>SUM(R18:R25)</f>
        <v>-83935</v>
      </c>
      <c r="S27" s="13"/>
      <c r="T27" s="177">
        <f>SUM(T18:T25)</f>
        <v>92012</v>
      </c>
      <c r="U27" s="13"/>
      <c r="V27" s="177">
        <f>SUM(V18:V25)</f>
        <v>3745</v>
      </c>
      <c r="W27" s="13"/>
      <c r="X27" s="177">
        <f>SUM(X18:X25)</f>
        <v>-765948</v>
      </c>
      <c r="Y27" s="13"/>
      <c r="Z27" s="177">
        <f>SUM(Z18:Z25)</f>
        <v>33797867</v>
      </c>
      <c r="AA27" s="13"/>
      <c r="AB27" s="177">
        <f>SUM(AB18:AB25)</f>
        <v>2361430</v>
      </c>
      <c r="AC27" s="13"/>
      <c r="AD27" s="177">
        <f>SUM(AD18:AD25)</f>
        <v>36159297</v>
      </c>
    </row>
    <row r="28" spans="1:30" s="1" customFormat="1" ht="16.5" customHeight="1" thickTop="1" x14ac:dyDescent="0.3">
      <c r="A28" s="12"/>
      <c r="D28" s="56"/>
      <c r="E28" s="56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s="1" customFormat="1" ht="16.5" customHeight="1" x14ac:dyDescent="0.3">
      <c r="A29" s="12"/>
      <c r="D29" s="56"/>
      <c r="E29" s="56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s="1" customFormat="1" ht="16.5" customHeight="1" x14ac:dyDescent="0.3">
      <c r="A30" s="12" t="s">
        <v>265</v>
      </c>
      <c r="B30" s="12"/>
      <c r="D30" s="56"/>
      <c r="E30" s="56"/>
      <c r="F30" s="52">
        <v>373000</v>
      </c>
      <c r="G30" s="14"/>
      <c r="H30" s="52">
        <v>3680616</v>
      </c>
      <c r="I30" s="14"/>
      <c r="J30" s="52">
        <v>40200</v>
      </c>
      <c r="K30" s="14"/>
      <c r="L30" s="52">
        <v>35612545</v>
      </c>
      <c r="M30" s="15"/>
      <c r="N30" s="52">
        <v>-765013</v>
      </c>
      <c r="O30" s="15"/>
      <c r="P30" s="52">
        <v>-12757</v>
      </c>
      <c r="Q30" s="15"/>
      <c r="R30" s="52">
        <v>2475</v>
      </c>
      <c r="S30" s="15"/>
      <c r="T30" s="52">
        <v>5675</v>
      </c>
      <c r="U30" s="15"/>
      <c r="V30" s="52">
        <v>-7774</v>
      </c>
      <c r="W30" s="15"/>
      <c r="X30" s="54">
        <f>SUM(N30:V30)</f>
        <v>-777394</v>
      </c>
      <c r="Y30" s="15"/>
      <c r="Z30" s="54">
        <f>SUM(F30:L30,X30)</f>
        <v>38928967</v>
      </c>
      <c r="AA30" s="15"/>
      <c r="AB30" s="52">
        <v>2375390</v>
      </c>
      <c r="AC30" s="14"/>
      <c r="AD30" s="52">
        <f>SUM(Z30:AB30)</f>
        <v>41304357</v>
      </c>
    </row>
    <row r="31" spans="1:30" s="1" customFormat="1" ht="6" customHeight="1" x14ac:dyDescent="0.3">
      <c r="A31" s="12"/>
      <c r="B31" s="12"/>
      <c r="D31" s="56"/>
      <c r="E31" s="56"/>
      <c r="F31" s="52"/>
      <c r="G31" s="14"/>
      <c r="H31" s="52"/>
      <c r="I31" s="14"/>
      <c r="J31" s="52"/>
      <c r="K31" s="14"/>
      <c r="L31" s="52"/>
      <c r="M31" s="15"/>
      <c r="N31" s="52"/>
      <c r="O31" s="15"/>
      <c r="P31" s="52"/>
      <c r="Q31" s="15"/>
      <c r="R31" s="52"/>
      <c r="S31" s="15"/>
      <c r="T31" s="52"/>
      <c r="U31" s="15"/>
      <c r="V31" s="52"/>
      <c r="W31" s="15"/>
      <c r="X31" s="54"/>
      <c r="Y31" s="15"/>
      <c r="Z31" s="54"/>
      <c r="AA31" s="15"/>
      <c r="AB31" s="52"/>
      <c r="AC31" s="14"/>
      <c r="AD31" s="52"/>
    </row>
    <row r="32" spans="1:30" s="1" customFormat="1" ht="16.5" customHeight="1" x14ac:dyDescent="0.3">
      <c r="A32" s="12" t="s">
        <v>108</v>
      </c>
      <c r="B32" s="12"/>
      <c r="D32" s="56"/>
      <c r="E32" s="56"/>
      <c r="F32" s="52"/>
      <c r="G32" s="14"/>
      <c r="H32" s="52"/>
      <c r="I32" s="14"/>
      <c r="J32" s="52"/>
      <c r="K32" s="14"/>
      <c r="L32" s="52"/>
      <c r="M32" s="14"/>
      <c r="N32" s="52"/>
      <c r="O32" s="14"/>
      <c r="P32" s="54"/>
      <c r="Q32" s="14"/>
      <c r="R32" s="54"/>
      <c r="S32" s="14"/>
      <c r="T32" s="54"/>
      <c r="U32" s="14"/>
      <c r="V32" s="52"/>
      <c r="W32" s="14"/>
      <c r="X32" s="54"/>
      <c r="Y32" s="14"/>
      <c r="Z32" s="54"/>
      <c r="AA32" s="14"/>
      <c r="AB32" s="52"/>
      <c r="AC32" s="14"/>
      <c r="AD32" s="52"/>
    </row>
    <row r="33" spans="1:30" s="1" customFormat="1" ht="16.5" customHeight="1" x14ac:dyDescent="0.3">
      <c r="A33" s="64" t="s">
        <v>300</v>
      </c>
      <c r="B33" s="12"/>
      <c r="D33" s="56"/>
      <c r="E33" s="56"/>
      <c r="F33" s="52"/>
      <c r="G33" s="14"/>
      <c r="H33" s="52"/>
      <c r="I33" s="14"/>
      <c r="J33" s="52"/>
      <c r="K33" s="14"/>
      <c r="L33" s="52"/>
      <c r="M33" s="14"/>
      <c r="N33" s="52"/>
      <c r="O33" s="14"/>
      <c r="P33" s="54"/>
      <c r="Q33" s="14"/>
      <c r="R33" s="54"/>
      <c r="S33" s="14"/>
      <c r="T33" s="54"/>
      <c r="U33" s="14"/>
      <c r="V33" s="52"/>
      <c r="W33" s="14"/>
      <c r="X33" s="54"/>
      <c r="Y33" s="14"/>
      <c r="Z33" s="54"/>
      <c r="AA33" s="14"/>
      <c r="AB33" s="52"/>
      <c r="AC33" s="14"/>
      <c r="AD33" s="52"/>
    </row>
    <row r="34" spans="1:30" s="1" customFormat="1" ht="16.5" customHeight="1" x14ac:dyDescent="0.3">
      <c r="A34" s="64"/>
      <c r="B34" s="64" t="s">
        <v>301</v>
      </c>
      <c r="D34" s="56">
        <v>14</v>
      </c>
      <c r="E34" s="56"/>
      <c r="F34" s="52">
        <v>0</v>
      </c>
      <c r="G34" s="14"/>
      <c r="H34" s="52">
        <v>0</v>
      </c>
      <c r="I34" s="14"/>
      <c r="J34" s="52">
        <v>0</v>
      </c>
      <c r="K34" s="14"/>
      <c r="L34" s="52">
        <v>0</v>
      </c>
      <c r="M34" s="14"/>
      <c r="N34" s="52">
        <v>0</v>
      </c>
      <c r="O34" s="14"/>
      <c r="P34" s="54">
        <v>0</v>
      </c>
      <c r="Q34" s="14"/>
      <c r="R34" s="54">
        <v>0</v>
      </c>
      <c r="S34" s="14"/>
      <c r="T34" s="54">
        <v>0</v>
      </c>
      <c r="U34" s="14"/>
      <c r="V34" s="52">
        <v>0</v>
      </c>
      <c r="W34" s="14"/>
      <c r="X34" s="54">
        <v>0</v>
      </c>
      <c r="Y34" s="14"/>
      <c r="Z34" s="54">
        <v>0</v>
      </c>
      <c r="AA34" s="14"/>
      <c r="AB34" s="52">
        <v>3000</v>
      </c>
      <c r="AC34" s="14"/>
      <c r="AD34" s="52">
        <f>SUM(Z34:AB34)</f>
        <v>3000</v>
      </c>
    </row>
    <row r="35" spans="1:30" s="1" customFormat="1" ht="16.5" customHeight="1" x14ac:dyDescent="0.3">
      <c r="A35" s="64" t="s">
        <v>237</v>
      </c>
      <c r="B35" s="12"/>
      <c r="D35" s="56">
        <v>21</v>
      </c>
      <c r="E35" s="56"/>
      <c r="F35" s="52">
        <v>0</v>
      </c>
      <c r="G35" s="14"/>
      <c r="H35" s="52">
        <v>0</v>
      </c>
      <c r="I35" s="14"/>
      <c r="J35" s="52">
        <v>0</v>
      </c>
      <c r="K35" s="14"/>
      <c r="L35" s="52">
        <v>-1119000</v>
      </c>
      <c r="M35" s="14"/>
      <c r="N35" s="52">
        <v>0</v>
      </c>
      <c r="O35" s="14"/>
      <c r="P35" s="52">
        <v>0</v>
      </c>
      <c r="Q35" s="14"/>
      <c r="R35" s="52">
        <v>0</v>
      </c>
      <c r="S35" s="14"/>
      <c r="T35" s="52">
        <v>0</v>
      </c>
      <c r="U35" s="14"/>
      <c r="V35" s="52">
        <v>0</v>
      </c>
      <c r="W35" s="14"/>
      <c r="X35" s="54">
        <f t="shared" ref="X35" si="5">SUM(N35:V35)</f>
        <v>0</v>
      </c>
      <c r="Y35" s="14"/>
      <c r="Z35" s="54">
        <f t="shared" ref="Z35" si="6">SUM(F35:L35,X35)</f>
        <v>-1119000</v>
      </c>
      <c r="AA35" s="14"/>
      <c r="AB35" s="52">
        <v>0</v>
      </c>
      <c r="AC35" s="14"/>
      <c r="AD35" s="52">
        <f t="shared" ref="AD35:AD36" si="7">SUM(Z35:AB35)</f>
        <v>-1119000</v>
      </c>
    </row>
    <row r="36" spans="1:30" s="1" customFormat="1" ht="16.5" customHeight="1" x14ac:dyDescent="0.3">
      <c r="A36" s="64" t="s">
        <v>281</v>
      </c>
      <c r="B36" s="12"/>
      <c r="D36" s="56"/>
      <c r="E36" s="56"/>
      <c r="F36" s="52">
        <v>0</v>
      </c>
      <c r="G36" s="14"/>
      <c r="H36" s="52">
        <v>0</v>
      </c>
      <c r="I36" s="14"/>
      <c r="J36" s="52">
        <v>0</v>
      </c>
      <c r="K36" s="14"/>
      <c r="L36" s="52">
        <v>0</v>
      </c>
      <c r="M36" s="14"/>
      <c r="N36" s="52">
        <v>0</v>
      </c>
      <c r="O36" s="14"/>
      <c r="P36" s="52">
        <v>0</v>
      </c>
      <c r="Q36" s="14"/>
      <c r="R36" s="52">
        <v>0</v>
      </c>
      <c r="S36" s="14"/>
      <c r="T36" s="52">
        <v>0</v>
      </c>
      <c r="U36" s="14"/>
      <c r="V36" s="52">
        <v>0</v>
      </c>
      <c r="W36" s="14"/>
      <c r="X36" s="52">
        <v>0</v>
      </c>
      <c r="Y36" s="14"/>
      <c r="Z36" s="52">
        <v>0</v>
      </c>
      <c r="AA36" s="14"/>
      <c r="AB36" s="52">
        <v>-166</v>
      </c>
      <c r="AC36" s="14"/>
      <c r="AD36" s="52">
        <f t="shared" si="7"/>
        <v>-166</v>
      </c>
    </row>
    <row r="37" spans="1:30" s="1" customFormat="1" ht="16.5" customHeight="1" x14ac:dyDescent="0.3">
      <c r="A37" s="1" t="s">
        <v>168</v>
      </c>
      <c r="D37" s="56"/>
      <c r="E37" s="56"/>
      <c r="F37" s="52"/>
      <c r="G37" s="14"/>
      <c r="H37" s="52"/>
      <c r="I37" s="14"/>
      <c r="J37" s="52"/>
      <c r="K37" s="14"/>
      <c r="L37" s="52"/>
      <c r="M37" s="14"/>
      <c r="N37" s="52"/>
      <c r="O37" s="14"/>
      <c r="P37" s="52"/>
      <c r="Q37" s="14"/>
      <c r="R37" s="52"/>
      <c r="S37" s="14"/>
      <c r="T37" s="52"/>
      <c r="U37" s="14"/>
      <c r="V37" s="52"/>
      <c r="W37" s="14"/>
      <c r="X37" s="54"/>
      <c r="Y37" s="14"/>
      <c r="Z37" s="54"/>
      <c r="AA37" s="14"/>
      <c r="AB37" s="52"/>
      <c r="AC37" s="14"/>
      <c r="AD37" s="52"/>
    </row>
    <row r="38" spans="1:30" s="1" customFormat="1" ht="16.5" customHeight="1" x14ac:dyDescent="0.3">
      <c r="B38" s="1" t="s">
        <v>148</v>
      </c>
      <c r="D38" s="56"/>
      <c r="E38" s="56"/>
      <c r="F38" s="52">
        <v>0</v>
      </c>
      <c r="G38" s="14"/>
      <c r="H38" s="52">
        <v>0</v>
      </c>
      <c r="I38" s="14"/>
      <c r="J38" s="52">
        <v>0</v>
      </c>
      <c r="K38" s="14"/>
      <c r="L38" s="52">
        <f>'7-8 (6M)'!F82</f>
        <v>4480016</v>
      </c>
      <c r="M38" s="14"/>
      <c r="N38" s="52">
        <v>0</v>
      </c>
      <c r="O38" s="14"/>
      <c r="P38" s="52">
        <v>0</v>
      </c>
      <c r="Q38" s="14"/>
      <c r="R38" s="52">
        <v>-27502</v>
      </c>
      <c r="S38" s="14"/>
      <c r="T38" s="52">
        <v>693</v>
      </c>
      <c r="U38" s="14"/>
      <c r="V38" s="52">
        <v>-3353</v>
      </c>
      <c r="W38" s="14"/>
      <c r="X38" s="54">
        <f>SUM(N38:V38)</f>
        <v>-30162</v>
      </c>
      <c r="Y38" s="14"/>
      <c r="Z38" s="54">
        <f t="shared" ref="Z38" si="8">SUM(F38:L38,X38)</f>
        <v>4449854</v>
      </c>
      <c r="AA38" s="14"/>
      <c r="AB38" s="52">
        <f>'7-8 (6M)'!F89</f>
        <v>164762</v>
      </c>
      <c r="AC38" s="14"/>
      <c r="AD38" s="52">
        <f t="shared" ref="AD38" si="9">SUM(Z38:AB38)</f>
        <v>4614616</v>
      </c>
    </row>
    <row r="39" spans="1:30" s="1" customFormat="1" ht="16.5" customHeight="1" x14ac:dyDescent="0.3">
      <c r="A39" s="16"/>
      <c r="D39" s="56"/>
      <c r="E39" s="56"/>
      <c r="F39" s="140"/>
      <c r="G39" s="13"/>
      <c r="H39" s="140"/>
      <c r="I39" s="13"/>
      <c r="J39" s="140"/>
      <c r="K39" s="13"/>
      <c r="L39" s="140"/>
      <c r="M39" s="13"/>
      <c r="N39" s="140"/>
      <c r="O39" s="13"/>
      <c r="P39" s="140"/>
      <c r="Q39" s="13"/>
      <c r="R39" s="140"/>
      <c r="S39" s="13"/>
      <c r="T39" s="140"/>
      <c r="U39" s="13"/>
      <c r="V39" s="140"/>
      <c r="W39" s="13"/>
      <c r="X39" s="140"/>
      <c r="Y39" s="13"/>
      <c r="Z39" s="140"/>
      <c r="AA39" s="13"/>
      <c r="AB39" s="140"/>
      <c r="AC39" s="13"/>
      <c r="AD39" s="140"/>
    </row>
    <row r="40" spans="1:30" s="1" customFormat="1" ht="16.5" customHeight="1" thickBot="1" x14ac:dyDescent="0.35">
      <c r="A40" s="12" t="s">
        <v>266</v>
      </c>
      <c r="D40" s="56"/>
      <c r="E40" s="56"/>
      <c r="F40" s="53">
        <f>SUM(F30:F38)</f>
        <v>373000</v>
      </c>
      <c r="G40" s="13"/>
      <c r="H40" s="53">
        <f>SUM(H30:H38)</f>
        <v>3680616</v>
      </c>
      <c r="I40" s="13"/>
      <c r="J40" s="53">
        <f>SUM(J30:J38)</f>
        <v>40200</v>
      </c>
      <c r="K40" s="13"/>
      <c r="L40" s="53">
        <f>SUM(L30:L38)</f>
        <v>38973561</v>
      </c>
      <c r="M40" s="13"/>
      <c r="N40" s="53">
        <f>SUM(N30:N38)</f>
        <v>-765013</v>
      </c>
      <c r="O40" s="13"/>
      <c r="P40" s="53">
        <f>SUM(P30:P38)</f>
        <v>-12757</v>
      </c>
      <c r="Q40" s="13"/>
      <c r="R40" s="53">
        <f>SUM(R30:R38)</f>
        <v>-25027</v>
      </c>
      <c r="S40" s="13"/>
      <c r="T40" s="53">
        <f>SUM(T30:T38)</f>
        <v>6368</v>
      </c>
      <c r="U40" s="13"/>
      <c r="V40" s="53">
        <f>SUM(V30:V38)</f>
        <v>-11127</v>
      </c>
      <c r="W40" s="13"/>
      <c r="X40" s="53">
        <f>SUM(X30:X38)</f>
        <v>-807556</v>
      </c>
      <c r="Y40" s="13"/>
      <c r="Z40" s="53">
        <f>SUM(Z30:Z38)</f>
        <v>42259821</v>
      </c>
      <c r="AA40" s="13"/>
      <c r="AB40" s="53">
        <f>SUM(AB30:AB38)</f>
        <v>2542986</v>
      </c>
      <c r="AC40" s="13"/>
      <c r="AD40" s="53">
        <f>SUM(AD30:AD38)</f>
        <v>44802807</v>
      </c>
    </row>
    <row r="41" spans="1:30" s="1" customFormat="1" ht="16.5" customHeight="1" thickTop="1" x14ac:dyDescent="0.3">
      <c r="A41" s="12"/>
      <c r="D41" s="56"/>
      <c r="E41" s="56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s="1" customFormat="1" ht="16.5" customHeight="1" x14ac:dyDescent="0.3">
      <c r="A42" s="12"/>
      <c r="D42" s="56"/>
      <c r="E42" s="56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s="1" customFormat="1" ht="16.5" customHeight="1" x14ac:dyDescent="0.3">
      <c r="A43" s="12"/>
      <c r="D43" s="56"/>
      <c r="E43" s="56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s="1" customFormat="1" ht="16.5" customHeight="1" x14ac:dyDescent="0.3">
      <c r="A44" s="12"/>
      <c r="D44" s="56"/>
      <c r="E44" s="5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s="1" customFormat="1" ht="16.5" customHeight="1" x14ac:dyDescent="0.3">
      <c r="A45" s="12"/>
      <c r="D45" s="56"/>
      <c r="E45" s="56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s="1" customFormat="1" ht="16.5" customHeight="1" x14ac:dyDescent="0.3">
      <c r="A46" s="12"/>
      <c r="D46" s="56"/>
      <c r="E46" s="56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s="1" customFormat="1" ht="16.5" customHeight="1" x14ac:dyDescent="0.3">
      <c r="A47" s="12"/>
      <c r="D47" s="56"/>
      <c r="E47" s="56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s="1" customFormat="1" ht="16.5" customHeight="1" x14ac:dyDescent="0.3">
      <c r="A48" s="12"/>
      <c r="D48" s="56"/>
      <c r="E48" s="56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s="1" customFormat="1" ht="16.5" customHeight="1" x14ac:dyDescent="0.3">
      <c r="A49" s="12"/>
      <c r="D49" s="56"/>
      <c r="E49" s="56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s="1" customFormat="1" ht="10.5" customHeight="1" x14ac:dyDescent="0.3">
      <c r="A50" s="12"/>
      <c r="D50" s="56"/>
      <c r="E50" s="56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22.2" customHeight="1" x14ac:dyDescent="0.3">
      <c r="A51" s="121" t="str">
        <f>'7-8 (6M)'!A106</f>
        <v>The accompanying condensed notes to the interim financial information are an integral part of this interim financial information.</v>
      </c>
      <c r="B51" s="121"/>
      <c r="C51" s="121"/>
      <c r="D51" s="94"/>
      <c r="E51" s="95"/>
      <c r="F51" s="96"/>
      <c r="G51" s="95"/>
      <c r="H51" s="96"/>
      <c r="I51" s="95"/>
      <c r="J51" s="96"/>
      <c r="K51" s="95"/>
      <c r="L51" s="96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6"/>
    </row>
  </sheetData>
  <mergeCells count="4">
    <mergeCell ref="F7:Z7"/>
    <mergeCell ref="N8:X8"/>
    <mergeCell ref="J14:L14"/>
    <mergeCell ref="P9:V9"/>
  </mergeCells>
  <phoneticPr fontId="16" type="noConversion"/>
  <pageMargins left="0.3" right="0.3" top="0.5" bottom="0.6" header="0.49" footer="0.4"/>
  <pageSetup paperSize="9" scale="65" firstPageNumber="9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T38"/>
  <sheetViews>
    <sheetView topLeftCell="A27" zoomScale="90" zoomScaleNormal="90" zoomScaleSheetLayoutView="70" workbookViewId="0">
      <selection activeCell="J43" sqref="J43"/>
    </sheetView>
  </sheetViews>
  <sheetFormatPr defaultColWidth="9.33203125" defaultRowHeight="16.5" customHeight="1" x14ac:dyDescent="0.3"/>
  <cols>
    <col min="1" max="2" width="1.33203125" style="29" customWidth="1"/>
    <col min="3" max="3" width="40" style="29" customWidth="1"/>
    <col min="4" max="4" width="4.33203125" style="29" customWidth="1"/>
    <col min="5" max="5" width="0.5546875" style="28" customWidth="1"/>
    <col min="6" max="6" width="12.6640625" style="28" customWidth="1"/>
    <col min="7" max="7" width="0.5546875" style="30" customWidth="1"/>
    <col min="8" max="8" width="12.6640625" style="29" customWidth="1"/>
    <col min="9" max="9" width="0.5546875" style="29" customWidth="1"/>
    <col min="10" max="10" width="12.44140625" style="30" customWidth="1"/>
    <col min="11" max="11" width="0.5546875" style="30" customWidth="1"/>
    <col min="12" max="12" width="13.5546875" style="30" customWidth="1"/>
    <col min="13" max="13" width="0.5546875" style="29" customWidth="1"/>
    <col min="14" max="14" width="17" style="30" customWidth="1"/>
    <col min="15" max="15" width="0.5546875" style="29" customWidth="1"/>
    <col min="16" max="16" width="17" style="30" customWidth="1"/>
    <col min="17" max="17" width="0.5546875" style="30" customWidth="1"/>
    <col min="18" max="18" width="12.5546875" style="30" customWidth="1"/>
    <col min="19" max="19" width="0.5546875" style="30" customWidth="1"/>
    <col min="20" max="20" width="11.44140625" style="30" customWidth="1"/>
    <col min="21" max="16384" width="9.33203125" style="31"/>
  </cols>
  <sheetData>
    <row r="1" spans="1:20" ht="16.5" customHeight="1" x14ac:dyDescent="0.3">
      <c r="A1" s="27" t="str">
        <f>'5-6 (3m)'!A1</f>
        <v>Energy Absolute Public Company Limited</v>
      </c>
      <c r="B1" s="27"/>
      <c r="C1" s="27"/>
      <c r="D1" s="27"/>
      <c r="H1" s="27"/>
      <c r="I1" s="27"/>
      <c r="J1" s="27"/>
      <c r="K1" s="27"/>
      <c r="L1" s="29"/>
      <c r="M1" s="27"/>
      <c r="N1" s="27"/>
      <c r="O1" s="27"/>
      <c r="P1" s="27"/>
      <c r="R1" s="27"/>
      <c r="T1" s="19" t="s">
        <v>53</v>
      </c>
    </row>
    <row r="2" spans="1:20" ht="16.5" customHeight="1" x14ac:dyDescent="0.3">
      <c r="A2" s="27" t="s">
        <v>107</v>
      </c>
      <c r="B2" s="27"/>
      <c r="C2" s="27"/>
      <c r="D2" s="27"/>
      <c r="H2" s="27"/>
      <c r="I2" s="27"/>
      <c r="J2" s="27"/>
      <c r="K2" s="27"/>
      <c r="L2" s="29"/>
      <c r="M2" s="27"/>
      <c r="N2" s="27"/>
      <c r="O2" s="27"/>
      <c r="P2" s="27"/>
      <c r="R2" s="27"/>
      <c r="T2" s="27"/>
    </row>
    <row r="3" spans="1:20" ht="16.5" customHeight="1" x14ac:dyDescent="0.3">
      <c r="A3" s="32" t="str">
        <f>'9'!A3</f>
        <v>For the six-month period ended 30 June 2023</v>
      </c>
      <c r="B3" s="33"/>
      <c r="C3" s="33"/>
      <c r="D3" s="33"/>
      <c r="E3" s="34"/>
      <c r="F3" s="34"/>
      <c r="G3" s="36"/>
      <c r="H3" s="33"/>
      <c r="I3" s="33"/>
      <c r="J3" s="33"/>
      <c r="K3" s="33"/>
      <c r="L3" s="35"/>
      <c r="M3" s="33"/>
      <c r="N3" s="33"/>
      <c r="O3" s="33"/>
      <c r="P3" s="33"/>
      <c r="Q3" s="36"/>
      <c r="R3" s="33"/>
      <c r="S3" s="36"/>
      <c r="T3" s="33"/>
    </row>
    <row r="4" spans="1:20" ht="16.5" customHeight="1" x14ac:dyDescent="0.3">
      <c r="A4" s="27"/>
      <c r="E4" s="122"/>
      <c r="F4" s="123"/>
      <c r="G4" s="124"/>
      <c r="H4" s="123"/>
      <c r="I4" s="123"/>
      <c r="J4" s="124"/>
      <c r="K4" s="124"/>
      <c r="L4" s="123"/>
      <c r="M4" s="123"/>
      <c r="N4" s="124"/>
      <c r="O4" s="123"/>
      <c r="P4" s="124"/>
      <c r="R4" s="124"/>
      <c r="T4" s="124"/>
    </row>
    <row r="5" spans="1:20" ht="16.5" customHeight="1" x14ac:dyDescent="0.3">
      <c r="A5" s="27"/>
      <c r="E5" s="122"/>
      <c r="F5" s="123"/>
      <c r="G5" s="124"/>
      <c r="H5" s="123"/>
      <c r="I5" s="123"/>
      <c r="J5" s="124"/>
      <c r="K5" s="124"/>
      <c r="L5" s="123"/>
      <c r="M5" s="123"/>
      <c r="N5" s="124"/>
      <c r="O5" s="123"/>
      <c r="P5" s="124"/>
      <c r="R5" s="124"/>
      <c r="T5" s="124"/>
    </row>
    <row r="6" spans="1:20" s="68" customFormat="1" ht="16.5" customHeight="1" x14ac:dyDescent="0.3">
      <c r="A6" s="65"/>
      <c r="B6" s="66"/>
      <c r="C6" s="66"/>
      <c r="D6" s="69"/>
      <c r="E6" s="67"/>
      <c r="F6" s="70"/>
      <c r="G6" s="71"/>
      <c r="H6" s="72"/>
      <c r="I6" s="72"/>
      <c r="J6" s="72"/>
      <c r="K6" s="72"/>
      <c r="L6" s="72"/>
      <c r="M6" s="72"/>
      <c r="N6" s="72"/>
      <c r="O6" s="72"/>
      <c r="P6" s="72"/>
      <c r="Q6" s="71"/>
      <c r="R6" s="72"/>
      <c r="S6" s="71"/>
      <c r="T6" s="127" t="s">
        <v>181</v>
      </c>
    </row>
    <row r="7" spans="1:20" s="68" customFormat="1" ht="16.5" customHeight="1" x14ac:dyDescent="0.3">
      <c r="A7" s="65"/>
      <c r="B7" s="66"/>
      <c r="C7" s="66"/>
      <c r="D7" s="69"/>
      <c r="E7" s="67"/>
      <c r="F7" s="69"/>
      <c r="G7" s="67"/>
      <c r="H7" s="66"/>
      <c r="I7" s="66"/>
      <c r="J7" s="67"/>
      <c r="K7" s="67"/>
      <c r="L7" s="67"/>
      <c r="M7" s="66"/>
      <c r="N7" s="205" t="s">
        <v>153</v>
      </c>
      <c r="O7" s="205"/>
      <c r="P7" s="205"/>
      <c r="Q7" s="205"/>
      <c r="R7" s="205"/>
      <c r="S7" s="67"/>
      <c r="T7" s="73"/>
    </row>
    <row r="8" spans="1:20" s="68" customFormat="1" ht="16.5" customHeight="1" x14ac:dyDescent="0.3">
      <c r="A8" s="65"/>
      <c r="B8" s="66"/>
      <c r="C8" s="66"/>
      <c r="D8" s="69"/>
      <c r="E8" s="67"/>
      <c r="F8" s="69"/>
      <c r="G8" s="67"/>
      <c r="H8" s="66"/>
      <c r="I8" s="66"/>
      <c r="J8" s="74"/>
      <c r="K8" s="74"/>
      <c r="L8" s="74"/>
      <c r="M8" s="66"/>
      <c r="N8" s="204" t="s">
        <v>131</v>
      </c>
      <c r="O8" s="204"/>
      <c r="P8" s="204"/>
      <c r="Q8" s="67"/>
      <c r="R8" s="73"/>
      <c r="S8" s="67"/>
      <c r="T8" s="73"/>
    </row>
    <row r="9" spans="1:20" s="68" customFormat="1" ht="16.5" customHeight="1" x14ac:dyDescent="0.3">
      <c r="A9" s="65"/>
      <c r="B9" s="66"/>
      <c r="C9" s="66"/>
      <c r="D9" s="69"/>
      <c r="E9" s="67"/>
      <c r="F9" s="75" t="s">
        <v>37</v>
      </c>
      <c r="G9" s="67"/>
      <c r="H9" s="66"/>
      <c r="I9" s="66"/>
      <c r="J9" s="74"/>
      <c r="K9" s="74"/>
      <c r="L9" s="74"/>
      <c r="M9" s="66"/>
      <c r="N9" s="75" t="s">
        <v>195</v>
      </c>
      <c r="O9" s="66"/>
      <c r="P9" s="75" t="s">
        <v>158</v>
      </c>
      <c r="Q9" s="67"/>
      <c r="R9" s="75" t="s">
        <v>95</v>
      </c>
      <c r="S9" s="67"/>
      <c r="T9" s="73"/>
    </row>
    <row r="10" spans="1:20" s="68" customFormat="1" ht="16.5" customHeight="1" x14ac:dyDescent="0.3">
      <c r="A10" s="65"/>
      <c r="B10" s="66"/>
      <c r="C10" s="66"/>
      <c r="D10" s="69"/>
      <c r="E10" s="67"/>
      <c r="F10" s="75" t="s">
        <v>36</v>
      </c>
      <c r="G10" s="73"/>
      <c r="H10" s="75" t="s">
        <v>39</v>
      </c>
      <c r="I10" s="73"/>
      <c r="J10" s="203" t="s">
        <v>46</v>
      </c>
      <c r="K10" s="203"/>
      <c r="L10" s="203"/>
      <c r="M10" s="73"/>
      <c r="N10" s="75" t="s">
        <v>196</v>
      </c>
      <c r="O10" s="75"/>
      <c r="P10" s="75" t="s">
        <v>183</v>
      </c>
      <c r="Q10" s="73"/>
      <c r="R10" s="75" t="s">
        <v>96</v>
      </c>
      <c r="S10" s="75"/>
      <c r="T10" s="75" t="s">
        <v>25</v>
      </c>
    </row>
    <row r="11" spans="1:20" s="68" customFormat="1" ht="16.5" customHeight="1" x14ac:dyDescent="0.3">
      <c r="A11" s="65"/>
      <c r="B11" s="66"/>
      <c r="C11" s="66"/>
      <c r="D11" s="69"/>
      <c r="E11" s="67"/>
      <c r="F11" s="77" t="s">
        <v>24</v>
      </c>
      <c r="G11" s="73"/>
      <c r="H11" s="75" t="s">
        <v>38</v>
      </c>
      <c r="I11" s="73"/>
      <c r="J11" s="75" t="s">
        <v>73</v>
      </c>
      <c r="K11" s="76"/>
      <c r="L11" s="78" t="s">
        <v>19</v>
      </c>
      <c r="M11" s="73"/>
      <c r="N11" s="75" t="s">
        <v>145</v>
      </c>
      <c r="O11" s="75"/>
      <c r="P11" s="75" t="s">
        <v>184</v>
      </c>
      <c r="Q11" s="73"/>
      <c r="R11" s="75" t="s">
        <v>97</v>
      </c>
      <c r="S11" s="75"/>
      <c r="T11" s="75" t="s">
        <v>56</v>
      </c>
    </row>
    <row r="12" spans="1:20" s="68" customFormat="1" ht="16.5" customHeight="1" x14ac:dyDescent="0.3">
      <c r="A12" s="65"/>
      <c r="B12" s="66"/>
      <c r="C12" s="66"/>
      <c r="D12" s="173" t="s">
        <v>134</v>
      </c>
      <c r="E12" s="67"/>
      <c r="F12" s="179" t="s">
        <v>80</v>
      </c>
      <c r="G12" s="79"/>
      <c r="H12" s="179" t="s">
        <v>80</v>
      </c>
      <c r="I12" s="73"/>
      <c r="J12" s="179" t="s">
        <v>80</v>
      </c>
      <c r="K12" s="80"/>
      <c r="L12" s="179" t="s">
        <v>80</v>
      </c>
      <c r="M12" s="73"/>
      <c r="N12" s="179" t="s">
        <v>80</v>
      </c>
      <c r="O12" s="73"/>
      <c r="P12" s="179" t="s">
        <v>80</v>
      </c>
      <c r="Q12" s="73"/>
      <c r="R12" s="179" t="s">
        <v>80</v>
      </c>
      <c r="S12" s="73"/>
      <c r="T12" s="179" t="s">
        <v>80</v>
      </c>
    </row>
    <row r="13" spans="1:20" s="68" customFormat="1" ht="16.5" customHeight="1" x14ac:dyDescent="0.3">
      <c r="A13" s="65"/>
      <c r="B13" s="66"/>
      <c r="C13" s="66"/>
      <c r="D13" s="69"/>
      <c r="E13" s="69"/>
      <c r="F13" s="55"/>
      <c r="G13" s="79"/>
      <c r="H13" s="55"/>
      <c r="I13" s="73"/>
      <c r="J13" s="55"/>
      <c r="K13" s="80"/>
      <c r="L13" s="55"/>
      <c r="M13" s="73"/>
      <c r="N13" s="55"/>
      <c r="O13" s="73"/>
      <c r="P13" s="55"/>
      <c r="Q13" s="73"/>
      <c r="R13" s="55"/>
      <c r="S13" s="73"/>
      <c r="T13" s="55"/>
    </row>
    <row r="14" spans="1:20" s="68" customFormat="1" ht="16.5" customHeight="1" x14ac:dyDescent="0.3">
      <c r="A14" s="65" t="s">
        <v>209</v>
      </c>
      <c r="B14" s="82"/>
      <c r="C14" s="66"/>
      <c r="D14" s="69"/>
      <c r="E14" s="67"/>
      <c r="F14" s="83">
        <v>373000</v>
      </c>
      <c r="G14" s="83"/>
      <c r="H14" s="83">
        <v>3680616</v>
      </c>
      <c r="I14" s="83"/>
      <c r="J14" s="83">
        <v>37300</v>
      </c>
      <c r="K14" s="83"/>
      <c r="L14" s="83">
        <v>18389412</v>
      </c>
      <c r="M14" s="83"/>
      <c r="N14" s="83">
        <v>-16197</v>
      </c>
      <c r="O14" s="83"/>
      <c r="P14" s="83">
        <v>-132755</v>
      </c>
      <c r="Q14" s="83"/>
      <c r="R14" s="83">
        <f>SUM(N14:P14)</f>
        <v>-148952</v>
      </c>
      <c r="S14" s="83"/>
      <c r="T14" s="83">
        <f>SUM(F14:L14,R14)</f>
        <v>22331376</v>
      </c>
    </row>
    <row r="15" spans="1:20" s="68" customFormat="1" ht="6" customHeight="1" x14ac:dyDescent="0.3">
      <c r="A15" s="65"/>
      <c r="B15" s="82"/>
      <c r="C15" s="66"/>
      <c r="D15" s="69"/>
      <c r="E15" s="6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0" s="68" customFormat="1" ht="16.5" customHeight="1" x14ac:dyDescent="0.3">
      <c r="A16" s="65" t="s">
        <v>108</v>
      </c>
      <c r="B16" s="82"/>
      <c r="C16" s="66"/>
      <c r="D16" s="69"/>
      <c r="E16" s="67"/>
      <c r="F16" s="83"/>
      <c r="H16" s="83"/>
      <c r="J16" s="83"/>
      <c r="L16" s="83"/>
      <c r="N16" s="83"/>
      <c r="P16" s="83"/>
      <c r="R16" s="83"/>
      <c r="T16" s="83"/>
    </row>
    <row r="17" spans="1:20" s="68" customFormat="1" ht="16.5" customHeight="1" x14ac:dyDescent="0.3">
      <c r="A17" s="66" t="s">
        <v>237</v>
      </c>
      <c r="B17" s="82"/>
      <c r="C17" s="66"/>
      <c r="D17" s="69"/>
      <c r="E17" s="67"/>
      <c r="F17" s="83">
        <v>0</v>
      </c>
      <c r="H17" s="83">
        <v>0</v>
      </c>
      <c r="J17" s="83">
        <v>0</v>
      </c>
      <c r="L17" s="83">
        <v>-1119000</v>
      </c>
      <c r="N17" s="83">
        <v>0</v>
      </c>
      <c r="P17" s="83">
        <v>0</v>
      </c>
      <c r="R17" s="83">
        <f t="shared" ref="R17:R18" si="0">SUM(N17:P17)</f>
        <v>0</v>
      </c>
      <c r="T17" s="83">
        <f>SUM(F17:L17,R17)</f>
        <v>-1119000</v>
      </c>
    </row>
    <row r="18" spans="1:20" s="68" customFormat="1" ht="16.5" customHeight="1" x14ac:dyDescent="0.3">
      <c r="A18" s="66" t="s">
        <v>86</v>
      </c>
      <c r="B18" s="66"/>
      <c r="C18" s="66"/>
      <c r="D18" s="69"/>
      <c r="E18" s="67"/>
      <c r="F18" s="180">
        <v>0</v>
      </c>
      <c r="G18" s="83"/>
      <c r="H18" s="180">
        <v>0</v>
      </c>
      <c r="I18" s="83"/>
      <c r="J18" s="180">
        <v>0</v>
      </c>
      <c r="K18" s="63"/>
      <c r="L18" s="181">
        <v>2534523</v>
      </c>
      <c r="M18" s="63"/>
      <c r="N18" s="180">
        <v>0</v>
      </c>
      <c r="O18" s="83"/>
      <c r="P18" s="181">
        <v>34606</v>
      </c>
      <c r="Q18" s="83"/>
      <c r="R18" s="180">
        <f t="shared" si="0"/>
        <v>34606</v>
      </c>
      <c r="S18" s="83"/>
      <c r="T18" s="180">
        <f>SUM(F18:L18,R18)</f>
        <v>2569129</v>
      </c>
    </row>
    <row r="19" spans="1:20" s="68" customFormat="1" ht="16.5" customHeight="1" x14ac:dyDescent="0.3">
      <c r="A19" s="66"/>
      <c r="B19" s="66"/>
      <c r="C19" s="66"/>
      <c r="D19" s="69"/>
      <c r="E19" s="67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spans="1:20" s="68" customFormat="1" ht="16.5" customHeight="1" thickBot="1" x14ac:dyDescent="0.35">
      <c r="A20" s="65" t="s">
        <v>238</v>
      </c>
      <c r="B20" s="66"/>
      <c r="C20" s="66"/>
      <c r="D20" s="69"/>
      <c r="E20" s="67"/>
      <c r="F20" s="182">
        <f>SUM(F14:F18)</f>
        <v>373000</v>
      </c>
      <c r="G20" s="63"/>
      <c r="H20" s="182">
        <f>SUM(H14:H18)</f>
        <v>3680616</v>
      </c>
      <c r="I20" s="63"/>
      <c r="J20" s="182">
        <f>SUM(J14:J18)</f>
        <v>37300</v>
      </c>
      <c r="K20" s="63"/>
      <c r="L20" s="182">
        <f>SUM(L14:L18)</f>
        <v>19804935</v>
      </c>
      <c r="M20" s="63"/>
      <c r="N20" s="182">
        <f>SUM(N14:N18)</f>
        <v>-16197</v>
      </c>
      <c r="O20" s="63"/>
      <c r="P20" s="182">
        <f>SUM(P14:P18)</f>
        <v>-98149</v>
      </c>
      <c r="Q20" s="63"/>
      <c r="R20" s="182">
        <f>SUM(R14:R18)</f>
        <v>-114346</v>
      </c>
      <c r="S20" s="63"/>
      <c r="T20" s="182">
        <f>SUM(T14:T18)</f>
        <v>23781505</v>
      </c>
    </row>
    <row r="21" spans="1:20" s="68" customFormat="1" ht="16.5" customHeight="1" thickTop="1" x14ac:dyDescent="0.3">
      <c r="A21" s="65"/>
      <c r="B21" s="66"/>
      <c r="C21" s="66"/>
      <c r="D21" s="69"/>
      <c r="E21" s="67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1:20" s="68" customFormat="1" ht="16.5" customHeight="1" x14ac:dyDescent="0.3">
      <c r="A22" s="65"/>
      <c r="B22" s="66"/>
      <c r="C22" s="66"/>
      <c r="D22" s="81"/>
      <c r="E22" s="69"/>
      <c r="F22" s="55"/>
      <c r="G22" s="79"/>
      <c r="H22" s="55"/>
      <c r="I22" s="73"/>
      <c r="J22" s="55"/>
      <c r="K22" s="80"/>
      <c r="L22" s="55"/>
      <c r="M22" s="73"/>
      <c r="N22" s="55"/>
      <c r="O22" s="73"/>
      <c r="P22" s="55"/>
      <c r="Q22" s="73"/>
      <c r="R22" s="55"/>
      <c r="S22" s="73"/>
      <c r="T22" s="55"/>
    </row>
    <row r="23" spans="1:20" s="68" customFormat="1" ht="16.5" customHeight="1" x14ac:dyDescent="0.3">
      <c r="A23" s="65" t="s">
        <v>265</v>
      </c>
      <c r="B23" s="82"/>
      <c r="C23" s="66"/>
      <c r="D23" s="69"/>
      <c r="E23" s="67"/>
      <c r="F23" s="84">
        <v>373000</v>
      </c>
      <c r="G23" s="83"/>
      <c r="H23" s="84">
        <v>3680616</v>
      </c>
      <c r="I23" s="83"/>
      <c r="J23" s="84">
        <v>40200</v>
      </c>
      <c r="K23" s="83"/>
      <c r="L23" s="84">
        <v>19338746</v>
      </c>
      <c r="M23" s="83"/>
      <c r="N23" s="84">
        <v>-16197</v>
      </c>
      <c r="O23" s="83"/>
      <c r="P23" s="84">
        <v>-11729</v>
      </c>
      <c r="Q23" s="83"/>
      <c r="R23" s="84">
        <v>-27926</v>
      </c>
      <c r="S23" s="83"/>
      <c r="T23" s="84">
        <f>SUM(F23:L23,R23)</f>
        <v>23404636</v>
      </c>
    </row>
    <row r="24" spans="1:20" s="68" customFormat="1" ht="6" customHeight="1" x14ac:dyDescent="0.3">
      <c r="A24" s="65"/>
      <c r="B24" s="82"/>
      <c r="C24" s="66"/>
      <c r="D24" s="69"/>
      <c r="E24" s="67"/>
      <c r="F24" s="84"/>
      <c r="G24" s="83"/>
      <c r="H24" s="84"/>
      <c r="I24" s="83"/>
      <c r="J24" s="84"/>
      <c r="K24" s="83"/>
      <c r="L24" s="84"/>
      <c r="M24" s="83"/>
      <c r="N24" s="84"/>
      <c r="O24" s="83"/>
      <c r="P24" s="84"/>
      <c r="Q24" s="83"/>
      <c r="R24" s="84"/>
      <c r="S24" s="83"/>
      <c r="T24" s="84"/>
    </row>
    <row r="25" spans="1:20" s="68" customFormat="1" ht="16.5" customHeight="1" x14ac:dyDescent="0.3">
      <c r="A25" s="65" t="s">
        <v>108</v>
      </c>
      <c r="B25" s="82"/>
      <c r="C25" s="66"/>
      <c r="D25" s="69"/>
      <c r="E25" s="67"/>
      <c r="F25" s="84"/>
      <c r="H25" s="84"/>
      <c r="J25" s="84"/>
      <c r="L25" s="84"/>
      <c r="N25" s="84"/>
      <c r="P25" s="84"/>
      <c r="R25" s="84"/>
      <c r="T25" s="84"/>
    </row>
    <row r="26" spans="1:20" s="68" customFormat="1" ht="16.2" customHeight="1" x14ac:dyDescent="0.3">
      <c r="A26" s="66" t="s">
        <v>237</v>
      </c>
      <c r="B26" s="82"/>
      <c r="C26" s="66"/>
      <c r="D26" s="69">
        <v>21</v>
      </c>
      <c r="E26" s="67"/>
      <c r="F26" s="84">
        <v>0</v>
      </c>
      <c r="H26" s="84">
        <v>0</v>
      </c>
      <c r="J26" s="84">
        <v>0</v>
      </c>
      <c r="L26" s="84">
        <v>-1119000</v>
      </c>
      <c r="N26" s="84">
        <v>0</v>
      </c>
      <c r="P26" s="84">
        <v>0</v>
      </c>
      <c r="R26" s="84">
        <f t="shared" ref="R26:R27" si="1">SUM(N26:P26)</f>
        <v>0</v>
      </c>
      <c r="T26" s="84">
        <f>SUM(F26:L26,R26)</f>
        <v>-1119000</v>
      </c>
    </row>
    <row r="27" spans="1:20" s="68" customFormat="1" ht="16.5" customHeight="1" x14ac:dyDescent="0.3">
      <c r="A27" s="66" t="s">
        <v>269</v>
      </c>
      <c r="B27" s="66"/>
      <c r="C27" s="66"/>
      <c r="D27" s="69"/>
      <c r="E27" s="67"/>
      <c r="F27" s="85">
        <v>0</v>
      </c>
      <c r="G27" s="83"/>
      <c r="H27" s="85">
        <v>0</v>
      </c>
      <c r="I27" s="83"/>
      <c r="J27" s="85">
        <v>0</v>
      </c>
      <c r="K27" s="63"/>
      <c r="L27" s="62">
        <v>1882788</v>
      </c>
      <c r="M27" s="63"/>
      <c r="N27" s="85">
        <v>0</v>
      </c>
      <c r="O27" s="83"/>
      <c r="P27" s="62">
        <f>'7-8 (6M)'!J77</f>
        <v>-28145</v>
      </c>
      <c r="Q27" s="83"/>
      <c r="R27" s="85">
        <f t="shared" si="1"/>
        <v>-28145</v>
      </c>
      <c r="S27" s="83"/>
      <c r="T27" s="85">
        <f>SUM(F27:L27,R27)</f>
        <v>1854643</v>
      </c>
    </row>
    <row r="28" spans="1:20" s="68" customFormat="1" ht="16.5" customHeight="1" x14ac:dyDescent="0.3">
      <c r="A28" s="66"/>
      <c r="B28" s="66"/>
      <c r="C28" s="66"/>
      <c r="D28" s="69"/>
      <c r="E28" s="67"/>
      <c r="F28" s="86"/>
      <c r="G28" s="63"/>
      <c r="H28" s="86"/>
      <c r="I28" s="63"/>
      <c r="J28" s="86"/>
      <c r="K28" s="63"/>
      <c r="L28" s="86"/>
      <c r="M28" s="63"/>
      <c r="N28" s="86"/>
      <c r="O28" s="63"/>
      <c r="P28" s="86"/>
      <c r="Q28" s="63"/>
      <c r="R28" s="86"/>
      <c r="S28" s="63"/>
      <c r="T28" s="86"/>
    </row>
    <row r="29" spans="1:20" s="68" customFormat="1" ht="16.5" customHeight="1" thickBot="1" x14ac:dyDescent="0.35">
      <c r="A29" s="65" t="s">
        <v>266</v>
      </c>
      <c r="B29" s="66"/>
      <c r="C29" s="66"/>
      <c r="D29" s="69"/>
      <c r="E29" s="67"/>
      <c r="F29" s="87">
        <f>SUM(F23:F27)</f>
        <v>373000</v>
      </c>
      <c r="G29" s="63"/>
      <c r="H29" s="87">
        <f>SUM(H23:H27)</f>
        <v>3680616</v>
      </c>
      <c r="I29" s="63"/>
      <c r="J29" s="87">
        <f>SUM(J23:J27)</f>
        <v>40200</v>
      </c>
      <c r="K29" s="63"/>
      <c r="L29" s="87">
        <f>SUM(L23:L27)</f>
        <v>20102534</v>
      </c>
      <c r="M29" s="63"/>
      <c r="N29" s="87">
        <f>SUM(N23:N27)</f>
        <v>-16197</v>
      </c>
      <c r="O29" s="63"/>
      <c r="P29" s="87">
        <f>SUM(P23:P27)</f>
        <v>-39874</v>
      </c>
      <c r="Q29" s="63"/>
      <c r="R29" s="87">
        <f>SUM(R23:R27)</f>
        <v>-56071</v>
      </c>
      <c r="S29" s="63"/>
      <c r="T29" s="87">
        <f>SUM(T23:T27)</f>
        <v>24140279</v>
      </c>
    </row>
    <row r="30" spans="1:20" s="68" customFormat="1" ht="16.5" customHeight="1" thickTop="1" x14ac:dyDescent="0.3">
      <c r="A30" s="65"/>
      <c r="B30" s="66"/>
      <c r="C30" s="66"/>
      <c r="D30" s="69"/>
      <c r="E30" s="67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</row>
    <row r="31" spans="1:20" s="68" customFormat="1" ht="16.5" customHeight="1" x14ac:dyDescent="0.3">
      <c r="A31" s="65"/>
      <c r="B31" s="66"/>
      <c r="C31" s="66"/>
      <c r="D31" s="69"/>
      <c r="E31" s="67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8" customFormat="1" ht="25.5" customHeight="1" x14ac:dyDescent="0.3">
      <c r="A32" s="65"/>
      <c r="B32" s="66"/>
      <c r="C32" s="66"/>
      <c r="D32" s="69"/>
      <c r="E32" s="67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20" s="68" customFormat="1" ht="16.5" customHeight="1" x14ac:dyDescent="0.3">
      <c r="A33" s="65"/>
      <c r="B33" s="66"/>
      <c r="C33" s="66"/>
      <c r="D33" s="69"/>
      <c r="E33" s="67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  <row r="34" spans="1:20" s="68" customFormat="1" ht="16.5" customHeight="1" x14ac:dyDescent="0.3">
      <c r="A34" s="65"/>
      <c r="B34" s="66"/>
      <c r="C34" s="66"/>
      <c r="D34" s="69"/>
      <c r="E34" s="67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1:20" s="68" customFormat="1" ht="16.5" customHeight="1" x14ac:dyDescent="0.3">
      <c r="A35" s="65"/>
      <c r="B35" s="66"/>
      <c r="C35" s="66"/>
      <c r="D35" s="69"/>
      <c r="E35" s="67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1:20" s="68" customFormat="1" ht="16.5" customHeight="1" x14ac:dyDescent="0.3">
      <c r="A36" s="65"/>
      <c r="B36" s="66"/>
      <c r="C36" s="66"/>
      <c r="D36" s="69"/>
      <c r="E36" s="67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 s="68" customFormat="1" ht="4.5" customHeight="1" x14ac:dyDescent="0.3">
      <c r="A37" s="65"/>
      <c r="B37" s="66"/>
      <c r="C37" s="66"/>
      <c r="D37" s="69"/>
      <c r="E37" s="67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</row>
    <row r="38" spans="1:20" ht="22.2" customHeight="1" x14ac:dyDescent="0.3">
      <c r="A38" s="35" t="str">
        <f>'9'!A51</f>
        <v>The accompanying condensed notes to the interim financial information are an integral part of this interim financial information.</v>
      </c>
      <c r="B38" s="35"/>
      <c r="C38" s="35"/>
      <c r="D38" s="35"/>
      <c r="E38" s="34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</row>
  </sheetData>
  <mergeCells count="3">
    <mergeCell ref="J10:L10"/>
    <mergeCell ref="N8:P8"/>
    <mergeCell ref="N7:R7"/>
  </mergeCells>
  <phoneticPr fontId="16" type="noConversion"/>
  <pageMargins left="0.35" right="0.35" top="0.5" bottom="0.6" header="0.49" footer="0.4"/>
  <pageSetup paperSize="9" scale="88" firstPageNumber="10" fitToHeight="0" orientation="landscape" useFirstPageNumber="1" horizontalDpi="1200" verticalDpi="1200" r:id="rId1"/>
  <headerFooter>
    <oddFooter>&amp;R&amp;"Arial,Regular"&amp;10&amp;P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3047-0DA8-40F1-B38A-1601FD035FD9}">
  <sheetPr>
    <tabColor rgb="FFCCFFCC"/>
  </sheetPr>
  <dimension ref="A1:L180"/>
  <sheetViews>
    <sheetView zoomScaleNormal="100" zoomScaleSheetLayoutView="110" workbookViewId="0">
      <selection activeCell="Q9" sqref="Q9"/>
    </sheetView>
  </sheetViews>
  <sheetFormatPr defaultColWidth="9.33203125" defaultRowHeight="16.5" customHeight="1" x14ac:dyDescent="0.3"/>
  <cols>
    <col min="1" max="1" width="1.5546875" style="37" customWidth="1"/>
    <col min="2" max="2" width="1.33203125" style="37" customWidth="1"/>
    <col min="3" max="3" width="55" style="37" customWidth="1"/>
    <col min="4" max="4" width="5.5546875" style="102" customWidth="1"/>
    <col min="5" max="5" width="0.5546875" style="37" customWidth="1"/>
    <col min="6" max="6" width="11.6640625" style="104" customWidth="1"/>
    <col min="7" max="7" width="0.5546875" style="37" customWidth="1"/>
    <col min="8" max="8" width="11.44140625" style="104" customWidth="1"/>
    <col min="9" max="9" width="0.5546875" style="102" customWidth="1"/>
    <col min="10" max="10" width="11.6640625" style="104" customWidth="1"/>
    <col min="11" max="11" width="0.5546875" style="37" customWidth="1"/>
    <col min="12" max="12" width="11.44140625" style="104" customWidth="1"/>
    <col min="13" max="16384" width="9.33203125" style="38"/>
  </cols>
  <sheetData>
    <row r="1" spans="1:12" ht="16.5" customHeight="1" x14ac:dyDescent="0.3">
      <c r="A1" s="97" t="s">
        <v>57</v>
      </c>
      <c r="B1" s="97"/>
      <c r="C1" s="97"/>
      <c r="D1" s="98"/>
      <c r="G1" s="128"/>
      <c r="I1" s="129"/>
      <c r="K1" s="128"/>
      <c r="L1" s="19" t="s">
        <v>53</v>
      </c>
    </row>
    <row r="2" spans="1:12" ht="16.5" customHeight="1" x14ac:dyDescent="0.3">
      <c r="A2" s="97" t="s">
        <v>47</v>
      </c>
      <c r="B2" s="97"/>
      <c r="C2" s="97"/>
      <c r="D2" s="98"/>
      <c r="G2" s="128"/>
      <c r="I2" s="129"/>
      <c r="K2" s="128"/>
    </row>
    <row r="3" spans="1:12" ht="16.5" customHeight="1" x14ac:dyDescent="0.3">
      <c r="A3" s="99" t="str">
        <f>+'10'!A3</f>
        <v>For the six-month period ended 30 June 2023</v>
      </c>
      <c r="B3" s="99"/>
      <c r="C3" s="99"/>
      <c r="D3" s="100"/>
      <c r="E3" s="101"/>
      <c r="F3" s="105"/>
      <c r="G3" s="130"/>
      <c r="H3" s="105"/>
      <c r="I3" s="131"/>
      <c r="J3" s="105"/>
      <c r="K3" s="130"/>
      <c r="L3" s="105"/>
    </row>
    <row r="4" spans="1:12" ht="16.5" customHeight="1" x14ac:dyDescent="0.3">
      <c r="G4" s="128"/>
      <c r="I4" s="129"/>
      <c r="K4" s="128"/>
    </row>
    <row r="5" spans="1:12" ht="16.5" customHeight="1" x14ac:dyDescent="0.3">
      <c r="G5" s="128"/>
      <c r="I5" s="129"/>
      <c r="K5" s="128"/>
    </row>
    <row r="6" spans="1:12" ht="16.5" customHeight="1" x14ac:dyDescent="0.3">
      <c r="F6" s="199" t="s">
        <v>45</v>
      </c>
      <c r="G6" s="199"/>
      <c r="H6" s="199"/>
      <c r="I6" s="106"/>
      <c r="J6" s="199" t="s">
        <v>98</v>
      </c>
      <c r="K6" s="199"/>
      <c r="L6" s="199"/>
    </row>
    <row r="7" spans="1:12" ht="16.5" customHeight="1" x14ac:dyDescent="0.3">
      <c r="A7" s="38"/>
      <c r="E7" s="97"/>
      <c r="F7" s="198" t="s">
        <v>126</v>
      </c>
      <c r="G7" s="198"/>
      <c r="H7" s="198"/>
      <c r="I7" s="108"/>
      <c r="J7" s="198" t="s">
        <v>126</v>
      </c>
      <c r="K7" s="198"/>
      <c r="L7" s="198"/>
    </row>
    <row r="8" spans="1:12" ht="16.5" customHeight="1" x14ac:dyDescent="0.3">
      <c r="E8" s="97"/>
      <c r="F8" s="116" t="s">
        <v>267</v>
      </c>
      <c r="G8" s="132"/>
      <c r="H8" s="116" t="s">
        <v>208</v>
      </c>
      <c r="I8" s="132"/>
      <c r="J8" s="116" t="s">
        <v>267</v>
      </c>
      <c r="K8" s="132"/>
      <c r="L8" s="116" t="s">
        <v>208</v>
      </c>
    </row>
    <row r="9" spans="1:12" ht="16.5" customHeight="1" x14ac:dyDescent="0.3">
      <c r="D9" s="100" t="s">
        <v>2</v>
      </c>
      <c r="E9" s="97"/>
      <c r="F9" s="117" t="s">
        <v>80</v>
      </c>
      <c r="G9" s="132"/>
      <c r="H9" s="117" t="s">
        <v>80</v>
      </c>
      <c r="I9" s="132"/>
      <c r="J9" s="117" t="s">
        <v>80</v>
      </c>
      <c r="K9" s="132"/>
      <c r="L9" s="117" t="s">
        <v>80</v>
      </c>
    </row>
    <row r="10" spans="1:12" ht="16.5" customHeight="1" x14ac:dyDescent="0.3">
      <c r="A10" s="97" t="s">
        <v>28</v>
      </c>
      <c r="F10" s="110"/>
      <c r="G10" s="128"/>
      <c r="I10" s="129"/>
      <c r="J10" s="110"/>
      <c r="K10" s="128"/>
    </row>
    <row r="11" spans="1:12" ht="16.5" customHeight="1" x14ac:dyDescent="0.3">
      <c r="A11" s="37" t="s">
        <v>29</v>
      </c>
      <c r="F11" s="110">
        <v>4852275</v>
      </c>
      <c r="G11" s="133"/>
      <c r="H11" s="104">
        <f>'7-8 (6M)'!H30</f>
        <v>2279543</v>
      </c>
      <c r="I11" s="133"/>
      <c r="J11" s="110">
        <v>1880389</v>
      </c>
      <c r="K11" s="133"/>
      <c r="L11" s="104">
        <f>'7-8 (6M)'!L30</f>
        <v>2532532</v>
      </c>
    </row>
    <row r="12" spans="1:12" ht="16.5" customHeight="1" x14ac:dyDescent="0.3">
      <c r="A12" s="37" t="s">
        <v>48</v>
      </c>
      <c r="F12" s="110"/>
      <c r="G12" s="133"/>
      <c r="I12" s="133"/>
      <c r="J12" s="110"/>
      <c r="K12" s="133"/>
    </row>
    <row r="13" spans="1:12" ht="16.5" customHeight="1" x14ac:dyDescent="0.3">
      <c r="B13" s="37" t="s">
        <v>149</v>
      </c>
      <c r="F13" s="110"/>
      <c r="G13" s="133"/>
      <c r="I13" s="133"/>
      <c r="J13" s="110"/>
      <c r="K13" s="133"/>
    </row>
    <row r="14" spans="1:12" ht="16.5" customHeight="1" x14ac:dyDescent="0.3">
      <c r="A14" s="37" t="s">
        <v>0</v>
      </c>
      <c r="B14" s="115" t="s">
        <v>42</v>
      </c>
      <c r="F14" s="110">
        <v>1785477</v>
      </c>
      <c r="G14" s="133"/>
      <c r="H14" s="104">
        <v>1747741</v>
      </c>
      <c r="I14" s="133"/>
      <c r="J14" s="110">
        <v>34853</v>
      </c>
      <c r="K14" s="133"/>
      <c r="L14" s="104">
        <v>48181</v>
      </c>
    </row>
    <row r="15" spans="1:12" ht="16.5" customHeight="1" x14ac:dyDescent="0.3">
      <c r="B15" s="115" t="s">
        <v>245</v>
      </c>
      <c r="F15" s="110">
        <v>-6320</v>
      </c>
      <c r="G15" s="133"/>
      <c r="H15" s="104">
        <v>3262</v>
      </c>
      <c r="I15" s="133"/>
      <c r="J15" s="110">
        <v>-585</v>
      </c>
      <c r="K15" s="133"/>
      <c r="L15" s="104">
        <v>0</v>
      </c>
    </row>
    <row r="16" spans="1:12" ht="16.5" customHeight="1" x14ac:dyDescent="0.3">
      <c r="B16" s="115" t="s">
        <v>185</v>
      </c>
      <c r="F16" s="110">
        <v>0</v>
      </c>
      <c r="G16" s="133"/>
      <c r="H16" s="104">
        <v>-445</v>
      </c>
      <c r="I16" s="133"/>
      <c r="J16" s="110">
        <v>0</v>
      </c>
      <c r="K16" s="133"/>
      <c r="L16" s="104">
        <v>0</v>
      </c>
    </row>
    <row r="17" spans="1:12" ht="16.5" customHeight="1" x14ac:dyDescent="0.3">
      <c r="B17" s="115" t="s">
        <v>30</v>
      </c>
      <c r="F17" s="110">
        <v>-151180</v>
      </c>
      <c r="G17" s="133"/>
      <c r="H17" s="104">
        <v>-16629</v>
      </c>
      <c r="I17" s="133"/>
      <c r="J17" s="110">
        <v>-418601</v>
      </c>
      <c r="K17" s="133"/>
      <c r="L17" s="104">
        <v>-181408</v>
      </c>
    </row>
    <row r="18" spans="1:12" ht="16.5" customHeight="1" x14ac:dyDescent="0.3">
      <c r="B18" s="115" t="s">
        <v>99</v>
      </c>
      <c r="D18" s="113">
        <v>22.2</v>
      </c>
      <c r="F18" s="110">
        <v>0</v>
      </c>
      <c r="G18" s="133"/>
      <c r="H18" s="104">
        <v>0</v>
      </c>
      <c r="I18" s="133"/>
      <c r="J18" s="110">
        <v>-2394652</v>
      </c>
      <c r="K18" s="133"/>
      <c r="L18" s="104">
        <v>-2816841</v>
      </c>
    </row>
    <row r="19" spans="1:12" ht="16.5" customHeight="1" x14ac:dyDescent="0.3">
      <c r="B19" s="115" t="s">
        <v>87</v>
      </c>
      <c r="F19" s="110">
        <v>1040419</v>
      </c>
      <c r="G19" s="133"/>
      <c r="H19" s="104">
        <v>654922</v>
      </c>
      <c r="I19" s="133"/>
      <c r="J19" s="110">
        <v>629242</v>
      </c>
      <c r="K19" s="133"/>
      <c r="L19" s="104">
        <v>351214</v>
      </c>
    </row>
    <row r="20" spans="1:12" ht="16.5" customHeight="1" x14ac:dyDescent="0.3">
      <c r="B20" s="115" t="s">
        <v>77</v>
      </c>
      <c r="F20" s="110">
        <v>8443</v>
      </c>
      <c r="G20" s="133"/>
      <c r="H20" s="104">
        <v>9215</v>
      </c>
      <c r="I20" s="133"/>
      <c r="J20" s="110">
        <v>4825</v>
      </c>
      <c r="K20" s="133"/>
      <c r="L20" s="104">
        <v>4666</v>
      </c>
    </row>
    <row r="21" spans="1:12" ht="16.5" customHeight="1" x14ac:dyDescent="0.3">
      <c r="B21" s="115" t="s">
        <v>295</v>
      </c>
      <c r="D21" s="113"/>
      <c r="F21" s="110"/>
      <c r="G21" s="133"/>
      <c r="I21" s="133"/>
      <c r="J21" s="110"/>
      <c r="K21" s="133"/>
    </row>
    <row r="22" spans="1:12" ht="16.5" customHeight="1" x14ac:dyDescent="0.3">
      <c r="B22" s="115"/>
      <c r="C22" s="37" t="s">
        <v>276</v>
      </c>
      <c r="D22" s="102">
        <v>14</v>
      </c>
      <c r="F22" s="110">
        <v>-156745</v>
      </c>
      <c r="G22" s="133"/>
      <c r="H22" s="104">
        <v>-9045</v>
      </c>
      <c r="I22" s="133"/>
      <c r="J22" s="110">
        <v>0</v>
      </c>
      <c r="K22" s="133"/>
      <c r="L22" s="104">
        <v>0</v>
      </c>
    </row>
    <row r="23" spans="1:12" ht="16.5" customHeight="1" x14ac:dyDescent="0.3">
      <c r="B23" s="115" t="s">
        <v>224</v>
      </c>
      <c r="D23" s="113"/>
      <c r="F23" s="110">
        <v>0</v>
      </c>
      <c r="G23" s="133"/>
      <c r="H23" s="104">
        <v>-2120</v>
      </c>
      <c r="I23" s="133"/>
      <c r="J23" s="110">
        <v>0</v>
      </c>
      <c r="K23" s="38"/>
      <c r="L23" s="104">
        <v>0</v>
      </c>
    </row>
    <row r="24" spans="1:12" ht="16.5" customHeight="1" x14ac:dyDescent="0.3">
      <c r="B24" s="115" t="s">
        <v>302</v>
      </c>
      <c r="D24" s="102">
        <v>14</v>
      </c>
      <c r="F24" s="110">
        <v>-1374</v>
      </c>
      <c r="G24" s="133"/>
      <c r="H24" s="104">
        <v>0</v>
      </c>
      <c r="I24" s="133"/>
      <c r="J24" s="110">
        <v>0</v>
      </c>
      <c r="K24" s="38"/>
      <c r="L24" s="104">
        <v>0</v>
      </c>
    </row>
    <row r="25" spans="1:12" ht="16.5" customHeight="1" x14ac:dyDescent="0.3">
      <c r="A25" s="38"/>
      <c r="B25" s="115" t="s">
        <v>243</v>
      </c>
      <c r="C25" s="38"/>
      <c r="D25" s="113"/>
      <c r="F25" s="110">
        <v>39886</v>
      </c>
      <c r="G25" s="133"/>
      <c r="H25" s="104">
        <v>-102581</v>
      </c>
      <c r="I25" s="133"/>
      <c r="J25" s="110">
        <v>-973</v>
      </c>
      <c r="K25" s="38"/>
      <c r="L25" s="104">
        <v>0</v>
      </c>
    </row>
    <row r="26" spans="1:12" ht="16.5" customHeight="1" x14ac:dyDescent="0.3">
      <c r="B26" s="115" t="s">
        <v>288</v>
      </c>
      <c r="D26" s="102">
        <v>15</v>
      </c>
      <c r="F26" s="110">
        <v>12090</v>
      </c>
      <c r="G26" s="133"/>
      <c r="H26" s="104">
        <v>123</v>
      </c>
      <c r="I26" s="133"/>
      <c r="J26" s="110">
        <v>0</v>
      </c>
      <c r="K26" s="102"/>
      <c r="L26" s="104">
        <v>0</v>
      </c>
    </row>
    <row r="27" spans="1:12" ht="16.5" customHeight="1" x14ac:dyDescent="0.3">
      <c r="B27" s="115" t="s">
        <v>293</v>
      </c>
      <c r="F27" s="110">
        <v>-10725</v>
      </c>
      <c r="G27" s="133"/>
      <c r="H27" s="104">
        <v>11478</v>
      </c>
      <c r="I27" s="133"/>
      <c r="J27" s="110">
        <v>0</v>
      </c>
      <c r="K27" s="102"/>
      <c r="L27" s="104">
        <v>0</v>
      </c>
    </row>
    <row r="28" spans="1:12" ht="16.5" customHeight="1" x14ac:dyDescent="0.3">
      <c r="B28" s="115" t="s">
        <v>240</v>
      </c>
      <c r="F28" s="110">
        <v>-46179</v>
      </c>
      <c r="G28" s="133"/>
      <c r="H28" s="104">
        <v>-26549</v>
      </c>
      <c r="I28" s="133"/>
      <c r="J28" s="110">
        <v>-25515</v>
      </c>
      <c r="K28" s="133"/>
      <c r="L28" s="104">
        <v>-48858</v>
      </c>
    </row>
    <row r="29" spans="1:12" ht="16.5" customHeight="1" x14ac:dyDescent="0.3">
      <c r="B29" s="115" t="s">
        <v>303</v>
      </c>
      <c r="F29" s="110">
        <v>20</v>
      </c>
      <c r="G29" s="133"/>
      <c r="H29" s="104">
        <v>734</v>
      </c>
      <c r="I29" s="133"/>
      <c r="J29" s="110">
        <v>0</v>
      </c>
      <c r="K29" s="133"/>
      <c r="L29" s="104">
        <v>0</v>
      </c>
    </row>
    <row r="30" spans="1:12" ht="16.5" customHeight="1" x14ac:dyDescent="0.3">
      <c r="B30" s="115" t="s">
        <v>241</v>
      </c>
      <c r="F30" s="110">
        <v>0</v>
      </c>
      <c r="G30" s="133"/>
      <c r="H30" s="104">
        <v>-11</v>
      </c>
      <c r="I30" s="133"/>
      <c r="J30" s="110">
        <v>0</v>
      </c>
      <c r="K30" s="133"/>
      <c r="L30" s="104">
        <v>0</v>
      </c>
    </row>
    <row r="31" spans="1:12" ht="16.5" customHeight="1" x14ac:dyDescent="0.3">
      <c r="B31" s="115" t="s">
        <v>212</v>
      </c>
      <c r="F31" s="110"/>
      <c r="G31" s="133"/>
      <c r="I31" s="133"/>
      <c r="J31" s="110"/>
      <c r="K31" s="133"/>
    </row>
    <row r="32" spans="1:12" ht="16.5" customHeight="1" x14ac:dyDescent="0.3">
      <c r="B32" s="115"/>
      <c r="C32" s="37" t="s">
        <v>211</v>
      </c>
      <c r="D32" s="113">
        <v>22.7</v>
      </c>
      <c r="F32" s="112">
        <v>0</v>
      </c>
      <c r="G32" s="133"/>
      <c r="H32" s="105">
        <v>0</v>
      </c>
      <c r="I32" s="133"/>
      <c r="J32" s="112">
        <v>-28634</v>
      </c>
      <c r="K32" s="133"/>
      <c r="L32" s="105">
        <v>-28671</v>
      </c>
    </row>
    <row r="33" spans="1:12" ht="16.5" customHeight="1" x14ac:dyDescent="0.3">
      <c r="B33" s="115"/>
      <c r="F33" s="110"/>
      <c r="G33" s="133"/>
      <c r="I33" s="133"/>
      <c r="J33" s="110"/>
      <c r="K33" s="133"/>
    </row>
    <row r="34" spans="1:12" ht="16.5" customHeight="1" x14ac:dyDescent="0.3">
      <c r="A34" s="38"/>
      <c r="B34" s="37" t="s">
        <v>140</v>
      </c>
      <c r="F34" s="110"/>
      <c r="J34" s="110"/>
    </row>
    <row r="35" spans="1:12" ht="16.5" customHeight="1" x14ac:dyDescent="0.3">
      <c r="C35" s="37" t="s">
        <v>228</v>
      </c>
      <c r="F35" s="110">
        <f>SUM(F11:F34)</f>
        <v>7366087</v>
      </c>
      <c r="G35" s="38"/>
      <c r="H35" s="104">
        <f>SUM(H11:H34)</f>
        <v>4549638</v>
      </c>
      <c r="I35" s="128"/>
      <c r="J35" s="110">
        <f>SUM(J11:J34)</f>
        <v>-319651</v>
      </c>
      <c r="K35" s="104"/>
      <c r="L35" s="104">
        <f>SUM(L11:L34)</f>
        <v>-139185</v>
      </c>
    </row>
    <row r="36" spans="1:12" ht="16.5" customHeight="1" x14ac:dyDescent="0.3">
      <c r="B36" s="37" t="s">
        <v>43</v>
      </c>
      <c r="D36" s="98"/>
      <c r="E36" s="97"/>
      <c r="F36" s="110"/>
      <c r="G36" s="128"/>
      <c r="I36" s="39"/>
      <c r="J36" s="118"/>
      <c r="K36" s="134"/>
      <c r="L36" s="178"/>
    </row>
    <row r="37" spans="1:12" ht="16.5" customHeight="1" x14ac:dyDescent="0.3">
      <c r="C37" s="115" t="s">
        <v>227</v>
      </c>
      <c r="D37" s="98"/>
      <c r="E37" s="97"/>
      <c r="F37" s="110"/>
      <c r="G37" s="128"/>
      <c r="I37" s="39"/>
      <c r="J37" s="118"/>
      <c r="K37" s="134"/>
      <c r="L37" s="178"/>
    </row>
    <row r="38" spans="1:12" ht="16.5" customHeight="1" x14ac:dyDescent="0.3">
      <c r="C38" s="37" t="s">
        <v>225</v>
      </c>
      <c r="D38" s="98"/>
      <c r="E38" s="97"/>
      <c r="F38" s="110"/>
      <c r="G38" s="128"/>
      <c r="I38" s="39"/>
      <c r="J38" s="118"/>
      <c r="K38" s="134"/>
      <c r="L38" s="178"/>
    </row>
    <row r="39" spans="1:12" ht="16.5" customHeight="1" x14ac:dyDescent="0.3">
      <c r="B39" s="38"/>
      <c r="C39" s="115" t="s">
        <v>62</v>
      </c>
      <c r="D39" s="98"/>
      <c r="E39" s="97"/>
      <c r="F39" s="187">
        <v>-690753</v>
      </c>
      <c r="G39" s="39"/>
      <c r="H39" s="188">
        <v>1024270</v>
      </c>
      <c r="I39" s="39"/>
      <c r="J39" s="187">
        <v>19113</v>
      </c>
      <c r="K39" s="39"/>
      <c r="L39" s="188">
        <v>210574</v>
      </c>
    </row>
    <row r="40" spans="1:12" ht="16.5" customHeight="1" x14ac:dyDescent="0.3">
      <c r="B40" s="38"/>
      <c r="C40" s="115" t="s">
        <v>289</v>
      </c>
      <c r="D40" s="98"/>
      <c r="E40" s="97"/>
      <c r="F40" s="187">
        <v>4122</v>
      </c>
      <c r="G40" s="39"/>
      <c r="H40" s="188">
        <v>0</v>
      </c>
      <c r="I40" s="39"/>
      <c r="J40" s="187">
        <v>0</v>
      </c>
      <c r="K40" s="39"/>
      <c r="L40" s="188">
        <v>0</v>
      </c>
    </row>
    <row r="41" spans="1:12" ht="16.5" customHeight="1" x14ac:dyDescent="0.3">
      <c r="B41" s="38"/>
      <c r="C41" s="115" t="s">
        <v>290</v>
      </c>
      <c r="D41" s="98"/>
      <c r="E41" s="97"/>
      <c r="F41" s="187">
        <v>-4449666</v>
      </c>
      <c r="G41" s="39"/>
      <c r="H41" s="188">
        <v>0</v>
      </c>
      <c r="I41" s="39"/>
      <c r="J41" s="187">
        <v>0</v>
      </c>
      <c r="K41" s="39"/>
      <c r="L41" s="188">
        <v>0</v>
      </c>
    </row>
    <row r="42" spans="1:12" ht="16.5" customHeight="1" x14ac:dyDescent="0.3">
      <c r="B42" s="38"/>
      <c r="C42" s="115" t="s">
        <v>90</v>
      </c>
      <c r="D42" s="98"/>
      <c r="E42" s="97"/>
      <c r="F42" s="187">
        <v>-317829</v>
      </c>
      <c r="G42" s="39"/>
      <c r="H42" s="188">
        <v>-1060938</v>
      </c>
      <c r="I42" s="39"/>
      <c r="J42" s="187">
        <v>-8999</v>
      </c>
      <c r="K42" s="39"/>
      <c r="L42" s="188">
        <v>-20305</v>
      </c>
    </row>
    <row r="43" spans="1:12" ht="16.5" customHeight="1" x14ac:dyDescent="0.3">
      <c r="B43" s="38"/>
      <c r="C43" s="115" t="s">
        <v>31</v>
      </c>
      <c r="D43" s="98"/>
      <c r="E43" s="97"/>
      <c r="F43" s="187">
        <v>-2319484</v>
      </c>
      <c r="G43" s="39"/>
      <c r="H43" s="188">
        <v>-1688969</v>
      </c>
      <c r="I43" s="39"/>
      <c r="J43" s="187">
        <v>51832</v>
      </c>
      <c r="K43" s="39"/>
      <c r="L43" s="188">
        <v>-135535</v>
      </c>
    </row>
    <row r="44" spans="1:12" ht="16.5" customHeight="1" x14ac:dyDescent="0.3">
      <c r="B44" s="38"/>
      <c r="C44" s="115" t="s">
        <v>78</v>
      </c>
      <c r="D44" s="98"/>
      <c r="E44" s="97"/>
      <c r="F44" s="187">
        <v>62454</v>
      </c>
      <c r="G44" s="39"/>
      <c r="H44" s="188">
        <v>38385</v>
      </c>
      <c r="I44" s="39"/>
      <c r="J44" s="187">
        <v>2508</v>
      </c>
      <c r="K44" s="39"/>
      <c r="L44" s="188">
        <v>-5</v>
      </c>
    </row>
    <row r="45" spans="1:12" ht="16.5" customHeight="1" x14ac:dyDescent="0.3">
      <c r="B45" s="38"/>
      <c r="C45" s="115" t="s">
        <v>63</v>
      </c>
      <c r="D45" s="98"/>
      <c r="E45" s="97"/>
      <c r="F45" s="187">
        <v>-2171329</v>
      </c>
      <c r="G45" s="39"/>
      <c r="H45" s="188">
        <v>-16313</v>
      </c>
      <c r="I45" s="39"/>
      <c r="J45" s="187">
        <v>-74937</v>
      </c>
      <c r="K45" s="39"/>
      <c r="L45" s="188">
        <v>-95518</v>
      </c>
    </row>
    <row r="46" spans="1:12" ht="16.5" customHeight="1" x14ac:dyDescent="0.3">
      <c r="B46" s="38"/>
      <c r="C46" s="115" t="s">
        <v>91</v>
      </c>
      <c r="D46" s="98"/>
      <c r="E46" s="97"/>
      <c r="F46" s="187">
        <v>187230</v>
      </c>
      <c r="G46" s="39"/>
      <c r="H46" s="188">
        <v>64210</v>
      </c>
      <c r="I46" s="39"/>
      <c r="J46" s="187">
        <v>11447</v>
      </c>
      <c r="K46" s="39"/>
      <c r="L46" s="188">
        <v>-10074</v>
      </c>
    </row>
    <row r="47" spans="1:12" ht="16.5" customHeight="1" x14ac:dyDescent="0.3">
      <c r="B47" s="38"/>
      <c r="C47" s="115" t="s">
        <v>128</v>
      </c>
      <c r="D47" s="98"/>
      <c r="E47" s="97"/>
      <c r="F47" s="189">
        <v>4860</v>
      </c>
      <c r="G47" s="39"/>
      <c r="H47" s="190">
        <v>-219</v>
      </c>
      <c r="I47" s="39"/>
      <c r="J47" s="189">
        <v>0</v>
      </c>
      <c r="K47" s="133"/>
      <c r="L47" s="190">
        <v>0</v>
      </c>
    </row>
    <row r="48" spans="1:12" ht="16.5" customHeight="1" x14ac:dyDescent="0.3">
      <c r="B48" s="38"/>
      <c r="C48" s="115"/>
      <c r="D48" s="98"/>
      <c r="E48" s="97"/>
      <c r="F48" s="118"/>
      <c r="G48" s="39"/>
      <c r="H48" s="178"/>
      <c r="J48" s="110"/>
    </row>
    <row r="49" spans="1:12" ht="16.5" customHeight="1" x14ac:dyDescent="0.3">
      <c r="A49" s="38"/>
      <c r="B49" s="37" t="s">
        <v>154</v>
      </c>
      <c r="C49" s="38"/>
      <c r="D49" s="98"/>
      <c r="E49" s="97"/>
      <c r="F49" s="187">
        <f t="shared" ref="F49:H49" si="0">SUM(F35,F39:F47)</f>
        <v>-2324308</v>
      </c>
      <c r="G49" s="188"/>
      <c r="H49" s="188">
        <f t="shared" si="0"/>
        <v>2910064</v>
      </c>
      <c r="I49" s="39"/>
      <c r="J49" s="187">
        <f>SUM(J35:J47)</f>
        <v>-318687</v>
      </c>
      <c r="K49" s="134"/>
      <c r="L49" s="188">
        <f>SUM(L35:L47)</f>
        <v>-190048</v>
      </c>
    </row>
    <row r="50" spans="1:12" ht="16.5" customHeight="1" x14ac:dyDescent="0.3">
      <c r="A50" s="38"/>
      <c r="C50" s="115" t="s">
        <v>32</v>
      </c>
      <c r="D50" s="98"/>
      <c r="E50" s="97"/>
      <c r="F50" s="187">
        <v>-96434</v>
      </c>
      <c r="G50" s="188"/>
      <c r="H50" s="188">
        <v>-28816</v>
      </c>
      <c r="I50" s="39"/>
      <c r="J50" s="187">
        <v>-2981</v>
      </c>
      <c r="K50" s="134"/>
      <c r="L50" s="188">
        <v>-2649</v>
      </c>
    </row>
    <row r="51" spans="1:12" ht="16.5" customHeight="1" x14ac:dyDescent="0.3">
      <c r="A51" s="38"/>
      <c r="C51" s="115" t="s">
        <v>268</v>
      </c>
      <c r="D51" s="98"/>
      <c r="E51" s="97"/>
      <c r="F51" s="189">
        <v>6785</v>
      </c>
      <c r="G51" s="39"/>
      <c r="H51" s="190">
        <v>0</v>
      </c>
      <c r="I51" s="39"/>
      <c r="J51" s="189">
        <v>6785</v>
      </c>
      <c r="K51" s="39"/>
      <c r="L51" s="190">
        <v>0</v>
      </c>
    </row>
    <row r="52" spans="1:12" ht="16.5" customHeight="1" x14ac:dyDescent="0.3">
      <c r="A52" s="38"/>
      <c r="D52" s="98"/>
      <c r="E52" s="97"/>
      <c r="F52" s="118"/>
      <c r="G52" s="39"/>
      <c r="H52" s="178"/>
      <c r="I52" s="134"/>
      <c r="J52" s="118"/>
      <c r="K52" s="39"/>
      <c r="L52" s="178"/>
    </row>
    <row r="53" spans="1:12" ht="16.5" customHeight="1" x14ac:dyDescent="0.3">
      <c r="A53" s="97" t="s">
        <v>210</v>
      </c>
      <c r="B53" s="97"/>
      <c r="C53" s="97"/>
      <c r="D53" s="98"/>
      <c r="E53" s="188"/>
      <c r="F53" s="189">
        <f>SUM(F49:F51)</f>
        <v>-2413957</v>
      </c>
      <c r="G53" s="188"/>
      <c r="H53" s="190">
        <f>SUM(H49:H51)</f>
        <v>2881248</v>
      </c>
      <c r="I53" s="134"/>
      <c r="J53" s="189">
        <f>SUM(J49:J51)</f>
        <v>-314883</v>
      </c>
      <c r="K53" s="39"/>
      <c r="L53" s="190">
        <f>SUM(L49:L51)</f>
        <v>-192697</v>
      </c>
    </row>
    <row r="54" spans="1:12" ht="16.5" customHeight="1" x14ac:dyDescent="0.3">
      <c r="A54" s="97"/>
      <c r="B54" s="97"/>
      <c r="C54" s="97"/>
      <c r="D54" s="98"/>
      <c r="E54" s="188"/>
      <c r="F54" s="188"/>
      <c r="G54" s="188"/>
      <c r="H54" s="188"/>
      <c r="I54" s="134"/>
      <c r="J54" s="188"/>
      <c r="K54" s="39"/>
      <c r="L54" s="188"/>
    </row>
    <row r="55" spans="1:12" ht="16.5" customHeight="1" x14ac:dyDescent="0.3">
      <c r="A55" s="97"/>
      <c r="B55" s="97"/>
      <c r="C55" s="97"/>
      <c r="D55" s="98"/>
      <c r="E55" s="188"/>
      <c r="F55" s="188"/>
      <c r="G55" s="188"/>
      <c r="H55" s="188"/>
      <c r="I55" s="134"/>
      <c r="J55" s="188"/>
      <c r="K55" s="39"/>
      <c r="L55" s="188"/>
    </row>
    <row r="56" spans="1:12" ht="16.5" customHeight="1" x14ac:dyDescent="0.3">
      <c r="A56" s="97"/>
      <c r="B56" s="97"/>
      <c r="C56" s="97"/>
      <c r="D56" s="98"/>
      <c r="E56" s="188"/>
      <c r="F56" s="188"/>
      <c r="G56" s="188"/>
      <c r="H56" s="188"/>
      <c r="I56" s="134"/>
      <c r="J56" s="188"/>
      <c r="K56" s="39"/>
      <c r="L56" s="188"/>
    </row>
    <row r="57" spans="1:12" ht="16.5" customHeight="1" x14ac:dyDescent="0.3">
      <c r="A57" s="97"/>
      <c r="B57" s="97"/>
      <c r="C57" s="97"/>
      <c r="D57" s="98"/>
      <c r="E57" s="188"/>
      <c r="F57" s="188"/>
      <c r="G57" s="188"/>
      <c r="H57" s="188"/>
      <c r="I57" s="134"/>
      <c r="J57" s="188"/>
      <c r="K57" s="39"/>
      <c r="L57" s="188"/>
    </row>
    <row r="58" spans="1:12" ht="16.5" customHeight="1" x14ac:dyDescent="0.3">
      <c r="A58" s="97"/>
      <c r="B58" s="97"/>
      <c r="C58" s="97"/>
      <c r="D58" s="98"/>
      <c r="E58" s="188"/>
      <c r="F58" s="188"/>
      <c r="G58" s="188"/>
      <c r="H58" s="188"/>
      <c r="I58" s="134"/>
      <c r="J58" s="188"/>
      <c r="K58" s="39"/>
      <c r="L58" s="188"/>
    </row>
    <row r="59" spans="1:12" ht="13.5" customHeight="1" x14ac:dyDescent="0.3">
      <c r="A59" s="97"/>
      <c r="B59" s="97"/>
      <c r="C59" s="97"/>
      <c r="D59" s="98"/>
      <c r="E59" s="188"/>
      <c r="F59" s="188"/>
      <c r="G59" s="188"/>
      <c r="H59" s="188"/>
      <c r="I59" s="134"/>
      <c r="J59" s="188"/>
      <c r="K59" s="39"/>
      <c r="L59" s="188"/>
    </row>
    <row r="60" spans="1:12" ht="22.35" customHeight="1" x14ac:dyDescent="0.3">
      <c r="A60" s="206" t="str">
        <f>'10'!A38</f>
        <v>The accompanying condensed notes to the interim financial information are an integral part of this interim financial information.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</row>
    <row r="61" spans="1:12" ht="16.5" customHeight="1" x14ac:dyDescent="0.3">
      <c r="A61" s="97" t="str">
        <f>+A1</f>
        <v>Energy Absolute Public Company Limited</v>
      </c>
      <c r="B61" s="97"/>
      <c r="C61" s="97"/>
      <c r="D61" s="98"/>
      <c r="G61" s="128"/>
      <c r="I61" s="129"/>
      <c r="K61" s="128"/>
      <c r="L61" s="19" t="s">
        <v>53</v>
      </c>
    </row>
    <row r="62" spans="1:12" ht="16.5" customHeight="1" x14ac:dyDescent="0.3">
      <c r="A62" s="97" t="str">
        <f>A2</f>
        <v xml:space="preserve">Statement of Cash Flows </v>
      </c>
      <c r="B62" s="97"/>
      <c r="C62" s="97"/>
      <c r="D62" s="98"/>
      <c r="G62" s="128"/>
      <c r="I62" s="129"/>
      <c r="K62" s="128"/>
    </row>
    <row r="63" spans="1:12" ht="16.5" customHeight="1" x14ac:dyDescent="0.3">
      <c r="A63" s="99" t="str">
        <f>+A3</f>
        <v>For the six-month period ended 30 June 2023</v>
      </c>
      <c r="B63" s="99"/>
      <c r="C63" s="99"/>
      <c r="D63" s="100"/>
      <c r="E63" s="101"/>
      <c r="F63" s="105"/>
      <c r="G63" s="130"/>
      <c r="H63" s="105"/>
      <c r="I63" s="131"/>
      <c r="J63" s="105"/>
      <c r="K63" s="130"/>
      <c r="L63" s="105"/>
    </row>
    <row r="64" spans="1:12" ht="16.5" customHeight="1" x14ac:dyDescent="0.3">
      <c r="A64" s="97"/>
      <c r="B64" s="97"/>
      <c r="C64" s="97"/>
      <c r="D64" s="98"/>
      <c r="G64" s="128"/>
      <c r="I64" s="129"/>
      <c r="K64" s="128"/>
    </row>
    <row r="65" spans="1:12" ht="16.5" customHeight="1" x14ac:dyDescent="0.3">
      <c r="A65" s="97"/>
      <c r="B65" s="97"/>
      <c r="C65" s="97"/>
      <c r="D65" s="98"/>
      <c r="G65" s="128"/>
      <c r="I65" s="129"/>
      <c r="K65" s="128"/>
    </row>
    <row r="66" spans="1:12" ht="16.5" customHeight="1" x14ac:dyDescent="0.3">
      <c r="F66" s="199" t="s">
        <v>45</v>
      </c>
      <c r="G66" s="199"/>
      <c r="H66" s="199"/>
      <c r="I66" s="106"/>
      <c r="J66" s="199" t="s">
        <v>98</v>
      </c>
      <c r="K66" s="199"/>
      <c r="L66" s="199"/>
    </row>
    <row r="67" spans="1:12" ht="16.5" customHeight="1" x14ac:dyDescent="0.3">
      <c r="A67" s="38"/>
      <c r="E67" s="97"/>
      <c r="F67" s="198" t="s">
        <v>126</v>
      </c>
      <c r="G67" s="198"/>
      <c r="H67" s="198"/>
      <c r="I67" s="108"/>
      <c r="J67" s="198" t="s">
        <v>126</v>
      </c>
      <c r="K67" s="198"/>
      <c r="L67" s="198"/>
    </row>
    <row r="68" spans="1:12" ht="16.5" customHeight="1" x14ac:dyDescent="0.3">
      <c r="E68" s="97"/>
      <c r="F68" s="116" t="s">
        <v>267</v>
      </c>
      <c r="G68" s="132"/>
      <c r="H68" s="116" t="s">
        <v>208</v>
      </c>
      <c r="I68" s="132"/>
      <c r="J68" s="116" t="s">
        <v>267</v>
      </c>
      <c r="K68" s="132"/>
      <c r="L68" s="116" t="s">
        <v>208</v>
      </c>
    </row>
    <row r="69" spans="1:12" ht="16.5" customHeight="1" x14ac:dyDescent="0.3">
      <c r="D69" s="100" t="s">
        <v>2</v>
      </c>
      <c r="E69" s="97"/>
      <c r="F69" s="117" t="s">
        <v>80</v>
      </c>
      <c r="G69" s="132"/>
      <c r="H69" s="117" t="s">
        <v>80</v>
      </c>
      <c r="I69" s="132"/>
      <c r="J69" s="117" t="s">
        <v>80</v>
      </c>
      <c r="K69" s="132"/>
      <c r="L69" s="117" t="s">
        <v>80</v>
      </c>
    </row>
    <row r="70" spans="1:12" ht="16.5" customHeight="1" x14ac:dyDescent="0.3">
      <c r="A70" s="97" t="s">
        <v>33</v>
      </c>
      <c r="E70" s="97"/>
      <c r="F70" s="118"/>
      <c r="G70" s="39"/>
      <c r="H70" s="178"/>
      <c r="I70" s="134"/>
      <c r="J70" s="118"/>
      <c r="K70" s="39"/>
      <c r="L70" s="178"/>
    </row>
    <row r="71" spans="1:12" ht="16.5" customHeight="1" x14ac:dyDescent="0.3">
      <c r="A71" s="37" t="s">
        <v>125</v>
      </c>
      <c r="D71" s="98"/>
      <c r="E71" s="97"/>
      <c r="F71" s="187">
        <v>-18106</v>
      </c>
      <c r="G71" s="39"/>
      <c r="H71" s="188">
        <v>-21893</v>
      </c>
      <c r="I71" s="39"/>
      <c r="J71" s="110">
        <v>0</v>
      </c>
      <c r="K71" s="39"/>
      <c r="L71" s="104">
        <v>0</v>
      </c>
    </row>
    <row r="72" spans="1:12" ht="16.5" customHeight="1" x14ac:dyDescent="0.3">
      <c r="A72" s="37" t="s">
        <v>287</v>
      </c>
      <c r="D72" s="102">
        <v>12</v>
      </c>
      <c r="E72" s="97"/>
      <c r="F72" s="187">
        <v>-3500000</v>
      </c>
      <c r="G72" s="39"/>
      <c r="H72" s="188">
        <v>0</v>
      </c>
      <c r="I72" s="39"/>
      <c r="J72" s="187">
        <v>-3500000</v>
      </c>
      <c r="K72" s="39"/>
      <c r="L72" s="104">
        <v>0</v>
      </c>
    </row>
    <row r="73" spans="1:12" ht="16.5" customHeight="1" x14ac:dyDescent="0.3">
      <c r="A73" s="37" t="s">
        <v>192</v>
      </c>
      <c r="D73" s="113">
        <v>22.5</v>
      </c>
      <c r="E73" s="97"/>
      <c r="F73" s="187">
        <v>24000</v>
      </c>
      <c r="G73" s="39"/>
      <c r="H73" s="188">
        <v>0</v>
      </c>
      <c r="I73" s="39"/>
      <c r="J73" s="187">
        <v>1935000</v>
      </c>
      <c r="K73" s="39"/>
      <c r="L73" s="188">
        <v>450000</v>
      </c>
    </row>
    <row r="74" spans="1:12" ht="16.5" customHeight="1" x14ac:dyDescent="0.3">
      <c r="A74" s="37" t="s">
        <v>179</v>
      </c>
      <c r="D74" s="113">
        <v>22.5</v>
      </c>
      <c r="E74" s="97"/>
      <c r="F74" s="110">
        <v>0</v>
      </c>
      <c r="G74" s="39"/>
      <c r="H74" s="104">
        <v>-24000</v>
      </c>
      <c r="I74" s="39"/>
      <c r="J74" s="110">
        <v>-4639813</v>
      </c>
      <c r="K74" s="39"/>
      <c r="L74" s="104">
        <v>-2834786</v>
      </c>
    </row>
    <row r="75" spans="1:12" ht="16.5" customHeight="1" x14ac:dyDescent="0.3">
      <c r="A75" s="37" t="s">
        <v>100</v>
      </c>
      <c r="D75" s="113">
        <v>22.5</v>
      </c>
      <c r="E75" s="97"/>
      <c r="F75" s="110">
        <v>0</v>
      </c>
      <c r="G75" s="39"/>
      <c r="H75" s="104">
        <v>0</v>
      </c>
      <c r="I75" s="39"/>
      <c r="J75" s="110">
        <v>1853500</v>
      </c>
      <c r="K75" s="38"/>
      <c r="L75" s="104">
        <v>1249000</v>
      </c>
    </row>
    <row r="76" spans="1:12" ht="16.5" customHeight="1" x14ac:dyDescent="0.3">
      <c r="A76" s="37" t="s">
        <v>197</v>
      </c>
      <c r="D76" s="113">
        <v>22.5</v>
      </c>
      <c r="E76" s="97"/>
      <c r="F76" s="110">
        <v>0</v>
      </c>
      <c r="G76" s="39"/>
      <c r="H76" s="104">
        <v>0</v>
      </c>
      <c r="I76" s="39"/>
      <c r="J76" s="110">
        <v>-5835000</v>
      </c>
      <c r="K76" s="38"/>
      <c r="L76" s="104">
        <v>-10000</v>
      </c>
    </row>
    <row r="77" spans="1:12" ht="16.5" customHeight="1" x14ac:dyDescent="0.3">
      <c r="A77" s="37" t="s">
        <v>233</v>
      </c>
      <c r="D77" s="113"/>
      <c r="E77" s="97"/>
      <c r="F77" s="187">
        <v>0</v>
      </c>
      <c r="G77" s="39"/>
      <c r="H77" s="188">
        <v>-3215268</v>
      </c>
      <c r="I77" s="39"/>
      <c r="J77" s="187">
        <v>0</v>
      </c>
      <c r="K77" s="39"/>
      <c r="L77" s="188">
        <v>0</v>
      </c>
    </row>
    <row r="78" spans="1:12" ht="16.5" customHeight="1" x14ac:dyDescent="0.3">
      <c r="A78" s="37" t="s">
        <v>85</v>
      </c>
      <c r="D78" s="113"/>
      <c r="E78" s="97"/>
      <c r="F78" s="187">
        <v>0</v>
      </c>
      <c r="G78" s="39"/>
      <c r="H78" s="188">
        <v>0</v>
      </c>
      <c r="I78" s="39"/>
      <c r="J78" s="187">
        <v>0</v>
      </c>
      <c r="K78" s="39"/>
      <c r="L78" s="188">
        <v>-3594900</v>
      </c>
    </row>
    <row r="79" spans="1:12" ht="16.5" customHeight="1" x14ac:dyDescent="0.3">
      <c r="A79" s="37" t="s">
        <v>235</v>
      </c>
      <c r="D79" s="113"/>
      <c r="E79" s="97"/>
      <c r="F79" s="187"/>
      <c r="G79" s="39"/>
      <c r="H79" s="188"/>
      <c r="I79" s="39"/>
      <c r="J79" s="187"/>
      <c r="K79" s="39"/>
      <c r="L79" s="188"/>
    </row>
    <row r="80" spans="1:12" ht="16.5" customHeight="1" x14ac:dyDescent="0.3">
      <c r="A80" s="37" t="s">
        <v>234</v>
      </c>
      <c r="D80" s="113"/>
      <c r="E80" s="97"/>
      <c r="F80" s="187">
        <v>0</v>
      </c>
      <c r="G80" s="39"/>
      <c r="H80" s="188">
        <v>26489</v>
      </c>
      <c r="I80" s="39"/>
      <c r="J80" s="187">
        <v>0</v>
      </c>
      <c r="K80" s="39"/>
      <c r="L80" s="188">
        <v>0</v>
      </c>
    </row>
    <row r="81" spans="1:12" ht="16.5" customHeight="1" x14ac:dyDescent="0.3">
      <c r="A81" s="37" t="s">
        <v>277</v>
      </c>
      <c r="D81" s="102">
        <v>14</v>
      </c>
      <c r="E81" s="97"/>
      <c r="F81" s="187">
        <v>-37430</v>
      </c>
      <c r="G81" s="39"/>
      <c r="H81" s="188">
        <v>-7000</v>
      </c>
      <c r="I81" s="39"/>
      <c r="J81" s="187">
        <v>-25000</v>
      </c>
      <c r="K81" s="39"/>
      <c r="L81" s="188">
        <v>0</v>
      </c>
    </row>
    <row r="82" spans="1:12" ht="16.5" customHeight="1" x14ac:dyDescent="0.3">
      <c r="A82" s="37" t="s">
        <v>135</v>
      </c>
      <c r="D82" s="98"/>
      <c r="E82" s="97"/>
      <c r="F82" s="187">
        <v>0</v>
      </c>
      <c r="G82" s="39"/>
      <c r="H82" s="188">
        <v>-711</v>
      </c>
      <c r="I82" s="39"/>
      <c r="J82" s="187">
        <v>0</v>
      </c>
      <c r="K82" s="39"/>
      <c r="L82" s="188">
        <v>-711</v>
      </c>
    </row>
    <row r="83" spans="1:12" ht="16.2" customHeight="1" x14ac:dyDescent="0.3">
      <c r="A83" s="37" t="s">
        <v>186</v>
      </c>
      <c r="B83" s="38"/>
      <c r="D83" s="98"/>
      <c r="E83" s="97"/>
      <c r="F83" s="187">
        <v>-3092253</v>
      </c>
      <c r="G83" s="39"/>
      <c r="H83" s="188">
        <v>-1212754</v>
      </c>
      <c r="I83" s="39"/>
      <c r="J83" s="187">
        <v>-15400</v>
      </c>
      <c r="K83" s="39"/>
      <c r="L83" s="188">
        <v>-48775</v>
      </c>
    </row>
    <row r="84" spans="1:12" ht="16.2" customHeight="1" x14ac:dyDescent="0.3">
      <c r="A84" s="37" t="s">
        <v>270</v>
      </c>
      <c r="B84" s="38"/>
      <c r="D84" s="98"/>
      <c r="E84" s="97"/>
      <c r="F84" s="187">
        <v>-266</v>
      </c>
      <c r="G84" s="39"/>
      <c r="H84" s="188">
        <v>0</v>
      </c>
      <c r="I84" s="39"/>
      <c r="J84" s="187">
        <v>0</v>
      </c>
      <c r="K84" s="39"/>
      <c r="L84" s="188">
        <v>0</v>
      </c>
    </row>
    <row r="85" spans="1:12" ht="16.5" customHeight="1" x14ac:dyDescent="0.3">
      <c r="A85" s="37" t="s">
        <v>246</v>
      </c>
      <c r="B85" s="38"/>
      <c r="D85" s="98"/>
      <c r="E85" s="97"/>
      <c r="F85" s="187">
        <v>163614</v>
      </c>
      <c r="G85" s="39"/>
      <c r="H85" s="188">
        <v>10530</v>
      </c>
      <c r="I85" s="39"/>
      <c r="J85" s="187">
        <v>3004</v>
      </c>
      <c r="K85" s="38"/>
      <c r="L85" s="188">
        <v>0</v>
      </c>
    </row>
    <row r="86" spans="1:12" ht="16.5" customHeight="1" x14ac:dyDescent="0.3">
      <c r="A86" s="37" t="s">
        <v>200</v>
      </c>
      <c r="D86" s="102">
        <v>15</v>
      </c>
      <c r="E86" s="97"/>
      <c r="F86" s="187">
        <v>-9842</v>
      </c>
      <c r="G86" s="39"/>
      <c r="H86" s="188">
        <v>-21228</v>
      </c>
      <c r="I86" s="39"/>
      <c r="J86" s="187">
        <v>-1755</v>
      </c>
      <c r="K86" s="38"/>
      <c r="L86" s="188">
        <v>-881</v>
      </c>
    </row>
    <row r="87" spans="1:12" ht="16.5" customHeight="1" x14ac:dyDescent="0.3">
      <c r="A87" s="37" t="s">
        <v>213</v>
      </c>
      <c r="D87" s="98"/>
      <c r="E87" s="97"/>
      <c r="F87" s="187"/>
      <c r="G87" s="39"/>
      <c r="H87" s="188"/>
      <c r="I87" s="39"/>
      <c r="J87" s="187"/>
      <c r="K87" s="38"/>
      <c r="L87" s="188"/>
    </row>
    <row r="88" spans="1:12" ht="16.5" customHeight="1" x14ac:dyDescent="0.3">
      <c r="A88" s="38"/>
      <c r="B88" s="37" t="s">
        <v>136</v>
      </c>
      <c r="D88" s="113">
        <v>22.7</v>
      </c>
      <c r="E88" s="97"/>
      <c r="F88" s="187">
        <v>0</v>
      </c>
      <c r="G88" s="39"/>
      <c r="H88" s="188">
        <v>0</v>
      </c>
      <c r="I88" s="39"/>
      <c r="J88" s="187">
        <v>8488</v>
      </c>
      <c r="K88" s="38"/>
      <c r="L88" s="188">
        <v>25464</v>
      </c>
    </row>
    <row r="89" spans="1:12" ht="16.5" customHeight="1" x14ac:dyDescent="0.3">
      <c r="A89" s="37" t="s">
        <v>101</v>
      </c>
      <c r="D89" s="136">
        <v>22.2</v>
      </c>
      <c r="E89" s="97"/>
      <c r="F89" s="187">
        <v>0</v>
      </c>
      <c r="G89" s="39"/>
      <c r="H89" s="188">
        <v>0</v>
      </c>
      <c r="I89" s="39"/>
      <c r="J89" s="187">
        <v>2394652</v>
      </c>
      <c r="K89" s="39"/>
      <c r="L89" s="188">
        <v>2816841</v>
      </c>
    </row>
    <row r="90" spans="1:12" ht="16.5" customHeight="1" x14ac:dyDescent="0.3">
      <c r="A90" s="37" t="s">
        <v>102</v>
      </c>
      <c r="D90" s="98"/>
      <c r="E90" s="97"/>
      <c r="F90" s="187">
        <v>42236</v>
      </c>
      <c r="G90" s="39"/>
      <c r="H90" s="188">
        <v>4645</v>
      </c>
      <c r="I90" s="39"/>
      <c r="J90" s="187">
        <v>204104</v>
      </c>
      <c r="K90" s="39"/>
      <c r="L90" s="188">
        <v>108350</v>
      </c>
    </row>
    <row r="91" spans="1:12" ht="16.5" customHeight="1" x14ac:dyDescent="0.3">
      <c r="A91" s="37" t="s">
        <v>206</v>
      </c>
      <c r="D91" s="98"/>
      <c r="E91" s="97"/>
      <c r="F91" s="187">
        <v>41680</v>
      </c>
      <c r="G91" s="39"/>
      <c r="H91" s="188">
        <v>19297</v>
      </c>
      <c r="I91" s="39"/>
      <c r="J91" s="187">
        <v>0</v>
      </c>
      <c r="K91" s="39"/>
      <c r="L91" s="188">
        <v>0</v>
      </c>
    </row>
    <row r="92" spans="1:12" ht="16.5" customHeight="1" x14ac:dyDescent="0.3">
      <c r="A92" s="37" t="s">
        <v>180</v>
      </c>
      <c r="E92" s="97"/>
      <c r="F92" s="189">
        <v>0</v>
      </c>
      <c r="G92" s="39"/>
      <c r="H92" s="190">
        <v>-13557</v>
      </c>
      <c r="I92" s="39"/>
      <c r="J92" s="189">
        <v>0</v>
      </c>
      <c r="K92" s="39"/>
      <c r="L92" s="190">
        <v>0</v>
      </c>
    </row>
    <row r="93" spans="1:12" ht="16.5" customHeight="1" x14ac:dyDescent="0.3">
      <c r="D93" s="98"/>
      <c r="E93" s="97"/>
      <c r="F93" s="187"/>
      <c r="G93" s="39"/>
      <c r="H93" s="188"/>
      <c r="I93" s="39"/>
      <c r="J93" s="187"/>
      <c r="K93" s="39"/>
      <c r="L93" s="188"/>
    </row>
    <row r="94" spans="1:12" ht="16.5" customHeight="1" x14ac:dyDescent="0.3">
      <c r="A94" s="97" t="s">
        <v>271</v>
      </c>
      <c r="B94" s="97"/>
      <c r="C94" s="38"/>
      <c r="D94" s="98"/>
      <c r="E94" s="97"/>
      <c r="F94" s="189">
        <f>SUM(F71:F92)</f>
        <v>-6386367</v>
      </c>
      <c r="G94" s="188"/>
      <c r="H94" s="190">
        <f>SUM(H71:H92)</f>
        <v>-4455450</v>
      </c>
      <c r="I94" s="134"/>
      <c r="J94" s="189">
        <f>SUM(J71:J92)</f>
        <v>-7618220</v>
      </c>
      <c r="K94" s="39"/>
      <c r="L94" s="190">
        <f>SUM(L71:L92)</f>
        <v>-1840398</v>
      </c>
    </row>
    <row r="95" spans="1:12" ht="16.5" customHeight="1" x14ac:dyDescent="0.3">
      <c r="A95" s="97"/>
      <c r="B95" s="97"/>
      <c r="C95" s="38"/>
      <c r="D95" s="98"/>
      <c r="E95" s="97"/>
      <c r="F95" s="187"/>
      <c r="G95" s="39"/>
      <c r="H95" s="188"/>
      <c r="I95" s="134"/>
      <c r="J95" s="187"/>
      <c r="K95" s="39"/>
      <c r="L95" s="188"/>
    </row>
    <row r="96" spans="1:12" ht="16.5" customHeight="1" x14ac:dyDescent="0.3">
      <c r="A96" s="97" t="s">
        <v>34</v>
      </c>
      <c r="D96" s="98"/>
      <c r="E96" s="97"/>
      <c r="F96" s="118"/>
      <c r="G96" s="39"/>
      <c r="H96" s="178"/>
      <c r="I96" s="134"/>
      <c r="J96" s="118"/>
      <c r="K96" s="39"/>
      <c r="L96" s="178"/>
    </row>
    <row r="97" spans="1:12" ht="16.5" customHeight="1" x14ac:dyDescent="0.3">
      <c r="A97" s="37" t="s">
        <v>169</v>
      </c>
      <c r="D97" s="102">
        <v>17</v>
      </c>
      <c r="E97" s="97"/>
      <c r="F97" s="187">
        <v>20140161</v>
      </c>
      <c r="G97" s="39"/>
      <c r="H97" s="188">
        <v>7702295</v>
      </c>
      <c r="I97" s="39"/>
      <c r="J97" s="187">
        <v>14328732</v>
      </c>
      <c r="K97" s="134"/>
      <c r="L97" s="188">
        <v>5936567</v>
      </c>
    </row>
    <row r="98" spans="1:12" ht="16.5" customHeight="1" x14ac:dyDescent="0.3">
      <c r="A98" s="115" t="s">
        <v>170</v>
      </c>
      <c r="C98" s="38"/>
      <c r="D98" s="102">
        <v>17</v>
      </c>
      <c r="E98" s="97"/>
      <c r="F98" s="191">
        <v>-17469686</v>
      </c>
      <c r="G98" s="38"/>
      <c r="H98" s="192">
        <v>-2902120</v>
      </c>
      <c r="I98" s="38"/>
      <c r="J98" s="111">
        <v>-12894610</v>
      </c>
      <c r="K98" s="38"/>
      <c r="L98" s="38">
        <v>-2684178</v>
      </c>
    </row>
    <row r="99" spans="1:12" ht="16.5" customHeight="1" x14ac:dyDescent="0.3">
      <c r="A99" s="115" t="s">
        <v>171</v>
      </c>
      <c r="C99" s="38"/>
      <c r="D99" s="102">
        <v>18</v>
      </c>
      <c r="E99" s="97"/>
      <c r="F99" s="191">
        <v>3894075</v>
      </c>
      <c r="G99" s="39"/>
      <c r="H99" s="192">
        <v>1129263</v>
      </c>
      <c r="I99" s="39"/>
      <c r="J99" s="191">
        <v>2000000</v>
      </c>
      <c r="K99" s="39"/>
      <c r="L99" s="192">
        <v>1000000</v>
      </c>
    </row>
    <row r="100" spans="1:12" ht="16.5" customHeight="1" x14ac:dyDescent="0.3">
      <c r="A100" s="115" t="s">
        <v>172</v>
      </c>
      <c r="B100" s="115"/>
      <c r="C100" s="115"/>
      <c r="D100" s="102">
        <v>18</v>
      </c>
      <c r="E100" s="97"/>
      <c r="F100" s="187">
        <v>-3248979</v>
      </c>
      <c r="G100" s="39"/>
      <c r="H100" s="188">
        <v>-2918964</v>
      </c>
      <c r="I100" s="39"/>
      <c r="J100" s="187">
        <v>-682088</v>
      </c>
      <c r="K100" s="39"/>
      <c r="L100" s="188">
        <v>-570000</v>
      </c>
    </row>
    <row r="101" spans="1:12" ht="16.5" customHeight="1" x14ac:dyDescent="0.3">
      <c r="A101" s="115" t="s">
        <v>280</v>
      </c>
      <c r="B101" s="115"/>
      <c r="C101" s="115"/>
      <c r="D101" s="113">
        <v>22.6</v>
      </c>
      <c r="E101" s="97"/>
      <c r="F101" s="137">
        <v>50000</v>
      </c>
      <c r="G101" s="39"/>
      <c r="H101" s="188">
        <v>135000</v>
      </c>
      <c r="I101" s="39"/>
      <c r="J101" s="187">
        <v>170000</v>
      </c>
      <c r="K101" s="39"/>
      <c r="L101" s="188">
        <v>0</v>
      </c>
    </row>
    <row r="102" spans="1:12" ht="16.5" customHeight="1" x14ac:dyDescent="0.3">
      <c r="A102" s="37" t="s">
        <v>282</v>
      </c>
      <c r="B102" s="115"/>
      <c r="C102" s="115"/>
      <c r="D102" s="113"/>
      <c r="E102" s="97"/>
      <c r="F102" s="187">
        <v>-29837</v>
      </c>
      <c r="G102" s="39"/>
      <c r="H102" s="188">
        <v>0</v>
      </c>
      <c r="I102" s="39"/>
      <c r="J102" s="187">
        <v>-123300</v>
      </c>
      <c r="K102" s="39"/>
      <c r="L102" s="188">
        <v>-63100</v>
      </c>
    </row>
    <row r="103" spans="1:12" ht="16.5" customHeight="1" x14ac:dyDescent="0.3">
      <c r="A103" s="37" t="s">
        <v>278</v>
      </c>
      <c r="B103" s="115"/>
      <c r="C103" s="115"/>
      <c r="D103" s="113"/>
      <c r="E103" s="97"/>
      <c r="F103" s="187">
        <v>0</v>
      </c>
      <c r="G103" s="39"/>
      <c r="H103" s="188">
        <v>0</v>
      </c>
      <c r="I103" s="39"/>
      <c r="J103" s="187">
        <v>0</v>
      </c>
      <c r="K103" s="39"/>
      <c r="L103" s="188">
        <v>-204000</v>
      </c>
    </row>
    <row r="104" spans="1:12" ht="16.5" customHeight="1" x14ac:dyDescent="0.3">
      <c r="A104" s="37" t="s">
        <v>214</v>
      </c>
      <c r="B104" s="115"/>
      <c r="C104" s="115"/>
      <c r="D104" s="102">
        <v>18</v>
      </c>
      <c r="E104" s="97"/>
      <c r="F104" s="187">
        <v>-26654</v>
      </c>
      <c r="G104" s="39"/>
      <c r="H104" s="188">
        <v>-31725</v>
      </c>
      <c r="I104" s="39"/>
      <c r="J104" s="187">
        <v>-2500</v>
      </c>
      <c r="K104" s="39"/>
      <c r="L104" s="188">
        <v>-1000</v>
      </c>
    </row>
    <row r="105" spans="1:12" ht="16.5" customHeight="1" x14ac:dyDescent="0.3">
      <c r="A105" s="37" t="s">
        <v>296</v>
      </c>
      <c r="B105" s="115"/>
      <c r="C105" s="115"/>
      <c r="D105" s="102">
        <v>19</v>
      </c>
      <c r="E105" s="97"/>
      <c r="F105" s="187">
        <v>7000000</v>
      </c>
      <c r="G105" s="39"/>
      <c r="H105" s="188">
        <v>0</v>
      </c>
      <c r="I105" s="39"/>
      <c r="J105" s="187">
        <v>7000000</v>
      </c>
      <c r="K105" s="39"/>
      <c r="L105" s="188">
        <v>0</v>
      </c>
    </row>
    <row r="106" spans="1:12" ht="16.5" customHeight="1" x14ac:dyDescent="0.3">
      <c r="A106" s="37" t="s">
        <v>297</v>
      </c>
      <c r="B106" s="115"/>
      <c r="C106" s="115"/>
      <c r="D106" s="102">
        <v>19</v>
      </c>
      <c r="E106" s="97"/>
      <c r="F106" s="187">
        <v>-7000</v>
      </c>
      <c r="G106" s="39"/>
      <c r="H106" s="188">
        <v>0</v>
      </c>
      <c r="I106" s="39"/>
      <c r="J106" s="187">
        <v>-7000</v>
      </c>
      <c r="K106" s="39"/>
      <c r="L106" s="188">
        <v>0</v>
      </c>
    </row>
    <row r="107" spans="1:12" ht="16.5" customHeight="1" x14ac:dyDescent="0.3">
      <c r="A107" s="115" t="s">
        <v>207</v>
      </c>
      <c r="B107" s="115"/>
      <c r="C107" s="115"/>
      <c r="D107" s="98"/>
      <c r="E107" s="97"/>
      <c r="F107" s="187">
        <v>-59443</v>
      </c>
      <c r="G107" s="39"/>
      <c r="H107" s="188">
        <v>-83000</v>
      </c>
      <c r="I107" s="39"/>
      <c r="J107" s="187">
        <v>-5483</v>
      </c>
      <c r="K107" s="39"/>
      <c r="L107" s="188">
        <v>-7684</v>
      </c>
    </row>
    <row r="108" spans="1:12" ht="16.5" customHeight="1" x14ac:dyDescent="0.3">
      <c r="A108" s="115" t="s">
        <v>285</v>
      </c>
      <c r="B108" s="115"/>
      <c r="C108" s="115"/>
      <c r="D108" s="98"/>
      <c r="E108" s="97"/>
      <c r="F108" s="187"/>
      <c r="G108" s="39"/>
      <c r="H108" s="188"/>
      <c r="I108" s="39"/>
      <c r="J108" s="187"/>
      <c r="K108" s="39"/>
      <c r="L108" s="188"/>
    </row>
    <row r="109" spans="1:12" ht="16.5" customHeight="1" x14ac:dyDescent="0.3">
      <c r="A109" s="115"/>
      <c r="B109" s="115" t="s">
        <v>286</v>
      </c>
      <c r="C109" s="115"/>
      <c r="D109" s="98"/>
      <c r="E109" s="97"/>
      <c r="F109" s="187">
        <v>30</v>
      </c>
      <c r="G109" s="39"/>
      <c r="H109" s="188">
        <v>0</v>
      </c>
      <c r="I109" s="39"/>
      <c r="J109" s="187">
        <v>0</v>
      </c>
      <c r="K109" s="39"/>
      <c r="L109" s="188">
        <v>0</v>
      </c>
    </row>
    <row r="110" spans="1:12" ht="16.5" customHeight="1" x14ac:dyDescent="0.3">
      <c r="A110" s="115" t="s">
        <v>237</v>
      </c>
      <c r="D110" s="113"/>
      <c r="E110" s="97"/>
      <c r="F110" s="187">
        <v>-1119082</v>
      </c>
      <c r="G110" s="39"/>
      <c r="H110" s="188">
        <v>-1118810</v>
      </c>
      <c r="I110" s="39"/>
      <c r="J110" s="187">
        <v>-1118916</v>
      </c>
      <c r="K110" s="39"/>
      <c r="L110" s="188">
        <v>-1118810</v>
      </c>
    </row>
    <row r="111" spans="1:12" ht="16.5" customHeight="1" x14ac:dyDescent="0.3">
      <c r="A111" s="115" t="s">
        <v>84</v>
      </c>
      <c r="B111" s="115"/>
      <c r="C111" s="115"/>
      <c r="D111" s="98"/>
      <c r="E111" s="97"/>
      <c r="F111" s="189">
        <v>-961553</v>
      </c>
      <c r="G111" s="39"/>
      <c r="H111" s="190">
        <v>-581997</v>
      </c>
      <c r="I111" s="39"/>
      <c r="J111" s="189">
        <v>-379021</v>
      </c>
      <c r="K111" s="39"/>
      <c r="L111" s="190">
        <v>-403450</v>
      </c>
    </row>
    <row r="112" spans="1:12" ht="16.5" customHeight="1" x14ac:dyDescent="0.3">
      <c r="D112" s="98"/>
      <c r="E112" s="97"/>
      <c r="F112" s="118"/>
      <c r="G112" s="39"/>
      <c r="H112" s="178"/>
      <c r="I112" s="134"/>
      <c r="J112" s="118"/>
      <c r="K112" s="39"/>
      <c r="L112" s="178"/>
    </row>
    <row r="113" spans="1:12" ht="16.5" customHeight="1" x14ac:dyDescent="0.3">
      <c r="A113" s="97" t="s">
        <v>304</v>
      </c>
      <c r="B113" s="97"/>
      <c r="C113" s="97"/>
      <c r="D113" s="98"/>
      <c r="E113" s="97"/>
      <c r="F113" s="189">
        <f>SUM(F97:F111)</f>
        <v>8162032</v>
      </c>
      <c r="G113" s="39"/>
      <c r="H113" s="190">
        <f>SUM(H97:H111)</f>
        <v>1329942</v>
      </c>
      <c r="I113" s="188"/>
      <c r="J113" s="189">
        <f>SUM(J97:J111)</f>
        <v>8285814</v>
      </c>
      <c r="K113" s="39"/>
      <c r="L113" s="190">
        <f>SUM(L97:L111)</f>
        <v>1884345</v>
      </c>
    </row>
    <row r="114" spans="1:12" ht="16.5" customHeight="1" x14ac:dyDescent="0.3">
      <c r="A114" s="97"/>
      <c r="B114" s="97"/>
      <c r="C114" s="97"/>
      <c r="D114" s="98"/>
      <c r="E114" s="97"/>
      <c r="F114" s="188"/>
      <c r="G114" s="39"/>
      <c r="H114" s="188"/>
      <c r="I114" s="188"/>
      <c r="J114" s="188"/>
      <c r="K114" s="39"/>
      <c r="L114" s="188"/>
    </row>
    <row r="115" spans="1:12" ht="16.5" customHeight="1" x14ac:dyDescent="0.3">
      <c r="A115" s="97"/>
      <c r="B115" s="97"/>
      <c r="C115" s="97"/>
      <c r="D115" s="98"/>
      <c r="E115" s="97"/>
      <c r="F115" s="188"/>
      <c r="G115" s="39"/>
      <c r="H115" s="188"/>
      <c r="I115" s="188"/>
      <c r="J115" s="188"/>
      <c r="K115" s="39"/>
      <c r="L115" s="188"/>
    </row>
    <row r="116" spans="1:12" ht="16.5" customHeight="1" x14ac:dyDescent="0.3">
      <c r="A116" s="97"/>
      <c r="B116" s="97"/>
      <c r="C116" s="97"/>
      <c r="D116" s="98"/>
      <c r="E116" s="97"/>
      <c r="F116" s="188"/>
      <c r="G116" s="39"/>
      <c r="H116" s="188"/>
      <c r="I116" s="188"/>
      <c r="J116" s="188"/>
      <c r="K116" s="39"/>
      <c r="L116" s="188"/>
    </row>
    <row r="117" spans="1:12" ht="16.5" customHeight="1" x14ac:dyDescent="0.3">
      <c r="A117" s="97"/>
      <c r="B117" s="97"/>
      <c r="C117" s="97"/>
      <c r="D117" s="98"/>
      <c r="E117" s="97"/>
      <c r="F117" s="188"/>
      <c r="G117" s="39"/>
      <c r="H117" s="188"/>
      <c r="I117" s="188"/>
      <c r="J117" s="188"/>
      <c r="K117" s="39"/>
      <c r="L117" s="188"/>
    </row>
    <row r="118" spans="1:12" ht="16.5" customHeight="1" x14ac:dyDescent="0.3">
      <c r="A118" s="97"/>
      <c r="B118" s="97"/>
      <c r="C118" s="97"/>
      <c r="D118" s="98"/>
      <c r="E118" s="97"/>
      <c r="F118" s="188"/>
      <c r="G118" s="39"/>
      <c r="H118" s="188"/>
      <c r="I118" s="188"/>
      <c r="J118" s="188"/>
      <c r="K118" s="39"/>
      <c r="L118" s="188"/>
    </row>
    <row r="119" spans="1:12" ht="14.25" customHeight="1" x14ac:dyDescent="0.3">
      <c r="A119" s="97"/>
      <c r="B119" s="97"/>
      <c r="C119" s="97"/>
      <c r="D119" s="98"/>
      <c r="E119" s="97"/>
      <c r="F119" s="188"/>
      <c r="G119" s="39"/>
      <c r="H119" s="188"/>
      <c r="I119" s="188"/>
      <c r="J119" s="188"/>
      <c r="K119" s="39"/>
      <c r="L119" s="188"/>
    </row>
    <row r="120" spans="1:12" ht="22.35" customHeight="1" x14ac:dyDescent="0.3">
      <c r="A120" s="206" t="str">
        <f>A60</f>
        <v>The accompanying condensed notes to the interim financial information are an integral part of this interim financial information.</v>
      </c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</row>
    <row r="121" spans="1:12" ht="16.5" customHeight="1" x14ac:dyDescent="0.3">
      <c r="A121" s="97" t="str">
        <f>+A61</f>
        <v>Energy Absolute Public Company Limited</v>
      </c>
      <c r="B121" s="97"/>
      <c r="C121" s="97"/>
      <c r="D121" s="98"/>
      <c r="G121" s="128"/>
      <c r="I121" s="129"/>
      <c r="K121" s="128"/>
      <c r="L121" s="19" t="s">
        <v>53</v>
      </c>
    </row>
    <row r="122" spans="1:12" ht="16.5" customHeight="1" x14ac:dyDescent="0.3">
      <c r="A122" s="97" t="str">
        <f>A62</f>
        <v xml:space="preserve">Statement of Cash Flows </v>
      </c>
      <c r="B122" s="97"/>
      <c r="C122" s="97"/>
      <c r="D122" s="98"/>
      <c r="G122" s="128"/>
      <c r="I122" s="129"/>
      <c r="K122" s="128"/>
    </row>
    <row r="123" spans="1:12" ht="16.5" customHeight="1" x14ac:dyDescent="0.3">
      <c r="A123" s="99" t="str">
        <f>+A63</f>
        <v>For the six-month period ended 30 June 2023</v>
      </c>
      <c r="B123" s="99"/>
      <c r="C123" s="99"/>
      <c r="D123" s="100"/>
      <c r="E123" s="101"/>
      <c r="F123" s="105"/>
      <c r="G123" s="130"/>
      <c r="H123" s="105"/>
      <c r="I123" s="131"/>
      <c r="J123" s="105"/>
      <c r="K123" s="130"/>
      <c r="L123" s="105"/>
    </row>
    <row r="124" spans="1:12" ht="16.5" customHeight="1" x14ac:dyDescent="0.3">
      <c r="A124" s="97"/>
      <c r="B124" s="97"/>
      <c r="C124" s="97"/>
      <c r="D124" s="98"/>
      <c r="G124" s="128"/>
      <c r="I124" s="129"/>
      <c r="K124" s="128"/>
    </row>
    <row r="125" spans="1:12" ht="16.5" customHeight="1" x14ac:dyDescent="0.3">
      <c r="A125" s="97"/>
      <c r="B125" s="97"/>
      <c r="C125" s="97"/>
      <c r="D125" s="98"/>
      <c r="G125" s="128"/>
      <c r="I125" s="129"/>
      <c r="K125" s="128"/>
    </row>
    <row r="126" spans="1:12" ht="16.5" customHeight="1" x14ac:dyDescent="0.3">
      <c r="F126" s="199" t="s">
        <v>45</v>
      </c>
      <c r="G126" s="199"/>
      <c r="H126" s="199"/>
      <c r="I126" s="106"/>
      <c r="J126" s="199" t="s">
        <v>98</v>
      </c>
      <c r="K126" s="199"/>
      <c r="L126" s="199"/>
    </row>
    <row r="127" spans="1:12" ht="16.5" customHeight="1" x14ac:dyDescent="0.3">
      <c r="A127" s="38"/>
      <c r="E127" s="97"/>
      <c r="F127" s="198" t="s">
        <v>126</v>
      </c>
      <c r="G127" s="198"/>
      <c r="H127" s="198"/>
      <c r="I127" s="108"/>
      <c r="J127" s="198" t="s">
        <v>126</v>
      </c>
      <c r="K127" s="198"/>
      <c r="L127" s="198"/>
    </row>
    <row r="128" spans="1:12" ht="16.5" customHeight="1" x14ac:dyDescent="0.3">
      <c r="E128" s="97"/>
      <c r="F128" s="116" t="s">
        <v>267</v>
      </c>
      <c r="G128" s="132"/>
      <c r="H128" s="116" t="s">
        <v>208</v>
      </c>
      <c r="I128" s="132"/>
      <c r="J128" s="116" t="s">
        <v>267</v>
      </c>
      <c r="K128" s="132"/>
      <c r="L128" s="116" t="s">
        <v>208</v>
      </c>
    </row>
    <row r="129" spans="1:12" ht="16.5" customHeight="1" x14ac:dyDescent="0.3">
      <c r="D129" s="100" t="s">
        <v>134</v>
      </c>
      <c r="E129" s="97"/>
      <c r="F129" s="117" t="s">
        <v>80</v>
      </c>
      <c r="G129" s="132"/>
      <c r="H129" s="117" t="s">
        <v>80</v>
      </c>
      <c r="I129" s="132"/>
      <c r="J129" s="117" t="s">
        <v>80</v>
      </c>
      <c r="K129" s="132"/>
      <c r="L129" s="117" t="s">
        <v>80</v>
      </c>
    </row>
    <row r="130" spans="1:12" ht="16.5" customHeight="1" x14ac:dyDescent="0.3">
      <c r="E130" s="97"/>
      <c r="F130" s="118"/>
      <c r="G130" s="39"/>
      <c r="H130" s="178"/>
      <c r="I130" s="134"/>
      <c r="J130" s="118"/>
      <c r="K130" s="39"/>
      <c r="L130" s="178"/>
    </row>
    <row r="131" spans="1:12" ht="16.5" customHeight="1" x14ac:dyDescent="0.3">
      <c r="A131" s="97" t="s">
        <v>242</v>
      </c>
      <c r="B131" s="97"/>
      <c r="C131" s="97"/>
      <c r="D131" s="98"/>
      <c r="E131" s="97"/>
      <c r="F131" s="187">
        <v>-638292</v>
      </c>
      <c r="G131" s="39"/>
      <c r="H131" s="188">
        <f>H53+H94+H113</f>
        <v>-244260</v>
      </c>
      <c r="I131" s="134"/>
      <c r="J131" s="187">
        <v>352711</v>
      </c>
      <c r="K131" s="39"/>
      <c r="L131" s="188">
        <f>L53+L94+L113</f>
        <v>-148750</v>
      </c>
    </row>
    <row r="132" spans="1:12" ht="16.5" customHeight="1" x14ac:dyDescent="0.3">
      <c r="A132" s="37" t="s">
        <v>49</v>
      </c>
      <c r="D132" s="98"/>
      <c r="E132" s="97"/>
      <c r="F132" s="187">
        <v>3210732</v>
      </c>
      <c r="G132" s="39"/>
      <c r="H132" s="188">
        <v>2926972</v>
      </c>
      <c r="I132" s="39"/>
      <c r="J132" s="187">
        <v>250396</v>
      </c>
      <c r="K132" s="39"/>
      <c r="L132" s="188">
        <v>662435</v>
      </c>
    </row>
    <row r="133" spans="1:12" ht="16.5" customHeight="1" x14ac:dyDescent="0.3">
      <c r="A133" s="37" t="s">
        <v>305</v>
      </c>
      <c r="B133" s="38"/>
      <c r="C133" s="38"/>
      <c r="D133" s="98"/>
      <c r="E133" s="97"/>
      <c r="F133" s="189">
        <v>27052</v>
      </c>
      <c r="G133" s="39"/>
      <c r="H133" s="190">
        <v>-17763</v>
      </c>
      <c r="I133" s="39"/>
      <c r="J133" s="189">
        <v>-319</v>
      </c>
      <c r="K133" s="39"/>
      <c r="L133" s="190">
        <v>-451</v>
      </c>
    </row>
    <row r="134" spans="1:12" ht="16.5" customHeight="1" x14ac:dyDescent="0.3">
      <c r="D134" s="98"/>
      <c r="E134" s="97"/>
      <c r="F134" s="118"/>
      <c r="G134" s="39"/>
      <c r="H134" s="178"/>
      <c r="I134" s="134"/>
      <c r="J134" s="118"/>
      <c r="K134" s="39"/>
      <c r="L134" s="178"/>
    </row>
    <row r="135" spans="1:12" ht="16.5" customHeight="1" thickBot="1" x14ac:dyDescent="0.35">
      <c r="A135" s="97" t="s">
        <v>50</v>
      </c>
      <c r="D135" s="98"/>
      <c r="E135" s="97"/>
      <c r="F135" s="193">
        <f>SUM(F131:F134)</f>
        <v>2599492</v>
      </c>
      <c r="G135" s="39"/>
      <c r="H135" s="194">
        <f>SUM(H131:H134)</f>
        <v>2664949</v>
      </c>
      <c r="I135" s="134"/>
      <c r="J135" s="193">
        <f>SUM(J131:J133)</f>
        <v>602788</v>
      </c>
      <c r="K135" s="39"/>
      <c r="L135" s="194">
        <f>SUM(L131:L133)</f>
        <v>513234</v>
      </c>
    </row>
    <row r="136" spans="1:12" ht="16.5" customHeight="1" thickTop="1" x14ac:dyDescent="0.3">
      <c r="E136" s="97"/>
      <c r="F136" s="118"/>
      <c r="G136" s="39"/>
      <c r="H136" s="178"/>
      <c r="I136" s="134"/>
      <c r="J136" s="118"/>
      <c r="K136" s="39"/>
      <c r="L136" s="178"/>
    </row>
    <row r="137" spans="1:12" ht="16.5" customHeight="1" x14ac:dyDescent="0.3">
      <c r="A137" s="97" t="s">
        <v>141</v>
      </c>
      <c r="D137" s="98"/>
      <c r="E137" s="97"/>
      <c r="F137" s="187"/>
      <c r="G137" s="195"/>
      <c r="H137" s="188"/>
      <c r="I137" s="196"/>
      <c r="J137" s="187"/>
      <c r="K137" s="195"/>
      <c r="L137" s="188"/>
    </row>
    <row r="138" spans="1:12" ht="16.5" customHeight="1" x14ac:dyDescent="0.3">
      <c r="A138" s="115" t="s">
        <v>79</v>
      </c>
      <c r="D138" s="98"/>
      <c r="E138" s="97"/>
      <c r="F138" s="187"/>
      <c r="G138" s="195"/>
      <c r="H138" s="188"/>
      <c r="I138" s="196"/>
      <c r="J138" s="187"/>
      <c r="K138" s="195"/>
      <c r="L138" s="188"/>
    </row>
    <row r="139" spans="1:12" ht="16.5" customHeight="1" x14ac:dyDescent="0.3">
      <c r="A139" s="115"/>
      <c r="B139" s="37" t="s">
        <v>279</v>
      </c>
      <c r="D139" s="98"/>
      <c r="E139" s="97"/>
      <c r="F139" s="189">
        <v>2599492</v>
      </c>
      <c r="G139" s="195"/>
      <c r="H139" s="190">
        <f>H135</f>
        <v>2664949</v>
      </c>
      <c r="I139" s="39"/>
      <c r="J139" s="189">
        <f>J135</f>
        <v>602788</v>
      </c>
      <c r="K139" s="134"/>
      <c r="L139" s="190">
        <f>L135</f>
        <v>513234</v>
      </c>
    </row>
    <row r="140" spans="1:12" ht="16.5" customHeight="1" x14ac:dyDescent="0.3">
      <c r="A140" s="115"/>
      <c r="D140" s="98"/>
      <c r="E140" s="97"/>
      <c r="F140" s="187"/>
      <c r="G140" s="195"/>
      <c r="H140" s="188"/>
      <c r="I140" s="196"/>
      <c r="J140" s="187"/>
      <c r="K140" s="195"/>
      <c r="L140" s="188"/>
    </row>
    <row r="141" spans="1:12" ht="16.5" customHeight="1" thickBot="1" x14ac:dyDescent="0.35">
      <c r="A141" s="115"/>
      <c r="D141" s="98"/>
      <c r="E141" s="97"/>
      <c r="F141" s="193">
        <f>SUM(F139:F140)</f>
        <v>2599492</v>
      </c>
      <c r="G141" s="195"/>
      <c r="H141" s="194">
        <f>SUM(H139:H140)</f>
        <v>2664949</v>
      </c>
      <c r="I141" s="196"/>
      <c r="J141" s="193">
        <f>SUM(J139:J140)</f>
        <v>602788</v>
      </c>
      <c r="K141" s="195"/>
      <c r="L141" s="194">
        <f>SUM(L139:L140)</f>
        <v>513234</v>
      </c>
    </row>
    <row r="142" spans="1:12" ht="16.5" customHeight="1" thickTop="1" x14ac:dyDescent="0.3">
      <c r="C142" s="38"/>
      <c r="D142" s="98"/>
      <c r="E142" s="97"/>
      <c r="F142" s="118"/>
      <c r="G142" s="39"/>
      <c r="H142" s="178"/>
      <c r="I142" s="134"/>
      <c r="J142" s="118"/>
      <c r="K142" s="39"/>
      <c r="L142" s="178"/>
    </row>
    <row r="143" spans="1:12" ht="16.5" customHeight="1" x14ac:dyDescent="0.3">
      <c r="C143" s="38"/>
      <c r="D143" s="98"/>
      <c r="E143" s="97"/>
      <c r="F143" s="118"/>
      <c r="G143" s="39"/>
      <c r="H143" s="178"/>
      <c r="I143" s="134"/>
      <c r="J143" s="118"/>
      <c r="K143" s="39"/>
      <c r="L143" s="178"/>
    </row>
    <row r="144" spans="1:12" ht="16.5" customHeight="1" x14ac:dyDescent="0.3">
      <c r="A144" s="97" t="s">
        <v>299</v>
      </c>
      <c r="D144" s="98"/>
      <c r="E144" s="97"/>
      <c r="F144" s="118"/>
      <c r="G144" s="39"/>
      <c r="H144" s="178"/>
      <c r="I144" s="134"/>
      <c r="J144" s="118"/>
      <c r="K144" s="39"/>
      <c r="L144" s="178"/>
    </row>
    <row r="145" spans="1:12" ht="16.5" customHeight="1" x14ac:dyDescent="0.3">
      <c r="A145" s="115" t="s">
        <v>142</v>
      </c>
      <c r="B145" s="38"/>
      <c r="C145" s="38"/>
      <c r="D145" s="98"/>
      <c r="E145" s="97"/>
      <c r="F145" s="110"/>
      <c r="J145" s="110"/>
    </row>
    <row r="146" spans="1:12" ht="16.5" customHeight="1" x14ac:dyDescent="0.3">
      <c r="A146" s="115"/>
      <c r="B146" s="38" t="s">
        <v>230</v>
      </c>
      <c r="C146" s="38"/>
      <c r="D146" s="98"/>
      <c r="E146" s="97"/>
      <c r="F146" s="110"/>
      <c r="J146" s="110"/>
    </row>
    <row r="147" spans="1:12" ht="16.5" customHeight="1" x14ac:dyDescent="0.3">
      <c r="A147" s="115"/>
      <c r="B147" s="38" t="s">
        <v>146</v>
      </c>
      <c r="C147" s="38"/>
      <c r="D147" s="98"/>
      <c r="E147" s="97"/>
      <c r="F147" s="187">
        <v>-253711</v>
      </c>
      <c r="G147" s="39"/>
      <c r="H147" s="188">
        <v>1828547</v>
      </c>
      <c r="I147" s="39"/>
      <c r="J147" s="187">
        <v>0</v>
      </c>
      <c r="K147" s="195"/>
      <c r="L147" s="188">
        <v>0</v>
      </c>
    </row>
    <row r="148" spans="1:12" ht="16.5" customHeight="1" x14ac:dyDescent="0.3">
      <c r="A148" s="115" t="s">
        <v>284</v>
      </c>
      <c r="B148" s="38"/>
      <c r="C148" s="115"/>
      <c r="D148" s="139"/>
      <c r="E148" s="97"/>
      <c r="F148" s="187">
        <v>2084</v>
      </c>
      <c r="G148" s="39"/>
      <c r="H148" s="188">
        <v>1332</v>
      </c>
      <c r="I148" s="39"/>
      <c r="J148" s="187">
        <v>0</v>
      </c>
      <c r="K148" s="195"/>
      <c r="L148" s="188">
        <v>0</v>
      </c>
    </row>
    <row r="149" spans="1:12" ht="16.5" customHeight="1" x14ac:dyDescent="0.3">
      <c r="A149" s="115" t="s">
        <v>231</v>
      </c>
      <c r="B149" s="38"/>
      <c r="C149" s="115"/>
      <c r="D149" s="139">
        <v>16</v>
      </c>
      <c r="E149" s="97"/>
      <c r="F149" s="187">
        <v>5090</v>
      </c>
      <c r="G149" s="39"/>
      <c r="H149" s="188">
        <v>43265</v>
      </c>
      <c r="I149" s="39"/>
      <c r="J149" s="187">
        <v>0</v>
      </c>
      <c r="K149" s="195"/>
      <c r="L149" s="188">
        <v>945</v>
      </c>
    </row>
    <row r="150" spans="1:12" ht="16.5" customHeight="1" x14ac:dyDescent="0.25">
      <c r="A150" s="115" t="s">
        <v>221</v>
      </c>
      <c r="B150" s="115"/>
      <c r="D150" s="135"/>
      <c r="F150" s="187"/>
      <c r="G150" s="133"/>
      <c r="H150" s="188"/>
      <c r="I150" s="133"/>
      <c r="J150" s="187"/>
      <c r="K150" s="195"/>
      <c r="L150" s="188"/>
    </row>
    <row r="151" spans="1:12" ht="16.5" customHeight="1" x14ac:dyDescent="0.3">
      <c r="C151" s="37" t="s">
        <v>229</v>
      </c>
      <c r="E151" s="97"/>
      <c r="F151" s="187">
        <v>-90761</v>
      </c>
      <c r="G151" s="39"/>
      <c r="H151" s="188">
        <v>-653189</v>
      </c>
      <c r="I151" s="134"/>
      <c r="J151" s="187">
        <v>0</v>
      </c>
      <c r="K151" s="39"/>
      <c r="L151" s="188">
        <v>0</v>
      </c>
    </row>
    <row r="152" spans="1:12" ht="16.5" customHeight="1" x14ac:dyDescent="0.3">
      <c r="A152" s="115" t="s">
        <v>294</v>
      </c>
      <c r="E152" s="97"/>
      <c r="F152" s="187"/>
      <c r="G152" s="39"/>
      <c r="H152" s="188"/>
      <c r="I152" s="134"/>
      <c r="J152" s="187"/>
      <c r="K152" s="39"/>
      <c r="L152" s="188"/>
    </row>
    <row r="153" spans="1:12" ht="16.5" customHeight="1" x14ac:dyDescent="0.3">
      <c r="B153" s="37" t="s">
        <v>283</v>
      </c>
      <c r="E153" s="97"/>
      <c r="F153" s="187">
        <v>3402919</v>
      </c>
      <c r="G153" s="39"/>
      <c r="H153" s="188">
        <v>0</v>
      </c>
      <c r="I153" s="134"/>
      <c r="J153" s="187">
        <v>0</v>
      </c>
      <c r="K153" s="39"/>
      <c r="L153" s="188">
        <v>0</v>
      </c>
    </row>
    <row r="154" spans="1:12" ht="16.5" customHeight="1" x14ac:dyDescent="0.3">
      <c r="E154" s="97"/>
      <c r="F154" s="188"/>
      <c r="G154" s="39"/>
      <c r="H154" s="188"/>
      <c r="I154" s="134"/>
      <c r="J154" s="188"/>
      <c r="K154" s="39"/>
      <c r="L154" s="188"/>
    </row>
    <row r="155" spans="1:12" ht="16.5" customHeight="1" x14ac:dyDescent="0.3">
      <c r="E155" s="97"/>
      <c r="F155" s="188"/>
      <c r="G155" s="39"/>
      <c r="H155" s="188"/>
      <c r="I155" s="134"/>
      <c r="J155" s="188"/>
      <c r="K155" s="39"/>
      <c r="L155" s="188"/>
    </row>
    <row r="156" spans="1:12" ht="16.5" customHeight="1" x14ac:dyDescent="0.3">
      <c r="E156" s="97"/>
      <c r="F156" s="188"/>
      <c r="G156" s="39"/>
      <c r="H156" s="188"/>
      <c r="I156" s="134"/>
      <c r="J156" s="188"/>
      <c r="K156" s="39"/>
      <c r="L156" s="188"/>
    </row>
    <row r="157" spans="1:12" ht="16.5" customHeight="1" x14ac:dyDescent="0.3">
      <c r="E157" s="97"/>
      <c r="F157" s="188"/>
      <c r="G157" s="39"/>
      <c r="H157" s="188"/>
      <c r="I157" s="134"/>
      <c r="J157" s="188"/>
      <c r="K157" s="39"/>
      <c r="L157" s="188"/>
    </row>
    <row r="158" spans="1:12" ht="16.5" customHeight="1" x14ac:dyDescent="0.3">
      <c r="E158" s="97"/>
      <c r="F158" s="188"/>
      <c r="G158" s="39"/>
      <c r="H158" s="188"/>
      <c r="I158" s="134"/>
      <c r="J158" s="188"/>
      <c r="K158" s="39"/>
      <c r="L158" s="188"/>
    </row>
    <row r="159" spans="1:12" ht="16.5" customHeight="1" x14ac:dyDescent="0.3">
      <c r="E159" s="97"/>
      <c r="F159" s="188"/>
      <c r="G159" s="39"/>
      <c r="H159" s="188"/>
      <c r="I159" s="134"/>
      <c r="J159" s="188"/>
      <c r="K159" s="39"/>
      <c r="L159" s="188"/>
    </row>
    <row r="160" spans="1:12" ht="16.5" customHeight="1" x14ac:dyDescent="0.3">
      <c r="E160" s="97"/>
      <c r="F160" s="188"/>
      <c r="G160" s="39"/>
      <c r="H160" s="188"/>
      <c r="I160" s="134"/>
      <c r="J160" s="188"/>
      <c r="K160" s="39"/>
      <c r="L160" s="188"/>
    </row>
    <row r="161" spans="5:12" ht="16.5" customHeight="1" x14ac:dyDescent="0.3">
      <c r="E161" s="97"/>
      <c r="F161" s="188"/>
      <c r="G161" s="39"/>
      <c r="H161" s="188"/>
      <c r="I161" s="134"/>
      <c r="J161" s="188"/>
      <c r="K161" s="39"/>
      <c r="L161" s="188"/>
    </row>
    <row r="162" spans="5:12" ht="16.5" customHeight="1" x14ac:dyDescent="0.3">
      <c r="E162" s="97"/>
      <c r="F162" s="188"/>
      <c r="G162" s="39"/>
      <c r="H162" s="188"/>
      <c r="I162" s="134"/>
      <c r="J162" s="188"/>
      <c r="K162" s="39"/>
      <c r="L162" s="188"/>
    </row>
    <row r="163" spans="5:12" ht="16.5" customHeight="1" x14ac:dyDescent="0.3">
      <c r="E163" s="97"/>
      <c r="F163" s="188"/>
      <c r="G163" s="39"/>
      <c r="H163" s="188"/>
      <c r="I163" s="134"/>
      <c r="J163" s="188"/>
      <c r="K163" s="39"/>
      <c r="L163" s="188"/>
    </row>
    <row r="164" spans="5:12" ht="16.5" customHeight="1" x14ac:dyDescent="0.3">
      <c r="E164" s="97"/>
      <c r="F164" s="188"/>
      <c r="G164" s="39"/>
      <c r="H164" s="188"/>
      <c r="I164" s="134"/>
      <c r="J164" s="188"/>
      <c r="K164" s="39"/>
      <c r="L164" s="188"/>
    </row>
    <row r="165" spans="5:12" ht="16.5" customHeight="1" x14ac:dyDescent="0.3">
      <c r="E165" s="97"/>
      <c r="F165" s="188"/>
      <c r="G165" s="39"/>
      <c r="H165" s="188"/>
      <c r="I165" s="134"/>
      <c r="J165" s="188"/>
      <c r="K165" s="39"/>
      <c r="L165" s="188"/>
    </row>
    <row r="166" spans="5:12" ht="16.5" customHeight="1" x14ac:dyDescent="0.3">
      <c r="E166" s="97"/>
      <c r="F166" s="188"/>
      <c r="G166" s="39"/>
      <c r="H166" s="188"/>
      <c r="I166" s="134"/>
      <c r="J166" s="188"/>
      <c r="K166" s="39"/>
      <c r="L166" s="188"/>
    </row>
    <row r="167" spans="5:12" ht="16.5" customHeight="1" x14ac:dyDescent="0.3">
      <c r="E167" s="97"/>
      <c r="F167" s="188"/>
      <c r="G167" s="39"/>
      <c r="H167" s="188"/>
      <c r="I167" s="134"/>
      <c r="J167" s="188"/>
      <c r="K167" s="39"/>
      <c r="L167" s="188"/>
    </row>
    <row r="168" spans="5:12" ht="16.5" customHeight="1" x14ac:dyDescent="0.3">
      <c r="E168" s="97"/>
      <c r="F168" s="188"/>
      <c r="G168" s="39"/>
      <c r="H168" s="188"/>
      <c r="I168" s="134"/>
      <c r="J168" s="188"/>
      <c r="K168" s="39"/>
      <c r="L168" s="188"/>
    </row>
    <row r="169" spans="5:12" ht="16.5" customHeight="1" x14ac:dyDescent="0.3">
      <c r="E169" s="97"/>
      <c r="F169" s="188"/>
      <c r="G169" s="39"/>
      <c r="H169" s="188"/>
      <c r="I169" s="134"/>
      <c r="J169" s="188"/>
      <c r="K169" s="39"/>
      <c r="L169" s="188"/>
    </row>
    <row r="170" spans="5:12" ht="16.5" customHeight="1" x14ac:dyDescent="0.3">
      <c r="E170" s="97"/>
      <c r="F170" s="188"/>
      <c r="G170" s="39"/>
      <c r="H170" s="188"/>
      <c r="I170" s="134"/>
      <c r="J170" s="188"/>
      <c r="K170" s="39"/>
      <c r="L170" s="188"/>
    </row>
    <row r="171" spans="5:12" ht="16.5" customHeight="1" x14ac:dyDescent="0.3">
      <c r="E171" s="97"/>
      <c r="F171" s="188"/>
      <c r="G171" s="39"/>
      <c r="H171" s="188"/>
      <c r="I171" s="134"/>
      <c r="J171" s="188"/>
      <c r="K171" s="39"/>
      <c r="L171" s="188"/>
    </row>
    <row r="172" spans="5:12" ht="16.5" customHeight="1" x14ac:dyDescent="0.3">
      <c r="E172" s="97"/>
      <c r="F172" s="188"/>
      <c r="G172" s="39"/>
      <c r="H172" s="188"/>
      <c r="I172" s="134"/>
      <c r="J172" s="188"/>
      <c r="K172" s="39"/>
      <c r="L172" s="188"/>
    </row>
    <row r="173" spans="5:12" ht="16.5" customHeight="1" x14ac:dyDescent="0.3">
      <c r="E173" s="97"/>
      <c r="F173" s="188"/>
      <c r="G173" s="39"/>
      <c r="H173" s="188"/>
      <c r="I173" s="134"/>
      <c r="J173" s="188"/>
      <c r="K173" s="39"/>
      <c r="L173" s="188"/>
    </row>
    <row r="174" spans="5:12" ht="16.5" customHeight="1" x14ac:dyDescent="0.3">
      <c r="E174" s="97"/>
      <c r="F174" s="188"/>
      <c r="G174" s="39"/>
      <c r="H174" s="188"/>
      <c r="I174" s="134"/>
      <c r="J174" s="188"/>
      <c r="K174" s="39"/>
      <c r="L174" s="188"/>
    </row>
    <row r="175" spans="5:12" ht="16.5" customHeight="1" x14ac:dyDescent="0.3">
      <c r="E175" s="97"/>
      <c r="F175" s="188"/>
      <c r="G175" s="39"/>
      <c r="H175" s="188"/>
      <c r="I175" s="134"/>
      <c r="J175" s="188"/>
      <c r="K175" s="39"/>
      <c r="L175" s="188"/>
    </row>
    <row r="176" spans="5:12" ht="16.5" customHeight="1" x14ac:dyDescent="0.3">
      <c r="E176" s="97"/>
      <c r="F176" s="188"/>
      <c r="G176" s="39"/>
      <c r="H176" s="188"/>
      <c r="I176" s="134"/>
      <c r="J176" s="188"/>
      <c r="K176" s="39"/>
      <c r="L176" s="188"/>
    </row>
    <row r="177" spans="1:12" ht="16.5" customHeight="1" x14ac:dyDescent="0.3">
      <c r="E177" s="97"/>
      <c r="F177" s="188"/>
      <c r="G177" s="39"/>
      <c r="H177" s="188"/>
      <c r="I177" s="134"/>
      <c r="J177" s="188"/>
      <c r="K177" s="39"/>
      <c r="L177" s="188"/>
    </row>
    <row r="178" spans="1:12" ht="16.5" customHeight="1" x14ac:dyDescent="0.3">
      <c r="E178" s="97"/>
      <c r="F178" s="188"/>
      <c r="G178" s="39"/>
      <c r="H178" s="188"/>
      <c r="I178" s="134"/>
      <c r="J178" s="188"/>
      <c r="K178" s="39"/>
      <c r="L178" s="188"/>
    </row>
    <row r="179" spans="1:12" s="102" customFormat="1" ht="12.75" customHeight="1" x14ac:dyDescent="0.3"/>
    <row r="180" spans="1:12" ht="22.2" customHeight="1" x14ac:dyDescent="0.3">
      <c r="A180" s="206" t="str">
        <f>A120</f>
        <v>The accompanying condensed notes to the interim financial information are an integral part of this interim financial information.</v>
      </c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</row>
  </sheetData>
  <mergeCells count="15">
    <mergeCell ref="A180:L180"/>
    <mergeCell ref="A60:L60"/>
    <mergeCell ref="F6:H6"/>
    <mergeCell ref="J6:L6"/>
    <mergeCell ref="F7:H7"/>
    <mergeCell ref="J7:L7"/>
    <mergeCell ref="F66:H66"/>
    <mergeCell ref="J66:L66"/>
    <mergeCell ref="F67:H67"/>
    <mergeCell ref="J67:L67"/>
    <mergeCell ref="F126:H126"/>
    <mergeCell ref="J126:L126"/>
    <mergeCell ref="F127:H127"/>
    <mergeCell ref="J127:L127"/>
    <mergeCell ref="A120:L120"/>
  </mergeCells>
  <pageMargins left="0.8" right="0.5" top="0.5" bottom="0.6" header="0.49" footer="0.4"/>
  <pageSetup paperSize="9" scale="80" firstPageNumber="11" fitToHeight="0" orientation="portrait" useFirstPageNumber="1" horizontalDpi="1200" verticalDpi="1200" r:id="rId1"/>
  <headerFooter>
    <oddFooter>&amp;R&amp;"Arial,Regular"&amp;10&amp;P</oddFooter>
  </headerFooter>
  <rowBreaks count="2" manualBreakCount="2">
    <brk id="6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 (2)</vt:lpstr>
      <vt:lpstr>5-6 (3m)</vt:lpstr>
      <vt:lpstr>7-8 (6M)</vt:lpstr>
      <vt:lpstr>9</vt:lpstr>
      <vt:lpstr>10</vt:lpstr>
      <vt:lpstr>11-13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smsinstall</dc:creator>
  <cp:lastModifiedBy>Nualpan T.</cp:lastModifiedBy>
  <cp:lastPrinted>2023-08-11T04:31:05Z</cp:lastPrinted>
  <dcterms:created xsi:type="dcterms:W3CDTF">2014-03-04T07:14:12Z</dcterms:created>
  <dcterms:modified xsi:type="dcterms:W3CDTF">2023-08-11T10:20:15Z</dcterms:modified>
</cp:coreProperties>
</file>