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663" activeTab="4"/>
  </bookViews>
  <sheets>
    <sheet name="2-4" sheetId="1" r:id="rId1"/>
    <sheet name="5-6 (3m)" sheetId="2" r:id="rId2"/>
    <sheet name="7" sheetId="3" r:id="rId3"/>
    <sheet name="8" sheetId="4" r:id="rId4"/>
    <sheet name="9-11" sheetId="5" r:id="rId5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<sst xmlns="http://schemas.openxmlformats.org/spreadsheetml/2006/main" count="501" uniqueCount="302">
  <si>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</si>
  <si>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</si>
  <si>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</si>
  <si>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</si>
  <si>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</si>
  <si>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</si>
  <si>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</si>
  <si>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</si>
  <si>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</si>
  <si>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</si>
  <si>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</si>
  <si>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</si>
  <si>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</si>
  <si>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</si>
  <si>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</si>
  <si>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</si>
  <si>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</si>
  <si>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</si>
  <si>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</si>
  <si>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</si>
  <si>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</si>
  <si>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</si>
  <si>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</si>
  <si>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</si>
  <si>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</si>
  <si>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</si>
  <si>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</si>
  <si>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</si>
  <si>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</si>
  <si>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</si>
  <si>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</si>
  <si>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</si>
  <si>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</si>
  <si>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</si>
  <si>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</si>
  <si>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</si>
  <si>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</si>
  <si>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</si>
  <si>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</si>
  <si>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</si>
  <si>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</si>
  <si>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</si>
  <si>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</si>
  <si>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</si>
  <si>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</si>
  <si>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</si>
  <si>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</si>
  <si>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</si>
  <si>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</si>
  <si>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</si>
  <si>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</si>
  <si>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</si>
  <si>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</si>
  <si>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</si>
  <si>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</si>
  <si>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</si>
  <si>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</si>
  <si>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</si>
  <si>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</si>
  <si>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</si>
  <si>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</si>
  <si>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</si>
  <si>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</si>
  <si>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</si>
  <si>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</si>
  <si>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</si>
  <si>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</si>
  <si>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</si>
  <si>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</si>
  <si>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</si>
  <si>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</si>
  <si>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</si>
  <si>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</si>
  <si>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</si>
  <si>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</si>
  <si>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</si>
  <si>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</si>
  <si>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</si>
  <si>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</si>
  <si>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</si>
  <si>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</si>
  <si>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</si>
  <si>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>- 3,730,000,000 ordinary shares</t>
  </si>
  <si>
    <t>Provision for decommissioning costs</t>
  </si>
  <si>
    <t>Interest paid</t>
  </si>
  <si>
    <t>Payments for investments in subsidiaries</t>
  </si>
  <si>
    <t>- Finance costs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</si>
  <si>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</si>
  <si>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</si>
  <si>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</si>
  <si>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</si>
  <si>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</si>
  <si>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 xml:space="preserve">Items that will be reclassified </t>
  </si>
  <si>
    <t>subsequently to profit or loss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</si>
  <si>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</si>
  <si>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</si>
  <si>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</si>
  <si>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</si>
  <si>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</si>
  <si>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</si>
  <si>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</si>
  <si>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</si>
  <si>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</si>
  <si>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</si>
  <si>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</si>
  <si>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</si>
  <si>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</si>
  <si>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</si>
  <si>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</si>
  <si>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Goodwill</t>
  </si>
  <si>
    <t>from changes</t>
  </si>
  <si>
    <t>in shareholding</t>
  </si>
  <si>
    <t xml:space="preserve"> subsidiaries</t>
  </si>
  <si>
    <t>comprehensive</t>
  </si>
  <si>
    <t>Share of other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</si>
  <si>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</si>
  <si>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</si>
  <si>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</si>
  <si>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</si>
  <si>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</si>
  <si>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</si>
  <si>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</si>
  <si>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</si>
  <si>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</si>
  <si>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</si>
  <si>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</si>
  <si>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</si>
  <si>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>- Other non-current liabilities</t>
  </si>
  <si>
    <t>Other non-current assets, net</t>
  </si>
  <si>
    <t>Trade accounts receivable, net</t>
  </si>
  <si>
    <t>Other comprehensive income (expense)</t>
  </si>
  <si>
    <t>Long-term loans from financial institutions, net</t>
  </si>
  <si>
    <t>Current portion of debentures, net</t>
  </si>
  <si>
    <t>Note</t>
  </si>
  <si>
    <t>Payments for purchases of investment property</t>
  </si>
  <si>
    <t>from related parties</t>
  </si>
  <si>
    <t>Cost of sales and services</t>
  </si>
  <si>
    <t>Total expenses</t>
  </si>
  <si>
    <t xml:space="preserve">Earnings per share </t>
  </si>
  <si>
    <t>Cash flows before changes in operating assets</t>
  </si>
  <si>
    <t>Cash and cash equivalents are made up as follows:</t>
  </si>
  <si>
    <t>institutions - maturities within three months</t>
  </si>
  <si>
    <t xml:space="preserve">- Changes in construction payables and </t>
  </si>
  <si>
    <t>- Decommissioning costs</t>
  </si>
  <si>
    <t xml:space="preserve">Remeasurements </t>
  </si>
  <si>
    <t xml:space="preserve">of post-employment </t>
  </si>
  <si>
    <t>benefit obligations</t>
  </si>
  <si>
    <t xml:space="preserve">   (including retention for constructions)</t>
  </si>
  <si>
    <t>Basic earnings per share (Baht per share)</t>
  </si>
  <si>
    <t>for the period</t>
  </si>
  <si>
    <t>to net cash provided by operations, net:</t>
  </si>
  <si>
    <t xml:space="preserve">   subsequently to profit or loss</t>
  </si>
  <si>
    <t>associates and</t>
  </si>
  <si>
    <t>(expense) of</t>
  </si>
  <si>
    <t>Other component of equity</t>
  </si>
  <si>
    <t>and related parties</t>
  </si>
  <si>
    <t>Cash generated from (used in) operations</t>
  </si>
  <si>
    <t>Lease liabilities, net</t>
  </si>
  <si>
    <t>Current portion of lease liabilities, net</t>
  </si>
  <si>
    <t>Right-of-use assets, net</t>
  </si>
  <si>
    <t>Change in fair value</t>
  </si>
  <si>
    <t>equity instruments</t>
  </si>
  <si>
    <t>financial institutions, net</t>
  </si>
  <si>
    <t>Discount</t>
  </si>
  <si>
    <t>Supplymentary information:</t>
  </si>
  <si>
    <t xml:space="preserve">   Currency translation differences</t>
  </si>
  <si>
    <t xml:space="preserve">   Income tax on items that will be reclassified</t>
  </si>
  <si>
    <t>Owners of the parent</t>
  </si>
  <si>
    <t>Profit (loss) attributable to</t>
  </si>
  <si>
    <t>for purchase of assets</t>
  </si>
  <si>
    <t>Total comprehensive income (expense)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</si>
  <si>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</si>
  <si>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</si>
  <si>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</si>
  <si>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</si>
  <si>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 xml:space="preserve">   Income tax on item that will not be reclassified</t>
  </si>
  <si>
    <t xml:space="preserve">Total items that will not be reclassified </t>
  </si>
  <si>
    <t>to profit or loss</t>
  </si>
  <si>
    <t xml:space="preserve">Total items that will be reclassified </t>
  </si>
  <si>
    <t xml:space="preserve">Other comprehensive income (expense) </t>
  </si>
  <si>
    <t>for the period, net of tax</t>
  </si>
  <si>
    <t xml:space="preserve">Payments for short-term loans to related parties </t>
  </si>
  <si>
    <t>Separate financial information</t>
  </si>
  <si>
    <t>of investments in</t>
  </si>
  <si>
    <t>of an investment in</t>
  </si>
  <si>
    <t>an equity instrument</t>
  </si>
  <si>
    <t>- Gains on remeasurement of financial instruments</t>
  </si>
  <si>
    <t>Payments for purchases of property, plant and equipment</t>
  </si>
  <si>
    <t>Other accounts receivable, net</t>
  </si>
  <si>
    <t>Short-term loans from financial institutions, net</t>
  </si>
  <si>
    <t>Short-term loans from other parties</t>
  </si>
  <si>
    <t>Total comprehensive income (expense) for the period</t>
  </si>
  <si>
    <t xml:space="preserve">  and joint ventures</t>
  </si>
  <si>
    <t xml:space="preserve">Proceeds from short-term loans to related parties </t>
  </si>
  <si>
    <t>joint ventures</t>
  </si>
  <si>
    <t xml:space="preserve">   at fair value through </t>
  </si>
  <si>
    <t>Currency translation differences on cash and cash equivalents</t>
  </si>
  <si>
    <t>Remeasurements</t>
  </si>
  <si>
    <t>of post-employment</t>
  </si>
  <si>
    <t>Payments for long-term loans to related parties</t>
  </si>
  <si>
    <t>The accompanying condensed notes to the interim financial information are an integral part of this interim financial information.</t>
  </si>
  <si>
    <t xml:space="preserve">Items that will not be reclassified </t>
  </si>
  <si>
    <t>Payments for purchases of intangible assets</t>
  </si>
  <si>
    <t>through other comprehensive income</t>
  </si>
  <si>
    <t>Deferred tax liabilities, net</t>
  </si>
  <si>
    <t>Current portion of finance lease receivables, net</t>
  </si>
  <si>
    <t>Finance lease receivables, net</t>
  </si>
  <si>
    <t>and joint ventures, net</t>
  </si>
  <si>
    <t>Proceeds from finance lease receivables</t>
  </si>
  <si>
    <t>Payments for lease liabilities</t>
  </si>
  <si>
    <t>31 March</t>
  </si>
  <si>
    <t>2022</t>
  </si>
  <si>
    <t>Opening balance as at 1 January 2022</t>
  </si>
  <si>
    <t>Closing balance as at 31 March 2022</t>
  </si>
  <si>
    <t>Net cash receipts from (payments in) operating activities</t>
  </si>
  <si>
    <t xml:space="preserve">  from related parties</t>
  </si>
  <si>
    <t>- Amortisation of advance receipts for land rental</t>
  </si>
  <si>
    <t>Proceeds from advance receipts for land rental</t>
  </si>
  <si>
    <t>Financial assets measured at fair value</t>
  </si>
  <si>
    <t>Investments in associates</t>
  </si>
  <si>
    <t>Investment property, net</t>
  </si>
  <si>
    <t>Construction payables and payables</t>
  </si>
  <si>
    <t xml:space="preserve">and related parties </t>
  </si>
  <si>
    <t xml:space="preserve">- 4,020,000,000 ordinary shares </t>
  </si>
  <si>
    <t xml:space="preserve">- Changes in accounts receivable from </t>
  </si>
  <si>
    <t>- Allowance for decrease in value of inventories</t>
  </si>
  <si>
    <t>Net increase in cash and cash equivalents</t>
  </si>
  <si>
    <t xml:space="preserve">   Losses in fair value of equity investments </t>
  </si>
  <si>
    <t>Disposal of an investment in an indirect subsidiary</t>
  </si>
  <si>
    <t>Increase from business acquisition</t>
  </si>
  <si>
    <t>- Losses on write-off of fixed assets</t>
  </si>
  <si>
    <t xml:space="preserve">   or disposal of subsidiaries)</t>
  </si>
  <si>
    <t xml:space="preserve">   (excluding the effect of the acquisition</t>
  </si>
  <si>
    <t xml:space="preserve">   and liabilities</t>
  </si>
  <si>
    <t>sales of fixed assets</t>
  </si>
  <si>
    <t>Payments from long-term loans from a related party</t>
  </si>
  <si>
    <t xml:space="preserve">   payables for purchase of fixed assets</t>
  </si>
  <si>
    <t>- Changes in right-of-use assets</t>
  </si>
  <si>
    <t xml:space="preserve">   other comprehensive income</t>
  </si>
  <si>
    <t>Gain on remeasurement of financial instruments</t>
  </si>
  <si>
    <t>Proceeds from short-term loans from an other party</t>
  </si>
  <si>
    <t>Payment for an investment in a joint venture</t>
  </si>
  <si>
    <t>Net payment for acquisition of an indirect subsidiary</t>
  </si>
  <si>
    <t xml:space="preserve">   an indirect subsidiary</t>
  </si>
  <si>
    <t xml:space="preserve">Net proceed from disposal of an investment in </t>
  </si>
  <si>
    <t>interests in</t>
  </si>
  <si>
    <t>As at 31 March 2023</t>
  </si>
  <si>
    <t>For the three-month period ended 31 March 2023</t>
  </si>
  <si>
    <t>Opening balance as at 1 January 2023</t>
  </si>
  <si>
    <t>Closing balance as at 31 March 2023</t>
  </si>
  <si>
    <t>2023</t>
  </si>
  <si>
    <t>from a related party, net</t>
  </si>
  <si>
    <t>Instalment receivables from a related party, net</t>
  </si>
  <si>
    <t xml:space="preserve">Current portion of long-term loans </t>
  </si>
  <si>
    <t>from a related party</t>
  </si>
  <si>
    <t>Short-term loans related parties, net</t>
  </si>
  <si>
    <t>Investments in joint ventures</t>
  </si>
  <si>
    <t>Current portion of a long-term loan</t>
  </si>
  <si>
    <t>Long-term loan from a related party</t>
  </si>
  <si>
    <t>Advance receipts for land rental</t>
  </si>
  <si>
    <r>
      <t xml:space="preserve">Liabilities and equity </t>
    </r>
    <r>
      <rPr>
        <sz val="10"/>
        <rFont val="Arial"/>
        <family val="2"/>
      </rPr>
      <t>(continued)</t>
    </r>
  </si>
  <si>
    <t>to other parties and related parties</t>
  </si>
  <si>
    <t>-</t>
  </si>
  <si>
    <t>Payment for deferred financing fees of debentures</t>
  </si>
  <si>
    <t>- Write-off of withholding tax</t>
  </si>
  <si>
    <t>- Instalment receivables</t>
  </si>
  <si>
    <t>- Finance lease receivables</t>
  </si>
  <si>
    <t>Share of profit from investments in associates</t>
  </si>
  <si>
    <t>Dividend paid</t>
  </si>
  <si>
    <t>Net cash payments in investing activities</t>
  </si>
  <si>
    <t>Net cash receipts from financing activities</t>
  </si>
  <si>
    <t>- Offsetting payables for construction and</t>
  </si>
  <si>
    <t xml:space="preserve">   purchase of fixed assets with other receivables</t>
  </si>
  <si>
    <t>Financial assets measured at amortised cost</t>
  </si>
  <si>
    <t xml:space="preserve">Capital contribution by non-controlling interest </t>
  </si>
  <si>
    <t>in a subsidiary</t>
  </si>
  <si>
    <t>financial institutions</t>
  </si>
  <si>
    <t xml:space="preserve">Payments for deferred financing fee of long-term loans from </t>
  </si>
  <si>
    <t>- Unrealised losses on exchange rates, net</t>
  </si>
  <si>
    <t>Current portion of instalment receivables</t>
  </si>
  <si>
    <t>- Share of profit from investments in associates</t>
  </si>
  <si>
    <t>- Gains on disposal of an investment in an indirect subsidiary</t>
  </si>
  <si>
    <t xml:space="preserve"> of a subsidiary from non-controlling interest</t>
  </si>
  <si>
    <t>Proceeds from paid-up common shares for capital increase</t>
  </si>
  <si>
    <t>Payments for short-term loans from other parties</t>
  </si>
  <si>
    <t>- Losses on change in shareholding interest in an associate</t>
  </si>
  <si>
    <t>Payment for financial assets measured at amortised cost</t>
  </si>
  <si>
    <t>Dividend paid of a subsidiary</t>
  </si>
  <si>
    <t>Non-current assets held-for-sale</t>
  </si>
  <si>
    <t>Equity attributable to the owners of the parent</t>
  </si>
  <si>
    <t>attributable to</t>
  </si>
  <si>
    <t xml:space="preserve">   accounted for using the equity method, net</t>
  </si>
  <si>
    <t xml:space="preserve">   Share of other comprehensive income </t>
  </si>
  <si>
    <t xml:space="preserve">   (expense) from associates and joint ventures </t>
  </si>
  <si>
    <t>Currency exchange gains (losses), net</t>
  </si>
  <si>
    <t>Attributable to the owners of the parent</t>
  </si>
  <si>
    <t>- (Reversal of) losses on impairment of assets</t>
  </si>
  <si>
    <t>Proceeds from issuing of debentures</t>
  </si>
  <si>
    <t>Payments of interest capitalised in property, plant and equipment</t>
  </si>
  <si>
    <t xml:space="preserve">Long-term loans to other parties </t>
  </si>
  <si>
    <t>and related parties, net</t>
  </si>
  <si>
    <t>- (Gains) losses on disposals of machines and equipment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</si>
</sst>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[$$]#,##0.00_);\([$$]#,##0.00\)"/>
    <numFmt numFmtId="194" formatCode="General\ "/>
    <numFmt numFmtId="195" formatCode="_(* #,##0.00_);_(* \(#,##0.00\);_(* \-??_);_(@_)"/>
    <numFmt numFmtId="196" formatCode="&quot; $&quot;#,##0\ ;&quot; $(&quot;#,##0\);&quot; $- &quot;;@\ "/>
    <numFmt numFmtId="197" formatCode="_-* #,##0.00_-;\-* #,##0.00_-;_-* \-??_-;_-@_-"/>
    <numFmt numFmtId="198" formatCode="#,##0.00\ ;&quot; (&quot;#,##0.00\);&quot; -&quot;#\ ;@\ 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Browallia New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name val="Tahoma"/>
      <family val="2"/>
    </font>
    <font>
      <u val="single"/>
      <sz val="10"/>
      <color indexed="30"/>
      <name val="Georgia"/>
      <family val="1"/>
    </font>
    <font>
      <sz val="8"/>
      <name val="Tahoma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sz val="11"/>
      <color rgb="FF000000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563C1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3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5" fontId="37" fillId="0" borderId="0" applyBorder="0" applyProtection="0">
      <alignment/>
    </xf>
    <xf numFmtId="195" fontId="37" fillId="0" borderId="0" applyBorder="0" applyProtection="0">
      <alignment/>
    </xf>
    <xf numFmtId="197" fontId="3" fillId="0" borderId="0" applyFill="0" applyBorder="0" applyAlignment="0" applyProtection="0"/>
    <xf numFmtId="43" fontId="0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96" fontId="3" fillId="0" borderId="0" applyFill="0" applyBorder="0" applyAlignment="0" applyProtection="0"/>
    <xf numFmtId="198" fontId="3" fillId="0" borderId="0" applyFill="0" applyBorder="0" applyAlignment="0" applyProtection="0"/>
    <xf numFmtId="198" fontId="3" fillId="0" borderId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3" fillId="0" borderId="0" applyFill="0" applyBorder="0" applyAlignment="0" applyProtection="0"/>
    <xf numFmtId="196" fontId="3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Border="0" applyProtection="0">
      <alignment/>
    </xf>
    <xf numFmtId="194" fontId="3" fillId="0" borderId="0">
      <alignment/>
      <protection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193" fontId="36" fillId="0" borderId="0" applyAlignment="0">
      <protection/>
    </xf>
    <xf numFmtId="0" fontId="2" fillId="0" borderId="0">
      <alignment/>
      <protection/>
    </xf>
    <xf numFmtId="193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93" fontId="36" fillId="0" borderId="0" applyAlignment="0"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Border="0" applyProtection="0">
      <alignment/>
    </xf>
    <xf numFmtId="0" fontId="4" fillId="0" borderId="0">
      <alignment/>
      <protection/>
    </xf>
  </cellStyleXfs>
  <cellXfs count="205">
    <xf numFmtId="0" fontId="0" fillId="0" borderId="0" xfId="0" applyFont="1" applyAlignment="1">
      <alignment/>
    </xf>
    <xf numFmtId="0" fontId="5" fillId="0" borderId="0" xfId="100" applyFont="1" applyAlignment="1">
      <alignment vertical="center"/>
      <protection/>
    </xf>
    <xf numFmtId="189" fontId="6" fillId="0" borderId="0" xfId="91" applyNumberFormat="1" applyFont="1" applyAlignment="1">
      <alignment horizontal="left" vertical="center"/>
      <protection/>
    </xf>
    <xf numFmtId="190" fontId="5" fillId="0" borderId="0" xfId="100" applyNumberFormat="1" applyFont="1" applyAlignment="1">
      <alignment horizontal="right" vertical="center"/>
      <protection/>
    </xf>
    <xf numFmtId="190" fontId="5" fillId="0" borderId="0" xfId="42" applyNumberFormat="1" applyFont="1" applyFill="1" applyAlignment="1">
      <alignment horizontal="right" vertical="center"/>
    </xf>
    <xf numFmtId="189" fontId="7" fillId="0" borderId="0" xfId="89" applyNumberFormat="1" applyFont="1" applyAlignment="1">
      <alignment horizontal="right" vertical="center"/>
      <protection/>
    </xf>
    <xf numFmtId="190" fontId="3" fillId="0" borderId="0" xfId="98" applyNumberFormat="1" applyFont="1" applyAlignment="1">
      <alignment horizontal="right" vertical="center"/>
      <protection/>
    </xf>
    <xf numFmtId="189" fontId="3" fillId="0" borderId="0" xfId="98" applyNumberFormat="1" applyFont="1" applyAlignment="1">
      <alignment vertical="center"/>
      <protection/>
    </xf>
    <xf numFmtId="190" fontId="3" fillId="0" borderId="11" xfId="98" applyNumberFormat="1" applyFont="1" applyBorder="1" applyAlignment="1">
      <alignment horizontal="right" vertical="center"/>
      <protection/>
    </xf>
    <xf numFmtId="187" fontId="3" fillId="0" borderId="0" xfId="98" applyNumberFormat="1" applyFont="1" applyAlignment="1">
      <alignment horizontal="center" vertical="center"/>
      <protection/>
    </xf>
    <xf numFmtId="187" fontId="3" fillId="0" borderId="0" xfId="98" applyNumberFormat="1" applyFont="1" applyAlignment="1">
      <alignment horizontal="left" vertical="center"/>
      <protection/>
    </xf>
    <xf numFmtId="187" fontId="3" fillId="0" borderId="0" xfId="93" applyNumberFormat="1" applyAlignment="1">
      <alignment horizontal="center" vertical="center"/>
      <protection/>
    </xf>
    <xf numFmtId="187" fontId="3" fillId="0" borderId="0" xfId="93" applyNumberFormat="1" applyAlignment="1">
      <alignment horizontal="left" vertical="center"/>
      <protection/>
    </xf>
    <xf numFmtId="189" fontId="7" fillId="0" borderId="0" xfId="91" applyNumberFormat="1" applyFont="1" applyAlignment="1">
      <alignment horizontal="left" vertical="center"/>
      <protection/>
    </xf>
    <xf numFmtId="189" fontId="3" fillId="0" borderId="0" xfId="91" applyNumberFormat="1" applyFont="1" applyAlignment="1">
      <alignment horizontal="center" vertical="center"/>
      <protection/>
    </xf>
    <xf numFmtId="189" fontId="3" fillId="0" borderId="0" xfId="91" applyNumberFormat="1" applyFont="1" applyAlignment="1">
      <alignment horizontal="left" vertical="center"/>
      <protection/>
    </xf>
    <xf numFmtId="189" fontId="3" fillId="0" borderId="0" xfId="91" applyNumberFormat="1" applyFont="1" applyAlignment="1">
      <alignment horizontal="right" vertical="center"/>
      <protection/>
    </xf>
    <xf numFmtId="189" fontId="3" fillId="0" borderId="0" xfId="91" applyNumberFormat="1" applyFont="1" applyAlignment="1">
      <alignment vertical="center"/>
      <protection/>
    </xf>
    <xf numFmtId="189" fontId="7" fillId="0" borderId="11" xfId="102" applyNumberFormat="1" applyFont="1" applyBorder="1" applyAlignment="1">
      <alignment horizontal="left" vertical="center"/>
      <protection/>
    </xf>
    <xf numFmtId="189" fontId="7" fillId="0" borderId="11" xfId="91" applyNumberFormat="1" applyFont="1" applyBorder="1" applyAlignment="1">
      <alignment horizontal="left" vertical="center"/>
      <protection/>
    </xf>
    <xf numFmtId="189" fontId="3" fillId="0" borderId="11" xfId="91" applyNumberFormat="1" applyFont="1" applyBorder="1" applyAlignment="1">
      <alignment horizontal="center" vertical="center"/>
      <protection/>
    </xf>
    <xf numFmtId="189" fontId="3" fillId="0" borderId="11" xfId="91" applyNumberFormat="1" applyFont="1" applyBorder="1" applyAlignment="1">
      <alignment horizontal="left" vertical="center"/>
      <protection/>
    </xf>
    <xf numFmtId="189" fontId="3" fillId="0" borderId="11" xfId="91" applyNumberFormat="1" applyFont="1" applyBorder="1" applyAlignment="1">
      <alignment horizontal="right" vertical="center"/>
      <protection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vertical="center"/>
    </xf>
    <xf numFmtId="189" fontId="7" fillId="0" borderId="0" xfId="93" applyNumberFormat="1" applyFont="1" applyAlignment="1">
      <alignment horizontal="left" vertical="center"/>
      <protection/>
    </xf>
    <xf numFmtId="189" fontId="7" fillId="0" borderId="0" xfId="98" applyNumberFormat="1" applyFont="1" applyAlignment="1">
      <alignment horizontal="left" vertical="center"/>
      <protection/>
    </xf>
    <xf numFmtId="189" fontId="3" fillId="0" borderId="0" xfId="98" applyNumberFormat="1" applyFont="1" applyAlignment="1">
      <alignment horizontal="center" vertical="center"/>
      <protection/>
    </xf>
    <xf numFmtId="189" fontId="3" fillId="0" borderId="0" xfId="98" applyNumberFormat="1" applyFont="1" applyAlignment="1">
      <alignment horizontal="left" vertical="center"/>
      <protection/>
    </xf>
    <xf numFmtId="189" fontId="7" fillId="0" borderId="11" xfId="101" applyNumberFormat="1" applyFont="1" applyBorder="1" applyAlignment="1">
      <alignment horizontal="left" vertical="center"/>
      <protection/>
    </xf>
    <xf numFmtId="189" fontId="7" fillId="0" borderId="11" xfId="98" applyNumberFormat="1" applyFont="1" applyBorder="1" applyAlignment="1">
      <alignment horizontal="left" vertical="center"/>
      <protection/>
    </xf>
    <xf numFmtId="189" fontId="3" fillId="0" borderId="11" xfId="98" applyNumberFormat="1" applyFont="1" applyBorder="1" applyAlignment="1">
      <alignment horizontal="center" vertical="center"/>
      <protection/>
    </xf>
    <xf numFmtId="189" fontId="3" fillId="0" borderId="11" xfId="98" applyNumberFormat="1" applyFont="1" applyBorder="1" applyAlignment="1">
      <alignment horizontal="left" vertical="center"/>
      <protection/>
    </xf>
    <xf numFmtId="187" fontId="3" fillId="0" borderId="11" xfId="98" applyNumberFormat="1" applyFont="1" applyBorder="1" applyAlignment="1">
      <alignment horizontal="left" vertical="center"/>
      <protection/>
    </xf>
    <xf numFmtId="187" fontId="3" fillId="0" borderId="11" xfId="98" applyNumberFormat="1" applyFont="1" applyBorder="1" applyAlignment="1">
      <alignment horizontal="center" vertical="center"/>
      <protection/>
    </xf>
    <xf numFmtId="189" fontId="3" fillId="0" borderId="0" xfId="93" applyNumberFormat="1" applyAlignment="1">
      <alignment horizontal="left" vertical="center"/>
      <protection/>
    </xf>
    <xf numFmtId="189" fontId="3" fillId="0" borderId="0" xfId="93" applyNumberFormat="1" applyAlignment="1">
      <alignment horizontal="center" vertical="center"/>
      <protection/>
    </xf>
    <xf numFmtId="192" fontId="3" fillId="0" borderId="0" xfId="93" applyNumberFormat="1" applyAlignment="1">
      <alignment horizontal="right" vertical="center"/>
      <protection/>
    </xf>
    <xf numFmtId="190" fontId="9" fillId="0" borderId="11" xfId="94" applyNumberFormat="1" applyFont="1" applyBorder="1" applyAlignment="1">
      <alignment horizontal="right" vertical="center"/>
      <protection/>
    </xf>
    <xf numFmtId="190" fontId="9" fillId="0" borderId="0" xfId="94" applyNumberFormat="1" applyFont="1" applyAlignment="1">
      <alignment horizontal="right" vertical="center"/>
      <protection/>
    </xf>
    <xf numFmtId="0" fontId="5" fillId="0" borderId="0" xfId="100" applyFont="1" applyAlignment="1">
      <alignment horizontal="center" vertical="center"/>
      <protection/>
    </xf>
    <xf numFmtId="0" fontId="5" fillId="0" borderId="0" xfId="100" applyFont="1">
      <alignment/>
      <protection/>
    </xf>
    <xf numFmtId="190" fontId="8" fillId="33" borderId="11" xfId="91" applyNumberFormat="1" applyFont="1" applyFill="1" applyBorder="1" applyAlignment="1">
      <alignment horizontal="right" vertical="center"/>
      <protection/>
    </xf>
    <xf numFmtId="190" fontId="8" fillId="0" borderId="11" xfId="91" applyNumberFormat="1" applyFont="1" applyBorder="1" applyAlignment="1">
      <alignment horizontal="right" vertical="center"/>
      <protection/>
    </xf>
    <xf numFmtId="190" fontId="8" fillId="0" borderId="0" xfId="91" applyNumberFormat="1" applyFont="1" applyAlignment="1">
      <alignment horizontal="right" vertical="center"/>
      <protection/>
    </xf>
    <xf numFmtId="189" fontId="9" fillId="0" borderId="0" xfId="91" applyNumberFormat="1" applyFont="1" applyAlignment="1">
      <alignment horizontal="left" vertical="center"/>
      <protection/>
    </xf>
    <xf numFmtId="189" fontId="8" fillId="0" borderId="0" xfId="91" applyNumberFormat="1" applyFont="1" applyAlignment="1">
      <alignment horizontal="left" vertical="center"/>
      <protection/>
    </xf>
    <xf numFmtId="189" fontId="8" fillId="0" borderId="0" xfId="91" applyNumberFormat="1" applyFont="1" applyAlignment="1">
      <alignment horizontal="right" vertical="center"/>
      <protection/>
    </xf>
    <xf numFmtId="189" fontId="8" fillId="0" borderId="0" xfId="91" applyNumberFormat="1" applyFont="1" applyAlignment="1">
      <alignment vertical="center"/>
      <protection/>
    </xf>
    <xf numFmtId="189" fontId="8" fillId="0" borderId="0" xfId="91" applyNumberFormat="1" applyFont="1" applyAlignment="1">
      <alignment horizontal="center" vertical="center"/>
      <protection/>
    </xf>
    <xf numFmtId="189" fontId="8" fillId="0" borderId="11" xfId="91" applyNumberFormat="1" applyFont="1" applyBorder="1" applyAlignment="1">
      <alignment horizontal="center" vertical="center"/>
      <protection/>
    </xf>
    <xf numFmtId="189" fontId="8" fillId="0" borderId="11" xfId="91" applyNumberFormat="1" applyFont="1" applyBorder="1" applyAlignment="1">
      <alignment horizontal="right" vertical="center"/>
      <protection/>
    </xf>
    <xf numFmtId="189" fontId="8" fillId="0" borderId="11" xfId="91" applyNumberFormat="1" applyFont="1" applyBorder="1" applyAlignment="1">
      <alignment horizontal="left" vertical="center"/>
      <protection/>
    </xf>
    <xf numFmtId="189" fontId="9" fillId="0" borderId="0" xfId="91" applyNumberFormat="1" applyFont="1" applyAlignment="1">
      <alignment horizontal="right" vertical="center"/>
      <protection/>
    </xf>
    <xf numFmtId="189" fontId="9" fillId="0" borderId="0" xfId="91" applyNumberFormat="1" applyFont="1" applyAlignment="1">
      <alignment horizontal="center" vertical="center"/>
      <protection/>
    </xf>
    <xf numFmtId="190" fontId="9" fillId="0" borderId="0" xfId="91" applyNumberFormat="1" applyFont="1" applyAlignment="1">
      <alignment horizontal="right" vertical="center"/>
      <protection/>
    </xf>
    <xf numFmtId="188" fontId="9" fillId="0" borderId="0" xfId="48" applyFont="1" applyFill="1" applyAlignment="1">
      <alignment horizontal="right" vertical="center"/>
    </xf>
    <xf numFmtId="190" fontId="9" fillId="0" borderId="0" xfId="100" applyNumberFormat="1" applyFont="1" applyAlignment="1">
      <alignment horizontal="right" vertical="center"/>
      <protection/>
    </xf>
    <xf numFmtId="190" fontId="9" fillId="0" borderId="0" xfId="48" applyNumberFormat="1" applyFont="1" applyFill="1" applyAlignment="1">
      <alignment horizontal="right" vertical="center"/>
    </xf>
    <xf numFmtId="189" fontId="9" fillId="0" borderId="0" xfId="91" applyNumberFormat="1" applyFont="1" applyAlignment="1" quotePrefix="1">
      <alignment horizontal="right" vertical="center"/>
      <protection/>
    </xf>
    <xf numFmtId="188" fontId="9" fillId="0" borderId="0" xfId="48" applyFont="1" applyFill="1" applyBorder="1" applyAlignment="1">
      <alignment horizontal="right" vertical="center" wrapText="1"/>
    </xf>
    <xf numFmtId="0" fontId="8" fillId="0" borderId="0" xfId="100" applyFont="1" applyAlignment="1" quotePrefix="1">
      <alignment vertical="center"/>
      <protection/>
    </xf>
    <xf numFmtId="190" fontId="8" fillId="0" borderId="0" xfId="91" applyNumberFormat="1" applyFont="1" applyAlignment="1">
      <alignment vertical="center"/>
      <protection/>
    </xf>
    <xf numFmtId="190" fontId="8" fillId="0" borderId="11" xfId="91" applyNumberFormat="1" applyFont="1" applyBorder="1" applyAlignment="1">
      <alignment vertical="center"/>
      <protection/>
    </xf>
    <xf numFmtId="190" fontId="8" fillId="0" borderId="12" xfId="91" applyNumberFormat="1" applyFont="1" applyBorder="1" applyAlignment="1">
      <alignment horizontal="right" vertical="center"/>
      <protection/>
    </xf>
    <xf numFmtId="190" fontId="8" fillId="33" borderId="0" xfId="91" applyNumberFormat="1" applyFont="1" applyFill="1" applyAlignment="1">
      <alignment vertical="center"/>
      <protection/>
    </xf>
    <xf numFmtId="190" fontId="8" fillId="33" borderId="11" xfId="91" applyNumberFormat="1" applyFont="1" applyFill="1" applyBorder="1" applyAlignment="1">
      <alignment vertical="center"/>
      <protection/>
    </xf>
    <xf numFmtId="190" fontId="8" fillId="33" borderId="0" xfId="91" applyNumberFormat="1" applyFont="1" applyFill="1" applyAlignment="1">
      <alignment horizontal="right" vertical="center"/>
      <protection/>
    </xf>
    <xf numFmtId="190" fontId="8" fillId="33" borderId="12" xfId="91" applyNumberFormat="1" applyFont="1" applyFill="1" applyBorder="1" applyAlignment="1">
      <alignment horizontal="right" vertical="center"/>
      <protection/>
    </xf>
    <xf numFmtId="0" fontId="7" fillId="0" borderId="0" xfId="100" applyFont="1" applyAlignment="1">
      <alignment vertical="center"/>
      <protection/>
    </xf>
    <xf numFmtId="0" fontId="3" fillId="0" borderId="0" xfId="100" applyFont="1" applyAlignment="1">
      <alignment horizontal="center" vertical="center"/>
      <protection/>
    </xf>
    <xf numFmtId="0" fontId="3" fillId="0" borderId="0" xfId="100" applyFont="1" applyAlignment="1">
      <alignment horizontal="right" vertical="center"/>
      <protection/>
    </xf>
    <xf numFmtId="190" fontId="3" fillId="0" borderId="0" xfId="100" applyNumberFormat="1" applyFont="1" applyAlignment="1">
      <alignment horizontal="right" vertical="center"/>
      <protection/>
    </xf>
    <xf numFmtId="0" fontId="3" fillId="0" borderId="0" xfId="100" applyFont="1" applyAlignment="1">
      <alignment vertical="center"/>
      <protection/>
    </xf>
    <xf numFmtId="0" fontId="7" fillId="0" borderId="11" xfId="100" applyFont="1" applyBorder="1" applyAlignment="1">
      <alignment vertical="center"/>
      <protection/>
    </xf>
    <xf numFmtId="0" fontId="3" fillId="0" borderId="11" xfId="100" applyFont="1" applyBorder="1" applyAlignment="1">
      <alignment horizontal="center" vertical="center"/>
      <protection/>
    </xf>
    <xf numFmtId="0" fontId="3" fillId="0" borderId="11" xfId="100" applyFont="1" applyBorder="1" applyAlignment="1">
      <alignment horizontal="right" vertical="center"/>
      <protection/>
    </xf>
    <xf numFmtId="190" fontId="3" fillId="0" borderId="11" xfId="100" applyNumberFormat="1" applyFont="1" applyBorder="1" applyAlignment="1">
      <alignment horizontal="right" vertical="center"/>
      <protection/>
    </xf>
    <xf numFmtId="189" fontId="7" fillId="0" borderId="0" xfId="0" applyNumberFormat="1" applyFont="1" applyAlignment="1">
      <alignment horizontal="left" vertical="center"/>
    </xf>
    <xf numFmtId="189" fontId="7" fillId="0" borderId="0" xfId="0" applyNumberFormat="1" applyFont="1" applyAlignment="1">
      <alignment horizontal="center" vertical="center"/>
    </xf>
    <xf numFmtId="189" fontId="7" fillId="0" borderId="11" xfId="0" applyNumberFormat="1" applyFont="1" applyBorder="1" applyAlignment="1">
      <alignment horizontal="left" vertical="center"/>
    </xf>
    <xf numFmtId="189" fontId="7" fillId="0" borderId="11" xfId="0" applyNumberFormat="1" applyFont="1" applyBorder="1" applyAlignment="1">
      <alignment horizontal="center" vertical="center"/>
    </xf>
    <xf numFmtId="189" fontId="3" fillId="0" borderId="11" xfId="0" applyNumberFormat="1" applyFont="1" applyBorder="1" applyAlignment="1">
      <alignment horizontal="left" vertical="center"/>
    </xf>
    <xf numFmtId="189" fontId="3" fillId="0" borderId="0" xfId="0" applyNumberFormat="1" applyFont="1" applyAlignment="1">
      <alignment horizontal="center" vertical="center"/>
    </xf>
    <xf numFmtId="189" fontId="3" fillId="0" borderId="11" xfId="0" applyNumberFormat="1" applyFont="1" applyBorder="1" applyAlignment="1">
      <alignment horizontal="center" vertical="center"/>
    </xf>
    <xf numFmtId="190" fontId="3" fillId="0" borderId="0" xfId="0" applyNumberFormat="1" applyFont="1" applyAlignment="1">
      <alignment horizontal="right" vertical="center"/>
    </xf>
    <xf numFmtId="190" fontId="3" fillId="0" borderId="11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 horizontal="right" vertical="center"/>
    </xf>
    <xf numFmtId="189" fontId="7" fillId="0" borderId="0" xfId="0" applyNumberFormat="1" applyFont="1" applyAlignment="1">
      <alignment vertical="center"/>
    </xf>
    <xf numFmtId="189" fontId="7" fillId="0" borderId="0" xfId="0" applyNumberFormat="1" applyFont="1" applyAlignment="1">
      <alignment horizontal="right" vertical="center"/>
    </xf>
    <xf numFmtId="190" fontId="7" fillId="33" borderId="0" xfId="94" applyNumberFormat="1" applyFont="1" applyFill="1" applyAlignment="1">
      <alignment horizontal="right" vertical="center"/>
      <protection/>
    </xf>
    <xf numFmtId="190" fontId="3" fillId="33" borderId="0" xfId="0" applyNumberFormat="1" applyFont="1" applyFill="1" applyAlignment="1">
      <alignment horizontal="right" vertical="center"/>
    </xf>
    <xf numFmtId="189" fontId="3" fillId="33" borderId="0" xfId="0" applyNumberFormat="1" applyFont="1" applyFill="1" applyAlignment="1">
      <alignment vertical="center"/>
    </xf>
    <xf numFmtId="190" fontId="3" fillId="33" borderId="11" xfId="0" applyNumberFormat="1" applyFont="1" applyFill="1" applyBorder="1" applyAlignment="1">
      <alignment horizontal="right" vertical="center"/>
    </xf>
    <xf numFmtId="191" fontId="3" fillId="0" borderId="0" xfId="0" applyNumberFormat="1" applyFont="1" applyAlignment="1">
      <alignment horizontal="center" vertical="center"/>
    </xf>
    <xf numFmtId="190" fontId="7" fillId="33" borderId="0" xfId="0" applyNumberFormat="1" applyFont="1" applyFill="1" applyAlignment="1">
      <alignment horizontal="right" vertical="center"/>
    </xf>
    <xf numFmtId="0" fontId="7" fillId="0" borderId="0" xfId="0" applyFont="1" applyAlignment="1" quotePrefix="1">
      <alignment horizontal="right" vertical="center"/>
    </xf>
    <xf numFmtId="190" fontId="7" fillId="0" borderId="11" xfId="94" applyNumberFormat="1" applyFont="1" applyBorder="1" applyAlignment="1">
      <alignment horizontal="right" vertical="center"/>
      <protection/>
    </xf>
    <xf numFmtId="190" fontId="7" fillId="33" borderId="0" xfId="93" applyNumberFormat="1" applyFont="1" applyFill="1" applyAlignment="1">
      <alignment horizontal="right" vertical="center"/>
      <protection/>
    </xf>
    <xf numFmtId="190" fontId="7" fillId="0" borderId="0" xfId="93" applyNumberFormat="1" applyFont="1" applyAlignment="1">
      <alignment horizontal="right" vertical="center"/>
      <protection/>
    </xf>
    <xf numFmtId="190" fontId="3" fillId="33" borderId="0" xfId="93" applyNumberFormat="1" applyFill="1" applyAlignment="1">
      <alignment horizontal="right" vertical="center"/>
      <protection/>
    </xf>
    <xf numFmtId="190" fontId="3" fillId="0" borderId="0" xfId="93" applyNumberFormat="1" applyAlignment="1">
      <alignment horizontal="right" vertical="center"/>
      <protection/>
    </xf>
    <xf numFmtId="190" fontId="3" fillId="33" borderId="11" xfId="93" applyNumberFormat="1" applyFill="1" applyBorder="1" applyAlignment="1">
      <alignment horizontal="right" vertical="center"/>
      <protection/>
    </xf>
    <xf numFmtId="190" fontId="3" fillId="0" borderId="11" xfId="93" applyNumberFormat="1" applyBorder="1" applyAlignment="1">
      <alignment horizontal="right" vertical="center"/>
      <protection/>
    </xf>
    <xf numFmtId="0" fontId="3" fillId="0" borderId="11" xfId="100" applyFont="1" applyBorder="1" applyAlignment="1">
      <alignment vertical="center"/>
      <protection/>
    </xf>
    <xf numFmtId="190" fontId="3" fillId="33" borderId="0" xfId="93" applyNumberFormat="1" applyFill="1" applyAlignment="1">
      <alignment horizontal="right" vertical="center" wrapText="1"/>
      <protection/>
    </xf>
    <xf numFmtId="190" fontId="3" fillId="0" borderId="0" xfId="93" applyNumberFormat="1" applyAlignment="1">
      <alignment horizontal="right" vertical="center" wrapText="1"/>
      <protection/>
    </xf>
    <xf numFmtId="190" fontId="3" fillId="33" borderId="12" xfId="93" applyNumberFormat="1" applyFill="1" applyBorder="1" applyAlignment="1">
      <alignment horizontal="right" vertical="center"/>
      <protection/>
    </xf>
    <xf numFmtId="190" fontId="3" fillId="0" borderId="12" xfId="93" applyNumberFormat="1" applyBorder="1" applyAlignment="1">
      <alignment horizontal="right" vertical="center"/>
      <protection/>
    </xf>
    <xf numFmtId="190" fontId="3" fillId="0" borderId="0" xfId="91" applyNumberFormat="1" applyFont="1" applyAlignment="1">
      <alignment horizontal="center" vertical="center"/>
      <protection/>
    </xf>
    <xf numFmtId="190" fontId="3" fillId="0" borderId="0" xfId="91" applyNumberFormat="1" applyFont="1" applyAlignment="1">
      <alignment horizontal="right" vertical="center"/>
      <protection/>
    </xf>
    <xf numFmtId="189" fontId="7" fillId="0" borderId="0" xfId="91" applyNumberFormat="1" applyFont="1" applyAlignment="1">
      <alignment horizontal="right" vertical="center"/>
      <protection/>
    </xf>
    <xf numFmtId="190" fontId="7" fillId="0" borderId="0" xfId="94" applyNumberFormat="1" applyFont="1" applyAlignment="1">
      <alignment horizontal="right" vertical="center"/>
      <protection/>
    </xf>
    <xf numFmtId="189" fontId="3" fillId="0" borderId="11" xfId="91" applyNumberFormat="1" applyFont="1" applyBorder="1" applyAlignment="1">
      <alignment vertical="center"/>
      <protection/>
    </xf>
    <xf numFmtId="190" fontId="9" fillId="0" borderId="11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left" vertical="center"/>
    </xf>
    <xf numFmtId="187" fontId="3" fillId="0" borderId="0" xfId="0" applyNumberFormat="1" applyFont="1" applyAlignment="1">
      <alignment horizontal="center" vertical="center"/>
    </xf>
    <xf numFmtId="187" fontId="3" fillId="0" borderId="11" xfId="0" applyNumberFormat="1" applyFont="1" applyBorder="1" applyAlignment="1">
      <alignment horizontal="left" vertical="center"/>
    </xf>
    <xf numFmtId="187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189" fontId="7" fillId="0" borderId="0" xfId="93" applyNumberFormat="1" applyFont="1" applyAlignment="1">
      <alignment horizontal="center" vertical="center"/>
      <protection/>
    </xf>
    <xf numFmtId="0" fontId="3" fillId="0" borderId="0" xfId="0" applyFont="1" applyAlignment="1">
      <alignment/>
    </xf>
    <xf numFmtId="189" fontId="51" fillId="0" borderId="0" xfId="0" applyNumberFormat="1" applyFont="1" applyAlignment="1" quotePrefix="1">
      <alignment horizontal="left" vertical="center"/>
    </xf>
    <xf numFmtId="189" fontId="3" fillId="33" borderId="0" xfId="0" applyNumberFormat="1" applyFont="1" applyFill="1" applyAlignment="1" quotePrefix="1">
      <alignment horizontal="right" vertical="center"/>
    </xf>
    <xf numFmtId="189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89" fontId="7" fillId="0" borderId="0" xfId="98" applyNumberFormat="1" applyFont="1" applyAlignment="1">
      <alignment vertical="center"/>
      <protection/>
    </xf>
    <xf numFmtId="189" fontId="7" fillId="0" borderId="0" xfId="101" applyNumberFormat="1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190" fontId="3" fillId="33" borderId="0" xfId="98" applyNumberFormat="1" applyFont="1" applyFill="1" applyAlignment="1">
      <alignment horizontal="right" vertical="center"/>
      <protection/>
    </xf>
    <xf numFmtId="187" fontId="3" fillId="0" borderId="0" xfId="98" applyNumberFormat="1" applyFont="1" applyAlignment="1">
      <alignment horizontal="right" vertical="center"/>
      <protection/>
    </xf>
    <xf numFmtId="191" fontId="3" fillId="0" borderId="0" xfId="98" applyNumberFormat="1" applyFont="1" applyAlignment="1">
      <alignment horizontal="center" vertical="center"/>
      <protection/>
    </xf>
    <xf numFmtId="190" fontId="3" fillId="33" borderId="11" xfId="98" applyNumberFormat="1" applyFont="1" applyFill="1" applyBorder="1" applyAlignment="1">
      <alignment horizontal="right" vertical="center"/>
      <protection/>
    </xf>
    <xf numFmtId="189" fontId="3" fillId="0" borderId="0" xfId="98" applyNumberFormat="1" applyFont="1" applyAlignment="1" quotePrefix="1">
      <alignment horizontal="left" vertical="center"/>
      <protection/>
    </xf>
    <xf numFmtId="190" fontId="3" fillId="33" borderId="12" xfId="100" applyNumberFormat="1" applyFont="1" applyFill="1" applyBorder="1" applyAlignment="1">
      <alignment vertical="center"/>
      <protection/>
    </xf>
    <xf numFmtId="190" fontId="3" fillId="0" borderId="12" xfId="100" applyNumberFormat="1" applyFont="1" applyBorder="1" applyAlignment="1">
      <alignment vertical="center"/>
      <protection/>
    </xf>
    <xf numFmtId="192" fontId="3" fillId="0" borderId="0" xfId="98" applyNumberFormat="1" applyFont="1" applyAlignment="1">
      <alignment horizontal="right" vertical="center"/>
      <protection/>
    </xf>
    <xf numFmtId="189" fontId="3" fillId="0" borderId="0" xfId="93" applyNumberFormat="1" applyAlignment="1" quotePrefix="1">
      <alignment horizontal="left" vertical="center"/>
      <protection/>
    </xf>
    <xf numFmtId="192" fontId="3" fillId="33" borderId="0" xfId="98" applyNumberFormat="1" applyFont="1" applyFill="1" applyAlignment="1">
      <alignment horizontal="right" vertical="center"/>
      <protection/>
    </xf>
    <xf numFmtId="0" fontId="3" fillId="33" borderId="0" xfId="100" applyFont="1" applyFill="1" applyAlignment="1">
      <alignment vertical="center"/>
      <protection/>
    </xf>
    <xf numFmtId="190" fontId="3" fillId="33" borderId="12" xfId="98" applyNumberFormat="1" applyFont="1" applyFill="1" applyBorder="1" applyAlignment="1">
      <alignment horizontal="right" vertical="center"/>
      <protection/>
    </xf>
    <xf numFmtId="190" fontId="3" fillId="0" borderId="12" xfId="98" applyNumberFormat="1" applyFont="1" applyBorder="1" applyAlignment="1">
      <alignment horizontal="right" vertical="center"/>
      <protection/>
    </xf>
    <xf numFmtId="192" fontId="3" fillId="33" borderId="0" xfId="93" applyNumberFormat="1" applyFill="1" applyAlignment="1">
      <alignment horizontal="right" vertical="center"/>
      <protection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 horizontal="left" vertical="center"/>
    </xf>
    <xf numFmtId="190" fontId="3" fillId="0" borderId="11" xfId="0" applyNumberFormat="1" applyFont="1" applyBorder="1" applyAlignment="1">
      <alignment horizontal="center" vertical="center"/>
    </xf>
    <xf numFmtId="190" fontId="3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Alignment="1" quotePrefix="1">
      <alignment horizontal="right" vertical="center"/>
    </xf>
    <xf numFmtId="190" fontId="7" fillId="0" borderId="0" xfId="0" applyNumberFormat="1" applyFont="1" applyAlignment="1" quotePrefix="1">
      <alignment horizontal="right" vertical="center"/>
    </xf>
    <xf numFmtId="190" fontId="7" fillId="0" borderId="0" xfId="0" applyNumberFormat="1" applyFont="1" applyAlignment="1">
      <alignment horizontal="center" vertical="center"/>
    </xf>
    <xf numFmtId="19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99" applyFont="1" applyAlignment="1">
      <alignment vertical="center"/>
      <protection/>
    </xf>
    <xf numFmtId="190" fontId="3" fillId="0" borderId="0" xfId="0" applyNumberFormat="1" applyFont="1" applyAlignment="1">
      <alignment vertical="center"/>
    </xf>
    <xf numFmtId="190" fontId="3" fillId="33" borderId="12" xfId="0" applyNumberFormat="1" applyFont="1" applyFill="1" applyBorder="1" applyAlignment="1">
      <alignment horizontal="right" vertical="center"/>
    </xf>
    <xf numFmtId="190" fontId="3" fillId="0" borderId="12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left" vertical="center"/>
    </xf>
    <xf numFmtId="191" fontId="3" fillId="0" borderId="0" xfId="0" applyNumberFormat="1" applyFont="1" applyAlignment="1" quotePrefix="1">
      <alignment horizontal="center" vertical="center"/>
    </xf>
    <xf numFmtId="190" fontId="3" fillId="33" borderId="0" xfId="0" applyNumberFormat="1" applyFont="1" applyFill="1" applyAlignment="1">
      <alignment vertical="center"/>
    </xf>
    <xf numFmtId="190" fontId="3" fillId="33" borderId="0" xfId="91" applyNumberFormat="1" applyFont="1" applyFill="1" applyAlignment="1">
      <alignment horizontal="right" vertical="center"/>
      <protection/>
    </xf>
    <xf numFmtId="190" fontId="3" fillId="0" borderId="0" xfId="100" applyNumberFormat="1" applyFont="1" applyAlignment="1">
      <alignment vertical="center"/>
      <protection/>
    </xf>
    <xf numFmtId="190" fontId="3" fillId="0" borderId="0" xfId="98" applyNumberFormat="1" applyFont="1" applyAlignment="1">
      <alignment vertical="center"/>
      <protection/>
    </xf>
    <xf numFmtId="190" fontId="7" fillId="0" borderId="0" xfId="89" applyNumberFormat="1" applyFont="1" applyAlignment="1">
      <alignment horizontal="right" vertical="center"/>
      <protection/>
    </xf>
    <xf numFmtId="190" fontId="3" fillId="0" borderId="0" xfId="0" applyNumberFormat="1" applyFont="1" applyAlignment="1" quotePrefix="1">
      <alignment horizontal="right" vertical="center"/>
    </xf>
    <xf numFmtId="0" fontId="8" fillId="0" borderId="0" xfId="100" applyFont="1" applyAlignment="1">
      <alignment vertical="center"/>
      <protection/>
    </xf>
    <xf numFmtId="0" fontId="9" fillId="0" borderId="0" xfId="100" applyFont="1" applyAlignment="1">
      <alignment horizontal="right" vertical="center"/>
      <protection/>
    </xf>
    <xf numFmtId="0" fontId="9" fillId="0" borderId="0" xfId="100" applyFont="1" applyAlignment="1">
      <alignment horizontal="center" vertical="center"/>
      <protection/>
    </xf>
    <xf numFmtId="190" fontId="9" fillId="0" borderId="11" xfId="100" applyNumberFormat="1" applyFont="1" applyBorder="1" applyAlignment="1">
      <alignment horizontal="right" vertical="center"/>
      <protection/>
    </xf>
    <xf numFmtId="0" fontId="9" fillId="0" borderId="11" xfId="100" applyFont="1" applyBorder="1" applyAlignment="1">
      <alignment horizontal="right" vertical="center"/>
      <protection/>
    </xf>
    <xf numFmtId="190" fontId="9" fillId="0" borderId="0" xfId="100" applyNumberFormat="1" applyFont="1" applyAlignment="1">
      <alignment vertical="center"/>
      <protection/>
    </xf>
    <xf numFmtId="190" fontId="9" fillId="0" borderId="0" xfId="100" applyNumberFormat="1" applyFont="1" applyAlignment="1">
      <alignment horizontal="center" vertical="center"/>
      <protection/>
    </xf>
    <xf numFmtId="190" fontId="8" fillId="0" borderId="0" xfId="100" applyNumberFormat="1" applyFont="1" applyAlignment="1">
      <alignment horizontal="right" vertical="center"/>
      <protection/>
    </xf>
    <xf numFmtId="0" fontId="8" fillId="0" borderId="0" xfId="100" applyFont="1" applyAlignment="1">
      <alignment horizontal="right" vertical="center"/>
      <protection/>
    </xf>
    <xf numFmtId="0" fontId="9" fillId="0" borderId="0" xfId="100" applyFont="1" applyAlignment="1">
      <alignment vertical="center"/>
      <protection/>
    </xf>
    <xf numFmtId="0" fontId="8" fillId="0" borderId="0" xfId="100" applyFont="1">
      <alignment/>
      <protection/>
    </xf>
    <xf numFmtId="0" fontId="9" fillId="0" borderId="0" xfId="100" applyFont="1" applyAlignment="1">
      <alignment horizontal="center"/>
      <protection/>
    </xf>
    <xf numFmtId="0" fontId="9" fillId="0" borderId="0" xfId="48" applyNumberFormat="1" applyFont="1" applyFill="1" applyAlignment="1">
      <alignment horizontal="right"/>
    </xf>
    <xf numFmtId="0" fontId="9" fillId="0" borderId="0" xfId="91" applyFont="1" applyAlignment="1">
      <alignment horizontal="right"/>
      <protection/>
    </xf>
    <xf numFmtId="0" fontId="9" fillId="0" borderId="0" xfId="48" applyNumberFormat="1" applyFont="1" applyFill="1" applyAlignment="1">
      <alignment horizontal="right" vertical="center"/>
    </xf>
    <xf numFmtId="0" fontId="9" fillId="0" borderId="0" xfId="91" applyFont="1" applyAlignment="1">
      <alignment horizontal="right" vertical="center"/>
      <protection/>
    </xf>
    <xf numFmtId="0" fontId="9" fillId="0" borderId="11" xfId="94" applyFont="1" applyBorder="1" applyAlignment="1">
      <alignment horizontal="right" vertical="center"/>
      <protection/>
    </xf>
    <xf numFmtId="0" fontId="9" fillId="0" borderId="0" xfId="48" applyNumberFormat="1" applyFont="1" applyFill="1" applyBorder="1" applyAlignment="1">
      <alignment horizontal="right" vertical="center"/>
    </xf>
    <xf numFmtId="0" fontId="8" fillId="0" borderId="0" xfId="100" applyFont="1" applyAlignment="1">
      <alignment horizontal="center" vertical="center"/>
      <protection/>
    </xf>
    <xf numFmtId="190" fontId="8" fillId="0" borderId="0" xfId="42" applyNumberFormat="1" applyFont="1" applyFill="1" applyAlignment="1">
      <alignment vertical="center"/>
    </xf>
    <xf numFmtId="190" fontId="8" fillId="0" borderId="0" xfId="100" applyNumberFormat="1" applyFont="1" applyAlignment="1">
      <alignment vertical="center"/>
      <protection/>
    </xf>
    <xf numFmtId="190" fontId="8" fillId="0" borderId="13" xfId="100" applyNumberFormat="1" applyFont="1" applyBorder="1" applyAlignment="1">
      <alignment horizontal="right" vertical="center"/>
      <protection/>
    </xf>
    <xf numFmtId="190" fontId="8" fillId="0" borderId="12" xfId="100" applyNumberFormat="1" applyFont="1" applyBorder="1" applyAlignment="1">
      <alignment horizontal="right" vertical="center"/>
      <protection/>
    </xf>
    <xf numFmtId="190" fontId="8" fillId="33" borderId="0" xfId="42" applyNumberFormat="1" applyFont="1" applyFill="1" applyAlignment="1">
      <alignment vertical="center"/>
    </xf>
    <xf numFmtId="190" fontId="8" fillId="33" borderId="0" xfId="100" applyNumberFormat="1" applyFont="1" applyFill="1" applyAlignment="1">
      <alignment vertical="center"/>
      <protection/>
    </xf>
    <xf numFmtId="190" fontId="8" fillId="33" borderId="13" xfId="100" applyNumberFormat="1" applyFont="1" applyFill="1" applyBorder="1" applyAlignment="1">
      <alignment horizontal="right" vertical="center"/>
      <protection/>
    </xf>
    <xf numFmtId="190" fontId="8" fillId="33" borderId="12" xfId="100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Alignment="1">
      <alignment horizontal="right" vertical="center"/>
    </xf>
    <xf numFmtId="189" fontId="3" fillId="0" borderId="0" xfId="0" applyNumberFormat="1" applyFont="1" applyAlignment="1" quotePrefix="1">
      <alignment horizontal="left" vertical="center"/>
    </xf>
    <xf numFmtId="190" fontId="7" fillId="0" borderId="0" xfId="0" applyNumberFormat="1" applyFont="1" applyAlignment="1">
      <alignment horizontal="right" vertical="center"/>
    </xf>
    <xf numFmtId="190" fontId="7" fillId="0" borderId="11" xfId="0" applyNumberFormat="1" applyFont="1" applyBorder="1" applyAlignment="1">
      <alignment horizontal="right" vertical="center"/>
    </xf>
    <xf numFmtId="0" fontId="3" fillId="0" borderId="11" xfId="100" applyFont="1" applyBorder="1" applyAlignment="1">
      <alignment horizontal="left" vertical="center" shrinkToFit="1"/>
      <protection/>
    </xf>
    <xf numFmtId="190" fontId="9" fillId="0" borderId="14" xfId="100" applyNumberFormat="1" applyFont="1" applyBorder="1" applyAlignment="1">
      <alignment horizontal="center" vertical="center"/>
      <protection/>
    </xf>
    <xf numFmtId="0" fontId="9" fillId="0" borderId="14" xfId="100" applyFont="1" applyBorder="1" applyAlignment="1">
      <alignment horizontal="center" vertical="center"/>
      <protection/>
    </xf>
    <xf numFmtId="190" fontId="9" fillId="0" borderId="11" xfId="48" applyNumberFormat="1" applyFont="1" applyFill="1" applyBorder="1" applyAlignment="1">
      <alignment horizontal="center"/>
    </xf>
    <xf numFmtId="189" fontId="9" fillId="0" borderId="11" xfId="91" applyNumberFormat="1" applyFont="1" applyBorder="1" applyAlignment="1">
      <alignment horizontal="center" vertical="center"/>
      <protection/>
    </xf>
    <xf numFmtId="188" fontId="9" fillId="0" borderId="14" xfId="48" applyFont="1" applyFill="1" applyBorder="1" applyAlignment="1">
      <alignment horizontal="center" vertical="center"/>
    </xf>
    <xf numFmtId="189" fontId="9" fillId="0" borderId="14" xfId="91" applyNumberFormat="1" applyFont="1" applyBorder="1" applyAlignment="1">
      <alignment horizontal="center" vertical="center"/>
      <protection/>
    </xf>
    <xf numFmtId="0" fontId="3" fillId="0" borderId="11" xfId="100" applyFont="1" applyBorder="1" applyAlignment="1">
      <alignment horizontal="left" vertical="center" wrapText="1"/>
      <protection/>
    </xf>
    <xf numFmtId="189" fontId="3" fillId="0" borderId="0" xfId="0" applyNumberFormat="1" applyFont="1" applyAlignment="1" quotePrefix="1">
      <alignment horizontal="left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4 3" xfId="44"/>
    <cellStyle name="Comma 10 14 3 2" xfId="45"/>
    <cellStyle name="Comma 11 2 2 4" xfId="46"/>
    <cellStyle name="Comma 11 2 2 4 2" xfId="47"/>
    <cellStyle name="Comma 12 2 2" xfId="48"/>
    <cellStyle name="Comma 12 2 2 2" xfId="49"/>
    <cellStyle name="Comma 12 2 2 2 2" xfId="50"/>
    <cellStyle name="Comma 12 2 2 3" xfId="51"/>
    <cellStyle name="Comma 13 2 3" xfId="52"/>
    <cellStyle name="Comma 162" xfId="53"/>
    <cellStyle name="Comma 162 2" xfId="54"/>
    <cellStyle name="Comma 175" xfId="55"/>
    <cellStyle name="Comma 176" xfId="56"/>
    <cellStyle name="Comma 182" xfId="57"/>
    <cellStyle name="Comma 2" xfId="58"/>
    <cellStyle name="Comma 2 2" xfId="59"/>
    <cellStyle name="Comma 2 2 2" xfId="60"/>
    <cellStyle name="Comma 2 2 3" xfId="61"/>
    <cellStyle name="Comma 2 3" xfId="62"/>
    <cellStyle name="Comma 2 3 2" xfId="63"/>
    <cellStyle name="Comma 3" xfId="64"/>
    <cellStyle name="Comma 3 2" xfId="65"/>
    <cellStyle name="Comma 3 2 2" xfId="66"/>
    <cellStyle name="Comma 3 3" xfId="67"/>
    <cellStyle name="Comma 3 4" xfId="68"/>
    <cellStyle name="Comma 4" xfId="69"/>
    <cellStyle name="Comma 4 2" xfId="70"/>
    <cellStyle name="Comma 4 2 2 2 2 2" xfId="71"/>
    <cellStyle name="Comma 4 2 2 2 2 2 2" xfId="72"/>
    <cellStyle name="Comma 5" xfId="73"/>
    <cellStyle name="Comma 5 34" xfId="74"/>
    <cellStyle name="Currency" xfId="75"/>
    <cellStyle name="Currency [0]" xfId="76"/>
    <cellStyle name="Explanatory Text" xfId="77"/>
    <cellStyle name="Explanatory Text 11" xfId="78"/>
    <cellStyle name="Explanatory Text 2" xfId="79"/>
    <cellStyle name="Good" xfId="80"/>
    <cellStyle name="Heading 1" xfId="81"/>
    <cellStyle name="Heading 2" xfId="82"/>
    <cellStyle name="Heading 3" xfId="83"/>
    <cellStyle name="Heading 4" xfId="84"/>
    <cellStyle name="Hyperlink 2" xfId="85"/>
    <cellStyle name="Input" xfId="86"/>
    <cellStyle name="Linked Cell" xfId="87"/>
    <cellStyle name="Neutral" xfId="88"/>
    <cellStyle name="Normal 10 4" xfId="89"/>
    <cellStyle name="Normal 2" xfId="90"/>
    <cellStyle name="Normal 2 13" xfId="91"/>
    <cellStyle name="Normal 296" xfId="92"/>
    <cellStyle name="Normal 3" xfId="93"/>
    <cellStyle name="Normal 3 2" xfId="94"/>
    <cellStyle name="Normal 3 2 2" xfId="95"/>
    <cellStyle name="Normal 3 3 2 3" xfId="96"/>
    <cellStyle name="Normal 4" xfId="97"/>
    <cellStyle name="Normal_EGCO_June10 TE" xfId="98"/>
    <cellStyle name="Normal_Interlink Communication_EQ2_10_Interlink Communication_EQ2_12" xfId="99"/>
    <cellStyle name="Normal_KEGCO_2002" xfId="100"/>
    <cellStyle name="Normal_Sheet5" xfId="101"/>
    <cellStyle name="Normal_Sheet7 2" xfId="102"/>
    <cellStyle name="Note" xfId="103"/>
    <cellStyle name="Output" xfId="104"/>
    <cellStyle name="Percent" xfId="105"/>
    <cellStyle name="Percent 2" xfId="106"/>
    <cellStyle name="Title" xfId="107"/>
    <cellStyle name="Total" xfId="108"/>
    <cellStyle name="Warning Text" xfId="109"/>
    <cellStyle name="ข้อความอธิบาย 9" xfId="110"/>
    <cellStyle name="ปกติ_USCT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73"/>
  <sheetViews>
    <sheetView zoomScale="85" zoomScaleNormal="85" zoomScaleSheetLayoutView="85" zoomScalePageLayoutView="0" workbookViewId="0" topLeftCell="A117">
      <selection activeCell="J134" sqref="J134"/>
    </sheetView>
  </sheetViews>
  <sheetFormatPr defaultColWidth="9.421875" defaultRowHeight="16.5" customHeight="1"/>
  <cols>
    <col min="1" max="2" width="1.57421875" style="23" customWidth="1"/>
    <col min="3" max="3" width="38.421875" style="23" customWidth="1"/>
    <col min="4" max="4" width="6.140625" style="83" customWidth="1"/>
    <col min="5" max="5" width="0.5625" style="23" customWidth="1"/>
    <col min="6" max="6" width="12.00390625" style="85" customWidth="1"/>
    <col min="7" max="7" width="0.5625" style="23" customWidth="1"/>
    <col min="8" max="8" width="12.421875" style="85" bestFit="1" customWidth="1"/>
    <col min="9" max="9" width="0.9921875" style="144" customWidth="1"/>
    <col min="10" max="10" width="12.00390625" style="85" customWidth="1"/>
    <col min="11" max="11" width="0.5625" style="145" customWidth="1"/>
    <col min="12" max="12" width="12.421875" style="85" bestFit="1" customWidth="1"/>
    <col min="13" max="16384" width="9.421875" style="24" customWidth="1"/>
  </cols>
  <sheetData>
    <row r="1" spans="1:3" ht="16.5" customHeight="1">
      <c r="A1" s="78" t="s">
        <v>57</v>
      </c>
      <c r="B1" s="78"/>
      <c r="C1" s="78"/>
    </row>
    <row r="2" spans="1:3" ht="16.5" customHeight="1">
      <c r="A2" s="78" t="s">
        <v>51</v>
      </c>
      <c r="B2" s="78"/>
      <c r="C2" s="78"/>
    </row>
    <row r="3" spans="1:12" ht="16.5" customHeight="1">
      <c r="A3" s="80" t="s">
        <v>246</v>
      </c>
      <c r="B3" s="80"/>
      <c r="C3" s="80"/>
      <c r="D3" s="84"/>
      <c r="E3" s="82"/>
      <c r="F3" s="86"/>
      <c r="G3" s="82"/>
      <c r="H3" s="86"/>
      <c r="I3" s="146"/>
      <c r="J3" s="86"/>
      <c r="K3" s="147"/>
      <c r="L3" s="86"/>
    </row>
    <row r="4" spans="1:3" ht="15.75" customHeight="1">
      <c r="A4" s="78"/>
      <c r="B4" s="78"/>
      <c r="C4" s="78"/>
    </row>
    <row r="5" ht="15.75" customHeight="1"/>
    <row r="6" spans="6:12" ht="15.75" customHeight="1">
      <c r="F6" s="194" t="s">
        <v>45</v>
      </c>
      <c r="G6" s="194"/>
      <c r="H6" s="194"/>
      <c r="I6" s="85"/>
      <c r="J6" s="194" t="s">
        <v>97</v>
      </c>
      <c r="K6" s="194"/>
      <c r="L6" s="194"/>
    </row>
    <row r="7" spans="1:12" ht="15.75" customHeight="1">
      <c r="A7" s="24"/>
      <c r="D7" s="88"/>
      <c r="E7" s="78"/>
      <c r="F7" s="195" t="s">
        <v>125</v>
      </c>
      <c r="G7" s="195"/>
      <c r="H7" s="195"/>
      <c r="I7" s="192"/>
      <c r="J7" s="195" t="s">
        <v>125</v>
      </c>
      <c r="K7" s="195"/>
      <c r="L7" s="195"/>
    </row>
    <row r="8" spans="5:12" ht="15.75" customHeight="1">
      <c r="E8" s="78"/>
      <c r="F8" s="192" t="s">
        <v>53</v>
      </c>
      <c r="G8" s="89"/>
      <c r="H8" s="192" t="s">
        <v>44</v>
      </c>
      <c r="I8" s="192"/>
      <c r="J8" s="192" t="s">
        <v>53</v>
      </c>
      <c r="K8" s="192"/>
      <c r="L8" s="192" t="s">
        <v>44</v>
      </c>
    </row>
    <row r="9" spans="5:12" ht="15.75" customHeight="1">
      <c r="E9" s="78"/>
      <c r="F9" s="148" t="s">
        <v>210</v>
      </c>
      <c r="G9" s="192"/>
      <c r="H9" s="149" t="s">
        <v>1</v>
      </c>
      <c r="I9" s="150"/>
      <c r="J9" s="148" t="s">
        <v>210</v>
      </c>
      <c r="K9" s="192"/>
      <c r="L9" s="149" t="s">
        <v>1</v>
      </c>
    </row>
    <row r="10" spans="5:12" ht="15.75" customHeight="1">
      <c r="E10" s="78"/>
      <c r="F10" s="119">
        <v>2023</v>
      </c>
      <c r="G10" s="129"/>
      <c r="H10" s="149" t="s">
        <v>211</v>
      </c>
      <c r="I10" s="150"/>
      <c r="J10" s="119">
        <v>2023</v>
      </c>
      <c r="K10" s="129"/>
      <c r="L10" s="149" t="s">
        <v>211</v>
      </c>
    </row>
    <row r="11" spans="4:12" ht="15.75" customHeight="1">
      <c r="D11" s="81" t="s">
        <v>2</v>
      </c>
      <c r="E11" s="78"/>
      <c r="F11" s="97" t="s">
        <v>80</v>
      </c>
      <c r="G11" s="78"/>
      <c r="H11" s="97" t="s">
        <v>80</v>
      </c>
      <c r="I11" s="150"/>
      <c r="J11" s="97" t="s">
        <v>80</v>
      </c>
      <c r="K11" s="151"/>
      <c r="L11" s="97" t="s">
        <v>80</v>
      </c>
    </row>
    <row r="12" spans="4:12" ht="7.5" customHeight="1">
      <c r="D12" s="79"/>
      <c r="E12" s="78"/>
      <c r="F12" s="90"/>
      <c r="G12" s="78"/>
      <c r="H12" s="112"/>
      <c r="I12" s="150"/>
      <c r="J12" s="90"/>
      <c r="K12" s="151"/>
      <c r="L12" s="112"/>
    </row>
    <row r="13" spans="1:11" ht="15.75" customHeight="1">
      <c r="A13" s="78" t="s">
        <v>3</v>
      </c>
      <c r="F13" s="91"/>
      <c r="I13" s="145"/>
      <c r="J13" s="91"/>
      <c r="K13" s="144"/>
    </row>
    <row r="14" spans="1:11" ht="7.5" customHeight="1">
      <c r="A14" s="78"/>
      <c r="F14" s="91"/>
      <c r="I14" s="145"/>
      <c r="J14" s="91"/>
      <c r="K14" s="144"/>
    </row>
    <row r="15" spans="1:11" ht="15.75" customHeight="1">
      <c r="A15" s="152" t="s">
        <v>4</v>
      </c>
      <c r="F15" s="91"/>
      <c r="G15" s="115"/>
      <c r="I15" s="145"/>
      <c r="J15" s="91"/>
      <c r="K15" s="144"/>
    </row>
    <row r="16" spans="1:11" ht="7.5" customHeight="1">
      <c r="A16" s="78"/>
      <c r="F16" s="91"/>
      <c r="G16" s="115"/>
      <c r="I16" s="145"/>
      <c r="J16" s="91"/>
      <c r="K16" s="144"/>
    </row>
    <row r="17" spans="1:12" ht="15.75" customHeight="1">
      <c r="A17" s="23" t="s">
        <v>58</v>
      </c>
      <c r="F17" s="91">
        <v>4134953</v>
      </c>
      <c r="G17" s="120"/>
      <c r="H17" s="85">
        <v>3210732</v>
      </c>
      <c r="I17" s="85"/>
      <c r="J17" s="91">
        <v>624094</v>
      </c>
      <c r="K17" s="85"/>
      <c r="L17" s="85">
        <v>250396</v>
      </c>
    </row>
    <row r="18" spans="1:12" ht="15.75" customHeight="1">
      <c r="A18" s="23" t="s">
        <v>124</v>
      </c>
      <c r="B18" s="24"/>
      <c r="F18" s="91">
        <v>10215</v>
      </c>
      <c r="G18" s="120"/>
      <c r="H18" s="85">
        <v>11972</v>
      </c>
      <c r="I18" s="85"/>
      <c r="J18" s="91" t="s">
        <v>262</v>
      </c>
      <c r="K18" s="85"/>
      <c r="L18" s="85">
        <v>0</v>
      </c>
    </row>
    <row r="19" spans="1:12" ht="15.75" customHeight="1">
      <c r="A19" s="23" t="s">
        <v>129</v>
      </c>
      <c r="D19" s="83">
        <v>7</v>
      </c>
      <c r="F19" s="91">
        <v>7395728</v>
      </c>
      <c r="G19" s="115"/>
      <c r="H19" s="85">
        <v>6329529</v>
      </c>
      <c r="I19" s="145"/>
      <c r="J19" s="91">
        <v>210498</v>
      </c>
      <c r="L19" s="85">
        <v>201930</v>
      </c>
    </row>
    <row r="20" spans="1:10" ht="15.75" customHeight="1">
      <c r="A20" s="23" t="s">
        <v>279</v>
      </c>
      <c r="F20" s="91"/>
      <c r="G20" s="115"/>
      <c r="I20" s="145"/>
      <c r="J20" s="91"/>
    </row>
    <row r="21" spans="2:12" ht="15.75" customHeight="1">
      <c r="B21" s="23" t="s">
        <v>251</v>
      </c>
      <c r="D21" s="94">
        <v>21.3</v>
      </c>
      <c r="F21" s="91">
        <v>87994</v>
      </c>
      <c r="G21" s="115"/>
      <c r="H21" s="85">
        <v>77807</v>
      </c>
      <c r="I21" s="145"/>
      <c r="J21" s="91">
        <v>0</v>
      </c>
      <c r="L21" s="85">
        <v>0</v>
      </c>
    </row>
    <row r="22" spans="1:12" ht="15.75" customHeight="1">
      <c r="A22" s="23" t="s">
        <v>205</v>
      </c>
      <c r="D22" s="83">
        <v>8</v>
      </c>
      <c r="F22" s="91">
        <v>1318314</v>
      </c>
      <c r="G22" s="115"/>
      <c r="H22" s="85">
        <v>774414</v>
      </c>
      <c r="I22" s="145"/>
      <c r="J22" s="91">
        <v>0</v>
      </c>
      <c r="L22" s="85">
        <v>0</v>
      </c>
    </row>
    <row r="23" spans="1:12" ht="15.75" customHeight="1">
      <c r="A23" s="23" t="s">
        <v>188</v>
      </c>
      <c r="D23" s="83">
        <v>9</v>
      </c>
      <c r="E23" s="24"/>
      <c r="F23" s="91">
        <v>3143000</v>
      </c>
      <c r="G23" s="115"/>
      <c r="H23" s="85">
        <v>2626972</v>
      </c>
      <c r="I23" s="145"/>
      <c r="J23" s="91">
        <v>874605</v>
      </c>
      <c r="L23" s="85">
        <v>841878</v>
      </c>
    </row>
    <row r="24" spans="1:12" ht="15.75" customHeight="1">
      <c r="A24" s="23" t="s">
        <v>255</v>
      </c>
      <c r="D24" s="94">
        <v>21.5</v>
      </c>
      <c r="E24" s="24"/>
      <c r="F24" s="91">
        <v>36800</v>
      </c>
      <c r="G24" s="115"/>
      <c r="H24" s="85">
        <v>60800</v>
      </c>
      <c r="I24" s="145"/>
      <c r="J24" s="91">
        <v>9137989</v>
      </c>
      <c r="L24" s="85">
        <v>10816624</v>
      </c>
    </row>
    <row r="25" spans="1:10" ht="15.75" customHeight="1">
      <c r="A25" s="23" t="s">
        <v>253</v>
      </c>
      <c r="B25" s="24"/>
      <c r="F25" s="91"/>
      <c r="G25" s="115"/>
      <c r="I25" s="145"/>
      <c r="J25" s="91"/>
    </row>
    <row r="26" spans="2:12" ht="15.75" customHeight="1">
      <c r="B26" s="24" t="s">
        <v>261</v>
      </c>
      <c r="D26" s="94">
        <v>21.5</v>
      </c>
      <c r="E26" s="24"/>
      <c r="F26" s="91">
        <v>0</v>
      </c>
      <c r="G26" s="115"/>
      <c r="H26" s="85">
        <v>0</v>
      </c>
      <c r="I26" s="145"/>
      <c r="J26" s="91">
        <v>274047</v>
      </c>
      <c r="L26" s="85">
        <v>628606</v>
      </c>
    </row>
    <row r="27" spans="1:12" ht="15.75" customHeight="1">
      <c r="A27" s="23" t="s">
        <v>64</v>
      </c>
      <c r="D27" s="83">
        <v>10</v>
      </c>
      <c r="F27" s="91">
        <v>6295755</v>
      </c>
      <c r="G27" s="115"/>
      <c r="H27" s="85">
        <v>5516417</v>
      </c>
      <c r="I27" s="145"/>
      <c r="J27" s="91">
        <v>228104</v>
      </c>
      <c r="L27" s="85">
        <v>237234</v>
      </c>
    </row>
    <row r="28" spans="1:12" ht="15.75" customHeight="1">
      <c r="A28" s="23" t="s">
        <v>288</v>
      </c>
      <c r="D28" s="83">
        <v>11</v>
      </c>
      <c r="F28" s="93">
        <v>2035611</v>
      </c>
      <c r="G28" s="115"/>
      <c r="H28" s="86">
        <v>3918640</v>
      </c>
      <c r="I28" s="145"/>
      <c r="J28" s="93">
        <v>0</v>
      </c>
      <c r="L28" s="86">
        <v>0</v>
      </c>
    </row>
    <row r="29" spans="6:10" ht="7.5" customHeight="1">
      <c r="F29" s="91"/>
      <c r="G29" s="115"/>
      <c r="I29" s="145"/>
      <c r="J29" s="91"/>
    </row>
    <row r="30" spans="1:12" ht="15.75" customHeight="1">
      <c r="A30" s="153" t="s">
        <v>5</v>
      </c>
      <c r="F30" s="93">
        <f>SUM(F17:F28)</f>
        <v>24458370</v>
      </c>
      <c r="G30" s="115"/>
      <c r="H30" s="86">
        <f>SUM(H17:H28)</f>
        <v>22527283</v>
      </c>
      <c r="I30" s="145"/>
      <c r="J30" s="93">
        <f>SUM(J17:J28)</f>
        <v>11349337</v>
      </c>
      <c r="L30" s="86">
        <f>SUM(L17:L28)</f>
        <v>12976668</v>
      </c>
    </row>
    <row r="31" spans="6:10" ht="15.75" customHeight="1">
      <c r="F31" s="91"/>
      <c r="G31" s="115"/>
      <c r="I31" s="145"/>
      <c r="J31" s="91"/>
    </row>
    <row r="32" spans="1:10" ht="15.75" customHeight="1">
      <c r="A32" s="78" t="s">
        <v>6</v>
      </c>
      <c r="F32" s="91"/>
      <c r="G32" s="115"/>
      <c r="I32" s="145"/>
      <c r="J32" s="91"/>
    </row>
    <row r="33" spans="6:10" ht="7.5" customHeight="1">
      <c r="F33" s="91"/>
      <c r="G33" s="115"/>
      <c r="I33" s="145"/>
      <c r="J33" s="91"/>
    </row>
    <row r="34" spans="1:12" ht="15.75" customHeight="1">
      <c r="A34" s="23" t="s">
        <v>252</v>
      </c>
      <c r="D34" s="94">
        <v>21.3</v>
      </c>
      <c r="F34" s="91">
        <v>461936</v>
      </c>
      <c r="G34" s="115"/>
      <c r="H34" s="85">
        <v>447105</v>
      </c>
      <c r="I34" s="145"/>
      <c r="J34" s="91">
        <v>0</v>
      </c>
      <c r="L34" s="85">
        <v>0</v>
      </c>
    </row>
    <row r="35" spans="1:12" ht="15.75" customHeight="1">
      <c r="A35" s="23" t="s">
        <v>206</v>
      </c>
      <c r="D35" s="83">
        <v>8</v>
      </c>
      <c r="F35" s="91">
        <v>6153490</v>
      </c>
      <c r="G35" s="115"/>
      <c r="H35" s="85">
        <v>4206510</v>
      </c>
      <c r="I35" s="145"/>
      <c r="J35" s="91">
        <v>0</v>
      </c>
      <c r="L35" s="85">
        <v>0</v>
      </c>
    </row>
    <row r="36" spans="1:12" ht="15.75" customHeight="1">
      <c r="A36" s="23" t="s">
        <v>124</v>
      </c>
      <c r="F36" s="91">
        <v>130499</v>
      </c>
      <c r="G36" s="115"/>
      <c r="H36" s="85">
        <v>130330</v>
      </c>
      <c r="I36" s="145"/>
      <c r="J36" s="91">
        <v>15</v>
      </c>
      <c r="L36" s="85">
        <v>15</v>
      </c>
    </row>
    <row r="37" spans="1:12" ht="15.75" customHeight="1">
      <c r="A37" s="23" t="s">
        <v>273</v>
      </c>
      <c r="D37" s="83">
        <v>12</v>
      </c>
      <c r="F37" s="91">
        <v>3500000</v>
      </c>
      <c r="G37" s="115"/>
      <c r="H37" s="85">
        <v>0</v>
      </c>
      <c r="I37" s="145"/>
      <c r="J37" s="91">
        <v>3500000</v>
      </c>
      <c r="L37" s="85">
        <v>0</v>
      </c>
    </row>
    <row r="38" spans="1:10" ht="15.75" customHeight="1">
      <c r="A38" s="23" t="s">
        <v>218</v>
      </c>
      <c r="F38" s="91"/>
      <c r="G38" s="115"/>
      <c r="I38" s="145"/>
      <c r="J38" s="91"/>
    </row>
    <row r="39" spans="2:12" ht="15.75" customHeight="1">
      <c r="B39" s="23" t="s">
        <v>203</v>
      </c>
      <c r="D39" s="83">
        <v>13</v>
      </c>
      <c r="F39" s="91">
        <v>5116323</v>
      </c>
      <c r="G39" s="115"/>
      <c r="H39" s="85">
        <v>5160577</v>
      </c>
      <c r="I39" s="145"/>
      <c r="J39" s="91">
        <v>5075426</v>
      </c>
      <c r="L39" s="85">
        <v>5119409</v>
      </c>
    </row>
    <row r="40" spans="1:12" ht="15.75" customHeight="1">
      <c r="A40" s="23" t="s">
        <v>65</v>
      </c>
      <c r="D40" s="83">
        <v>14</v>
      </c>
      <c r="F40" s="91">
        <v>0</v>
      </c>
      <c r="G40" s="115"/>
      <c r="H40" s="85">
        <v>0</v>
      </c>
      <c r="I40" s="145"/>
      <c r="J40" s="91">
        <v>34235628</v>
      </c>
      <c r="K40" s="154"/>
      <c r="L40" s="85">
        <v>34235628</v>
      </c>
    </row>
    <row r="41" spans="1:12" ht="15.75" customHeight="1">
      <c r="A41" s="23" t="s">
        <v>219</v>
      </c>
      <c r="D41" s="83">
        <v>14</v>
      </c>
      <c r="F41" s="91">
        <v>8489524</v>
      </c>
      <c r="G41" s="115"/>
      <c r="H41" s="85">
        <v>8550914</v>
      </c>
      <c r="I41" s="145"/>
      <c r="J41" s="91">
        <v>0</v>
      </c>
      <c r="L41" s="85">
        <v>0</v>
      </c>
    </row>
    <row r="42" spans="1:12" ht="15.75" customHeight="1">
      <c r="A42" s="23" t="s">
        <v>256</v>
      </c>
      <c r="D42" s="83">
        <v>14</v>
      </c>
      <c r="F42" s="91">
        <v>302228</v>
      </c>
      <c r="G42" s="24"/>
      <c r="H42" s="85">
        <v>239547</v>
      </c>
      <c r="I42" s="154"/>
      <c r="J42" s="91">
        <v>45471</v>
      </c>
      <c r="K42" s="154"/>
      <c r="L42" s="85">
        <v>45471</v>
      </c>
    </row>
    <row r="43" spans="1:11" ht="15.75" customHeight="1">
      <c r="A43" s="23" t="s">
        <v>299</v>
      </c>
      <c r="F43" s="91"/>
      <c r="G43" s="24"/>
      <c r="I43" s="154"/>
      <c r="J43" s="91"/>
      <c r="K43" s="154"/>
    </row>
    <row r="44" spans="2:12" ht="15.75" customHeight="1">
      <c r="B44" s="23" t="s">
        <v>300</v>
      </c>
      <c r="D44" s="94"/>
      <c r="F44" s="91">
        <v>65160</v>
      </c>
      <c r="G44" s="115"/>
      <c r="H44" s="85">
        <v>65160</v>
      </c>
      <c r="I44" s="145"/>
      <c r="J44" s="91">
        <v>11882053</v>
      </c>
      <c r="L44" s="85">
        <v>6808472</v>
      </c>
    </row>
    <row r="45" spans="1:12" ht="15.75" customHeight="1">
      <c r="A45" s="23" t="s">
        <v>220</v>
      </c>
      <c r="F45" s="91">
        <v>63453</v>
      </c>
      <c r="G45" s="115"/>
      <c r="H45" s="85">
        <v>63990</v>
      </c>
      <c r="I45" s="145"/>
      <c r="J45" s="91">
        <v>1035103</v>
      </c>
      <c r="L45" s="85">
        <v>1035640</v>
      </c>
    </row>
    <row r="46" spans="1:12" ht="15.75" customHeight="1">
      <c r="A46" s="23" t="s">
        <v>66</v>
      </c>
      <c r="D46" s="83">
        <v>15</v>
      </c>
      <c r="F46" s="91">
        <v>55578626</v>
      </c>
      <c r="G46" s="115"/>
      <c r="H46" s="85">
        <v>54221387</v>
      </c>
      <c r="I46" s="145"/>
      <c r="J46" s="91">
        <v>225794</v>
      </c>
      <c r="L46" s="85">
        <v>237005</v>
      </c>
    </row>
    <row r="47" spans="1:12" ht="15.75" customHeight="1">
      <c r="A47" s="23" t="s">
        <v>67</v>
      </c>
      <c r="D47" s="83">
        <v>15</v>
      </c>
      <c r="F47" s="91">
        <v>2589401</v>
      </c>
      <c r="G47" s="115"/>
      <c r="H47" s="85">
        <v>2628351</v>
      </c>
      <c r="I47" s="145"/>
      <c r="J47" s="91">
        <v>11434</v>
      </c>
      <c r="L47" s="85">
        <v>11886</v>
      </c>
    </row>
    <row r="48" spans="1:12" ht="15.75" customHeight="1">
      <c r="A48" s="23" t="s">
        <v>159</v>
      </c>
      <c r="D48" s="83">
        <v>16</v>
      </c>
      <c r="F48" s="91">
        <v>1588428</v>
      </c>
      <c r="G48" s="115"/>
      <c r="H48" s="85">
        <v>1610605</v>
      </c>
      <c r="I48" s="145"/>
      <c r="J48" s="91">
        <v>274830</v>
      </c>
      <c r="L48" s="85">
        <v>281173</v>
      </c>
    </row>
    <row r="49" spans="1:12" ht="15.75" customHeight="1">
      <c r="A49" s="23" t="s">
        <v>109</v>
      </c>
      <c r="F49" s="91">
        <v>1368179</v>
      </c>
      <c r="G49" s="115"/>
      <c r="H49" s="85">
        <v>1374751</v>
      </c>
      <c r="I49" s="145"/>
      <c r="J49" s="91">
        <v>0</v>
      </c>
      <c r="L49" s="85">
        <v>0</v>
      </c>
    </row>
    <row r="50" spans="1:12" ht="15.75" customHeight="1">
      <c r="A50" s="23" t="s">
        <v>91</v>
      </c>
      <c r="F50" s="91">
        <v>188902</v>
      </c>
      <c r="G50" s="115"/>
      <c r="H50" s="85">
        <v>181459</v>
      </c>
      <c r="I50" s="145"/>
      <c r="J50" s="91">
        <v>26699</v>
      </c>
      <c r="L50" s="85">
        <v>18695</v>
      </c>
    </row>
    <row r="51" spans="1:12" ht="15.75" customHeight="1">
      <c r="A51" s="23" t="s">
        <v>128</v>
      </c>
      <c r="F51" s="93">
        <v>2245187</v>
      </c>
      <c r="G51" s="115"/>
      <c r="H51" s="86">
        <v>1956374</v>
      </c>
      <c r="I51" s="145"/>
      <c r="J51" s="93">
        <v>1083183</v>
      </c>
      <c r="L51" s="86">
        <v>1077553</v>
      </c>
    </row>
    <row r="52" spans="6:11" ht="7.5" customHeight="1">
      <c r="F52" s="91"/>
      <c r="G52" s="115"/>
      <c r="I52" s="145"/>
      <c r="J52" s="91"/>
      <c r="K52" s="144"/>
    </row>
    <row r="53" spans="1:12" ht="15.75" customHeight="1">
      <c r="A53" s="78" t="s">
        <v>8</v>
      </c>
      <c r="B53" s="24"/>
      <c r="F53" s="93">
        <f>SUM(F34:F51)</f>
        <v>87841336</v>
      </c>
      <c r="G53" s="115"/>
      <c r="H53" s="86">
        <f>SUM(H34:H51)</f>
        <v>80837060</v>
      </c>
      <c r="I53" s="145"/>
      <c r="J53" s="93">
        <f>SUM(J34:J51)</f>
        <v>57395636</v>
      </c>
      <c r="K53" s="144"/>
      <c r="L53" s="86">
        <f>SUM(L34:L51)</f>
        <v>48870947</v>
      </c>
    </row>
    <row r="54" spans="6:11" ht="7.5" customHeight="1">
      <c r="F54" s="91"/>
      <c r="G54" s="115"/>
      <c r="I54" s="145"/>
      <c r="J54" s="91"/>
      <c r="K54" s="144"/>
    </row>
    <row r="55" spans="1:12" ht="15.75" customHeight="1" thickBot="1">
      <c r="A55" s="78" t="s">
        <v>14</v>
      </c>
      <c r="F55" s="155">
        <f>F30+F53</f>
        <v>112299706</v>
      </c>
      <c r="G55" s="115"/>
      <c r="H55" s="156">
        <f>H30+H53</f>
        <v>103364343</v>
      </c>
      <c r="I55" s="145"/>
      <c r="J55" s="155">
        <f>J30+J53</f>
        <v>68744973</v>
      </c>
      <c r="K55" s="144"/>
      <c r="L55" s="156">
        <f>L30+L53</f>
        <v>61847615</v>
      </c>
    </row>
    <row r="56" spans="1:7" ht="15.75" customHeight="1" thickTop="1">
      <c r="A56" s="78"/>
      <c r="G56" s="115"/>
    </row>
    <row r="57" spans="1:7" ht="15.75" customHeight="1">
      <c r="A57" s="23" t="s">
        <v>7</v>
      </c>
      <c r="G57" s="115"/>
    </row>
    <row r="58" ht="5.25" customHeight="1">
      <c r="G58" s="115"/>
    </row>
    <row r="59" spans="1:12" ht="21.75" customHeight="1">
      <c r="A59" s="196" t="s">
        <v>200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</row>
    <row r="60" spans="1:3" ht="16.5" customHeight="1">
      <c r="A60" s="78" t="str">
        <f>A1</f>
        <v>Energy Absolute Public Company Limited</v>
      </c>
      <c r="B60" s="78"/>
      <c r="C60" s="78"/>
    </row>
    <row r="61" spans="1:3" ht="16.5" customHeight="1">
      <c r="A61" s="78" t="str">
        <f>+A2</f>
        <v>Statement of Financial Position </v>
      </c>
      <c r="B61" s="78"/>
      <c r="C61" s="78"/>
    </row>
    <row r="62" spans="1:12" ht="16.5" customHeight="1">
      <c r="A62" s="80" t="str">
        <f>+A3</f>
        <v>As at 31 March 2023</v>
      </c>
      <c r="B62" s="80"/>
      <c r="C62" s="80"/>
      <c r="D62" s="84"/>
      <c r="E62" s="82"/>
      <c r="F62" s="86"/>
      <c r="G62" s="82"/>
      <c r="H62" s="86"/>
      <c r="I62" s="146"/>
      <c r="J62" s="86"/>
      <c r="K62" s="147"/>
      <c r="L62" s="86"/>
    </row>
    <row r="63" spans="1:3" ht="16.5" customHeight="1">
      <c r="A63" s="78"/>
      <c r="B63" s="78"/>
      <c r="C63" s="78"/>
    </row>
    <row r="65" spans="6:12" ht="16.5" customHeight="1">
      <c r="F65" s="194" t="s">
        <v>45</v>
      </c>
      <c r="G65" s="194"/>
      <c r="H65" s="194"/>
      <c r="I65" s="85"/>
      <c r="J65" s="194" t="s">
        <v>97</v>
      </c>
      <c r="K65" s="194"/>
      <c r="L65" s="194"/>
    </row>
    <row r="66" spans="1:12" ht="16.5" customHeight="1">
      <c r="A66" s="24"/>
      <c r="D66" s="88"/>
      <c r="E66" s="78"/>
      <c r="F66" s="195" t="s">
        <v>125</v>
      </c>
      <c r="G66" s="195"/>
      <c r="H66" s="195"/>
      <c r="I66" s="192"/>
      <c r="J66" s="195" t="s">
        <v>125</v>
      </c>
      <c r="K66" s="195"/>
      <c r="L66" s="195"/>
    </row>
    <row r="67" spans="5:12" ht="16.5" customHeight="1">
      <c r="E67" s="78"/>
      <c r="F67" s="192" t="s">
        <v>53</v>
      </c>
      <c r="G67" s="89"/>
      <c r="H67" s="192" t="s">
        <v>44</v>
      </c>
      <c r="I67" s="192"/>
      <c r="J67" s="192" t="s">
        <v>53</v>
      </c>
      <c r="K67" s="192"/>
      <c r="L67" s="192" t="s">
        <v>44</v>
      </c>
    </row>
    <row r="68" spans="5:12" ht="16.5" customHeight="1">
      <c r="E68" s="78"/>
      <c r="F68" s="148" t="s">
        <v>210</v>
      </c>
      <c r="G68" s="192"/>
      <c r="H68" s="149" t="s">
        <v>1</v>
      </c>
      <c r="I68" s="150"/>
      <c r="J68" s="148" t="s">
        <v>210</v>
      </c>
      <c r="K68" s="192"/>
      <c r="L68" s="149" t="s">
        <v>1</v>
      </c>
    </row>
    <row r="69" spans="5:12" ht="16.5" customHeight="1">
      <c r="E69" s="78"/>
      <c r="F69" s="119">
        <v>2023</v>
      </c>
      <c r="G69" s="129"/>
      <c r="H69" s="149" t="s">
        <v>211</v>
      </c>
      <c r="I69" s="150"/>
      <c r="J69" s="119">
        <v>2023</v>
      </c>
      <c r="K69" s="129"/>
      <c r="L69" s="149" t="s">
        <v>211</v>
      </c>
    </row>
    <row r="70" spans="4:12" ht="16.5" customHeight="1">
      <c r="D70" s="81" t="s">
        <v>2</v>
      </c>
      <c r="E70" s="78"/>
      <c r="F70" s="97" t="s">
        <v>80</v>
      </c>
      <c r="G70" s="78"/>
      <c r="H70" s="97" t="s">
        <v>80</v>
      </c>
      <c r="I70" s="150"/>
      <c r="J70" s="97" t="s">
        <v>80</v>
      </c>
      <c r="K70" s="151"/>
      <c r="L70" s="97" t="s">
        <v>80</v>
      </c>
    </row>
    <row r="71" spans="4:12" ht="7.5" customHeight="1">
      <c r="D71" s="79"/>
      <c r="E71" s="78"/>
      <c r="F71" s="95"/>
      <c r="G71" s="157"/>
      <c r="H71" s="192"/>
      <c r="I71" s="150"/>
      <c r="J71" s="95"/>
      <c r="K71" s="151"/>
      <c r="L71" s="192"/>
    </row>
    <row r="72" spans="1:11" ht="16.5" customHeight="1">
      <c r="A72" s="78" t="s">
        <v>102</v>
      </c>
      <c r="F72" s="91"/>
      <c r="G72" s="115"/>
      <c r="I72" s="145"/>
      <c r="J72" s="91"/>
      <c r="K72" s="144"/>
    </row>
    <row r="73" spans="1:11" ht="7.5" customHeight="1">
      <c r="A73" s="78"/>
      <c r="F73" s="91"/>
      <c r="G73" s="115"/>
      <c r="I73" s="145"/>
      <c r="J73" s="91"/>
      <c r="K73" s="144"/>
    </row>
    <row r="74" spans="1:11" ht="16.5" customHeight="1">
      <c r="A74" s="78" t="s">
        <v>9</v>
      </c>
      <c r="F74" s="91"/>
      <c r="G74" s="115"/>
      <c r="I74" s="145"/>
      <c r="J74" s="91"/>
      <c r="K74" s="144"/>
    </row>
    <row r="75" spans="1:11" ht="7.5" customHeight="1">
      <c r="A75" s="78"/>
      <c r="F75" s="91"/>
      <c r="G75" s="115"/>
      <c r="I75" s="145"/>
      <c r="J75" s="91"/>
      <c r="K75" s="144"/>
    </row>
    <row r="76" spans="1:12" ht="16.5" customHeight="1">
      <c r="A76" s="23" t="s">
        <v>189</v>
      </c>
      <c r="D76" s="83">
        <v>17</v>
      </c>
      <c r="F76" s="91">
        <v>12217752</v>
      </c>
      <c r="G76" s="120"/>
      <c r="H76" s="85">
        <v>10806006</v>
      </c>
      <c r="I76" s="85"/>
      <c r="J76" s="91">
        <v>6685195</v>
      </c>
      <c r="K76" s="85"/>
      <c r="L76" s="85">
        <v>6833966</v>
      </c>
    </row>
    <row r="77" spans="1:12" ht="16.5" customHeight="1">
      <c r="A77" s="23" t="s">
        <v>59</v>
      </c>
      <c r="F77" s="91">
        <v>3758708</v>
      </c>
      <c r="G77" s="120"/>
      <c r="H77" s="85">
        <v>4800657</v>
      </c>
      <c r="I77" s="85"/>
      <c r="J77" s="91">
        <v>117837</v>
      </c>
      <c r="K77" s="85"/>
      <c r="L77" s="85">
        <v>125985</v>
      </c>
    </row>
    <row r="78" spans="1:12" ht="16.5" customHeight="1">
      <c r="A78" s="23" t="s">
        <v>87</v>
      </c>
      <c r="F78" s="91">
        <v>1199457</v>
      </c>
      <c r="G78" s="120"/>
      <c r="H78" s="85">
        <v>1136232</v>
      </c>
      <c r="I78" s="85"/>
      <c r="J78" s="91">
        <v>507007</v>
      </c>
      <c r="K78" s="85"/>
      <c r="L78" s="85">
        <v>468002</v>
      </c>
    </row>
    <row r="79" spans="1:11" ht="16.5" customHeight="1">
      <c r="A79" s="23" t="s">
        <v>221</v>
      </c>
      <c r="F79" s="91"/>
      <c r="G79" s="120"/>
      <c r="I79" s="85"/>
      <c r="J79" s="91"/>
      <c r="K79" s="85"/>
    </row>
    <row r="80" spans="2:12" ht="16.5" customHeight="1">
      <c r="B80" s="23" t="s">
        <v>169</v>
      </c>
      <c r="F80" s="91">
        <v>546959</v>
      </c>
      <c r="G80" s="120"/>
      <c r="H80" s="85">
        <v>876850</v>
      </c>
      <c r="I80" s="85"/>
      <c r="J80" s="91">
        <v>0</v>
      </c>
      <c r="K80" s="85"/>
      <c r="L80" s="85">
        <v>0</v>
      </c>
    </row>
    <row r="81" spans="1:11" ht="16.5" customHeight="1">
      <c r="A81" s="23" t="s">
        <v>190</v>
      </c>
      <c r="F81" s="91"/>
      <c r="G81" s="120"/>
      <c r="I81" s="85"/>
      <c r="J81" s="91"/>
      <c r="K81" s="85"/>
    </row>
    <row r="82" spans="2:12" ht="16.5" customHeight="1">
      <c r="B82" s="23" t="s">
        <v>222</v>
      </c>
      <c r="D82" s="94"/>
      <c r="F82" s="91">
        <v>438889</v>
      </c>
      <c r="G82" s="120"/>
      <c r="H82" s="85">
        <v>418726</v>
      </c>
      <c r="I82" s="85"/>
      <c r="J82" s="91">
        <v>6291910</v>
      </c>
      <c r="K82" s="85"/>
      <c r="L82" s="85">
        <v>6232710</v>
      </c>
    </row>
    <row r="83" spans="1:11" ht="16.5" customHeight="1">
      <c r="A83" s="23" t="s">
        <v>68</v>
      </c>
      <c r="F83" s="91"/>
      <c r="G83" s="120"/>
      <c r="I83" s="85"/>
      <c r="J83" s="91"/>
      <c r="K83" s="85"/>
    </row>
    <row r="84" spans="2:12" ht="16.5" customHeight="1">
      <c r="B84" s="23" t="s">
        <v>162</v>
      </c>
      <c r="D84" s="83">
        <v>18</v>
      </c>
      <c r="F84" s="91">
        <v>8561699</v>
      </c>
      <c r="G84" s="120"/>
      <c r="H84" s="85">
        <v>7322063</v>
      </c>
      <c r="I84" s="85"/>
      <c r="J84" s="91">
        <v>2771075</v>
      </c>
      <c r="K84" s="85"/>
      <c r="L84" s="85">
        <v>1270614</v>
      </c>
    </row>
    <row r="85" spans="1:12" ht="16.5" customHeight="1">
      <c r="A85" s="23" t="s">
        <v>158</v>
      </c>
      <c r="F85" s="91">
        <v>102115</v>
      </c>
      <c r="G85" s="120"/>
      <c r="H85" s="85">
        <v>47167</v>
      </c>
      <c r="I85" s="85"/>
      <c r="J85" s="91">
        <v>44729</v>
      </c>
      <c r="K85" s="85"/>
      <c r="L85" s="85">
        <v>971</v>
      </c>
    </row>
    <row r="86" spans="1:11" ht="16.5" customHeight="1">
      <c r="A86" s="23" t="s">
        <v>257</v>
      </c>
      <c r="F86" s="91"/>
      <c r="G86" s="120"/>
      <c r="I86" s="85"/>
      <c r="J86" s="91"/>
      <c r="K86" s="85"/>
    </row>
    <row r="87" spans="1:12" ht="16.5" customHeight="1">
      <c r="A87" s="24"/>
      <c r="B87" s="23" t="s">
        <v>254</v>
      </c>
      <c r="D87" s="94">
        <v>21.6</v>
      </c>
      <c r="F87" s="91">
        <v>0</v>
      </c>
      <c r="G87" s="120"/>
      <c r="H87" s="85">
        <v>0</v>
      </c>
      <c r="I87" s="85"/>
      <c r="J87" s="91">
        <v>1480000</v>
      </c>
      <c r="K87" s="85"/>
      <c r="L87" s="85">
        <v>1424800</v>
      </c>
    </row>
    <row r="88" spans="1:12" ht="16.5" customHeight="1">
      <c r="A88" s="23" t="s">
        <v>132</v>
      </c>
      <c r="D88" s="83">
        <v>19</v>
      </c>
      <c r="F88" s="91">
        <v>996836</v>
      </c>
      <c r="G88" s="120"/>
      <c r="H88" s="85">
        <v>998435</v>
      </c>
      <c r="I88" s="85"/>
      <c r="J88" s="91">
        <v>996836</v>
      </c>
      <c r="K88" s="85"/>
      <c r="L88" s="85">
        <v>998435</v>
      </c>
    </row>
    <row r="89" spans="1:12" ht="16.5" customHeight="1">
      <c r="A89" s="23" t="s">
        <v>69</v>
      </c>
      <c r="F89" s="93">
        <v>147185</v>
      </c>
      <c r="G89" s="120"/>
      <c r="H89" s="86">
        <v>68924</v>
      </c>
      <c r="I89" s="85"/>
      <c r="J89" s="93">
        <v>0</v>
      </c>
      <c r="K89" s="85"/>
      <c r="L89" s="86">
        <v>0</v>
      </c>
    </row>
    <row r="90" spans="4:11" ht="7.5" customHeight="1">
      <c r="D90" s="94"/>
      <c r="F90" s="91"/>
      <c r="G90" s="120"/>
      <c r="I90" s="85"/>
      <c r="J90" s="91"/>
      <c r="K90" s="85"/>
    </row>
    <row r="91" spans="1:12" ht="16.5" customHeight="1">
      <c r="A91" s="78" t="s">
        <v>10</v>
      </c>
      <c r="B91" s="24"/>
      <c r="F91" s="93">
        <f>SUM(F76:F89)</f>
        <v>27969600</v>
      </c>
      <c r="G91" s="115"/>
      <c r="H91" s="86">
        <f>SUM(H76:H89)</f>
        <v>26475060</v>
      </c>
      <c r="I91" s="145"/>
      <c r="J91" s="93">
        <f>SUM(J76:J89)</f>
        <v>18894589</v>
      </c>
      <c r="L91" s="86">
        <f>SUM(L76:L89)</f>
        <v>17355483</v>
      </c>
    </row>
    <row r="92" spans="6:10" ht="16.5" customHeight="1">
      <c r="F92" s="91"/>
      <c r="G92" s="115"/>
      <c r="I92" s="145"/>
      <c r="J92" s="91"/>
    </row>
    <row r="93" spans="1:10" ht="16.5" customHeight="1">
      <c r="A93" s="78" t="s">
        <v>11</v>
      </c>
      <c r="F93" s="91"/>
      <c r="G93" s="115"/>
      <c r="I93" s="145"/>
      <c r="J93" s="91"/>
    </row>
    <row r="94" spans="1:10" ht="7.5" customHeight="1">
      <c r="A94" s="78"/>
      <c r="F94" s="91"/>
      <c r="G94" s="115"/>
      <c r="I94" s="145"/>
      <c r="J94" s="91"/>
    </row>
    <row r="95" spans="1:12" ht="16.5" customHeight="1">
      <c r="A95" s="23" t="s">
        <v>131</v>
      </c>
      <c r="D95" s="125">
        <v>18</v>
      </c>
      <c r="F95" s="91">
        <v>15281421</v>
      </c>
      <c r="G95" s="115"/>
      <c r="H95" s="85">
        <v>17124500</v>
      </c>
      <c r="I95" s="145"/>
      <c r="J95" s="91">
        <v>2473723</v>
      </c>
      <c r="L95" s="85">
        <v>3973051</v>
      </c>
    </row>
    <row r="96" spans="1:12" ht="16.5" customHeight="1">
      <c r="A96" s="23" t="s">
        <v>258</v>
      </c>
      <c r="D96" s="158">
        <v>21.6</v>
      </c>
      <c r="F96" s="91">
        <v>0</v>
      </c>
      <c r="G96" s="115"/>
      <c r="H96" s="85">
        <v>0</v>
      </c>
      <c r="I96" s="145"/>
      <c r="J96" s="91">
        <v>1548000</v>
      </c>
      <c r="L96" s="85">
        <v>1603200</v>
      </c>
    </row>
    <row r="97" spans="1:12" ht="16.5" customHeight="1">
      <c r="A97" s="23" t="s">
        <v>121</v>
      </c>
      <c r="D97" s="125">
        <v>19</v>
      </c>
      <c r="F97" s="91">
        <v>21288169</v>
      </c>
      <c r="G97" s="115"/>
      <c r="H97" s="85">
        <v>14292797</v>
      </c>
      <c r="I97" s="145"/>
      <c r="J97" s="91">
        <v>21288169</v>
      </c>
      <c r="L97" s="85">
        <v>14292797</v>
      </c>
    </row>
    <row r="98" spans="1:12" ht="16.5" customHeight="1">
      <c r="A98" s="23" t="s">
        <v>88</v>
      </c>
      <c r="D98" s="125"/>
      <c r="F98" s="91">
        <v>148471</v>
      </c>
      <c r="G98" s="115"/>
      <c r="H98" s="85">
        <v>170231</v>
      </c>
      <c r="I98" s="145"/>
      <c r="J98" s="91">
        <v>0</v>
      </c>
      <c r="L98" s="110">
        <v>0</v>
      </c>
    </row>
    <row r="99" spans="1:12" ht="16.5" customHeight="1">
      <c r="A99" s="23" t="s">
        <v>157</v>
      </c>
      <c r="D99" s="125"/>
      <c r="F99" s="92">
        <v>1562178</v>
      </c>
      <c r="G99" s="24"/>
      <c r="H99" s="154">
        <v>1634300</v>
      </c>
      <c r="I99" s="154"/>
      <c r="J99" s="159">
        <v>240986</v>
      </c>
      <c r="K99" s="154"/>
      <c r="L99" s="110">
        <v>285168</v>
      </c>
    </row>
    <row r="100" spans="1:12" ht="16.5" customHeight="1">
      <c r="A100" s="23" t="s">
        <v>204</v>
      </c>
      <c r="D100" s="125"/>
      <c r="F100" s="92">
        <v>266072</v>
      </c>
      <c r="G100" s="24"/>
      <c r="H100" s="154">
        <v>245334</v>
      </c>
      <c r="I100" s="154"/>
      <c r="J100" s="91">
        <v>0</v>
      </c>
      <c r="K100" s="154"/>
      <c r="L100" s="110">
        <v>0</v>
      </c>
    </row>
    <row r="101" spans="1:12" ht="16.5" customHeight="1">
      <c r="A101" s="23" t="s">
        <v>70</v>
      </c>
      <c r="D101" s="125"/>
      <c r="F101" s="91">
        <v>106748</v>
      </c>
      <c r="G101" s="115"/>
      <c r="H101" s="85">
        <v>102470</v>
      </c>
      <c r="I101" s="145"/>
      <c r="J101" s="91">
        <v>74617</v>
      </c>
      <c r="L101" s="85">
        <v>72218</v>
      </c>
    </row>
    <row r="102" spans="1:10" ht="16.5" customHeight="1">
      <c r="A102" s="23" t="s">
        <v>259</v>
      </c>
      <c r="D102" s="125"/>
      <c r="F102" s="91"/>
      <c r="G102" s="115"/>
      <c r="I102" s="145"/>
      <c r="J102" s="91"/>
    </row>
    <row r="103" spans="1:12" ht="16.5" customHeight="1">
      <c r="A103" s="24"/>
      <c r="B103" s="23" t="s">
        <v>135</v>
      </c>
      <c r="D103" s="158">
        <v>21.7</v>
      </c>
      <c r="F103" s="91">
        <v>0</v>
      </c>
      <c r="G103" s="115"/>
      <c r="H103" s="85">
        <v>0</v>
      </c>
      <c r="I103" s="145"/>
      <c r="J103" s="91">
        <v>852179</v>
      </c>
      <c r="L103" s="85">
        <v>857929</v>
      </c>
    </row>
    <row r="104" spans="1:12" ht="16.5" customHeight="1">
      <c r="A104" s="23" t="s">
        <v>83</v>
      </c>
      <c r="F104" s="91">
        <v>2006973</v>
      </c>
      <c r="G104" s="115"/>
      <c r="H104" s="85">
        <v>1989604</v>
      </c>
      <c r="I104" s="145"/>
      <c r="J104" s="91">
        <v>1593</v>
      </c>
      <c r="L104" s="85">
        <v>1593</v>
      </c>
    </row>
    <row r="105" spans="1:12" ht="16.5" customHeight="1">
      <c r="A105" s="23" t="s">
        <v>119</v>
      </c>
      <c r="F105" s="93">
        <v>24495</v>
      </c>
      <c r="G105" s="115"/>
      <c r="H105" s="86">
        <v>25690</v>
      </c>
      <c r="I105" s="145"/>
      <c r="J105" s="93">
        <v>1540</v>
      </c>
      <c r="L105" s="86">
        <v>1540</v>
      </c>
    </row>
    <row r="106" spans="6:11" ht="7.5" customHeight="1">
      <c r="F106" s="91"/>
      <c r="G106" s="115"/>
      <c r="I106" s="145"/>
      <c r="J106" s="91"/>
      <c r="K106" s="85"/>
    </row>
    <row r="107" spans="1:12" ht="16.5" customHeight="1">
      <c r="A107" s="78" t="s">
        <v>12</v>
      </c>
      <c r="B107" s="24"/>
      <c r="F107" s="93">
        <f>SUM(F95:F105)</f>
        <v>40684527</v>
      </c>
      <c r="G107" s="115"/>
      <c r="H107" s="86">
        <f>SUM(H95:H105)</f>
        <v>35584926</v>
      </c>
      <c r="I107" s="145"/>
      <c r="J107" s="93">
        <f>SUM(J95:J105)</f>
        <v>26480807</v>
      </c>
      <c r="K107" s="144"/>
      <c r="L107" s="86">
        <f>SUM(L95:L105)</f>
        <v>21087496</v>
      </c>
    </row>
    <row r="108" spans="1:11" ht="7.5" customHeight="1">
      <c r="A108" s="78"/>
      <c r="F108" s="91"/>
      <c r="G108" s="115"/>
      <c r="I108" s="145"/>
      <c r="J108" s="91"/>
      <c r="K108" s="144"/>
    </row>
    <row r="109" spans="1:12" ht="16.5" customHeight="1">
      <c r="A109" s="78" t="s">
        <v>13</v>
      </c>
      <c r="B109" s="78"/>
      <c r="F109" s="93">
        <f>F91+F107</f>
        <v>68654127</v>
      </c>
      <c r="G109" s="115"/>
      <c r="H109" s="86">
        <f>H91+H107</f>
        <v>62059986</v>
      </c>
      <c r="I109" s="145"/>
      <c r="J109" s="93">
        <f>J91+J107</f>
        <v>45375396</v>
      </c>
      <c r="K109" s="144"/>
      <c r="L109" s="86">
        <f>L91+L107</f>
        <v>38442979</v>
      </c>
    </row>
    <row r="110" spans="1:7" ht="16.5" customHeight="1">
      <c r="A110" s="78"/>
      <c r="B110" s="78"/>
      <c r="G110" s="115"/>
    </row>
    <row r="111" spans="1:7" ht="16.5" customHeight="1">
      <c r="A111" s="78"/>
      <c r="B111" s="78"/>
      <c r="G111" s="115"/>
    </row>
    <row r="112" spans="1:7" ht="16.5" customHeight="1">
      <c r="A112" s="78"/>
      <c r="B112" s="78"/>
      <c r="G112" s="115"/>
    </row>
    <row r="113" spans="1:7" ht="16.5" customHeight="1">
      <c r="A113" s="78"/>
      <c r="B113" s="78"/>
      <c r="G113" s="115"/>
    </row>
    <row r="114" spans="1:7" ht="16.5" customHeight="1">
      <c r="A114" s="78"/>
      <c r="B114" s="78"/>
      <c r="G114" s="115"/>
    </row>
    <row r="115" spans="1:7" ht="11.25" customHeight="1">
      <c r="A115" s="78"/>
      <c r="B115" s="78"/>
      <c r="G115" s="115"/>
    </row>
    <row r="116" spans="1:12" ht="21.75" customHeight="1">
      <c r="A116" s="196" t="str">
        <f>$A$59</f>
        <v>The accompanying condensed notes to the interim financial information are an integral part of this interim financial information.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</row>
    <row r="117" spans="1:3" ht="16.5" customHeight="1">
      <c r="A117" s="78" t="str">
        <f>+A1</f>
        <v>Energy Absolute Public Company Limited</v>
      </c>
      <c r="B117" s="78"/>
      <c r="C117" s="78"/>
    </row>
    <row r="118" spans="1:3" ht="16.5" customHeight="1">
      <c r="A118" s="78" t="str">
        <f>+A2</f>
        <v>Statement of Financial Position </v>
      </c>
      <c r="B118" s="78"/>
      <c r="C118" s="78"/>
    </row>
    <row r="119" spans="1:12" ht="16.5" customHeight="1">
      <c r="A119" s="80" t="str">
        <f>+A3</f>
        <v>As at 31 March 2023</v>
      </c>
      <c r="B119" s="80"/>
      <c r="C119" s="80"/>
      <c r="D119" s="84"/>
      <c r="E119" s="82"/>
      <c r="F119" s="86"/>
      <c r="G119" s="82"/>
      <c r="H119" s="86"/>
      <c r="I119" s="146"/>
      <c r="J119" s="86"/>
      <c r="K119" s="147"/>
      <c r="L119" s="86"/>
    </row>
    <row r="120" spans="1:3" ht="16.5" customHeight="1">
      <c r="A120" s="78"/>
      <c r="B120" s="78"/>
      <c r="C120" s="78"/>
    </row>
    <row r="122" spans="6:12" ht="16.5" customHeight="1">
      <c r="F122" s="194" t="s">
        <v>45</v>
      </c>
      <c r="G122" s="194"/>
      <c r="H122" s="194"/>
      <c r="I122" s="85"/>
      <c r="J122" s="194" t="s">
        <v>97</v>
      </c>
      <c r="K122" s="194"/>
      <c r="L122" s="194"/>
    </row>
    <row r="123" spans="1:12" ht="16.5" customHeight="1">
      <c r="A123" s="24"/>
      <c r="D123" s="88"/>
      <c r="E123" s="78"/>
      <c r="F123" s="195" t="s">
        <v>125</v>
      </c>
      <c r="G123" s="195"/>
      <c r="H123" s="195"/>
      <c r="I123" s="192"/>
      <c r="J123" s="195" t="s">
        <v>125</v>
      </c>
      <c r="K123" s="195"/>
      <c r="L123" s="195"/>
    </row>
    <row r="124" spans="4:12" ht="16.5" customHeight="1">
      <c r="D124" s="88"/>
      <c r="E124" s="78"/>
      <c r="F124" s="192" t="s">
        <v>53</v>
      </c>
      <c r="G124" s="89"/>
      <c r="H124" s="192" t="s">
        <v>44</v>
      </c>
      <c r="I124" s="192"/>
      <c r="J124" s="192" t="s">
        <v>53</v>
      </c>
      <c r="K124" s="192"/>
      <c r="L124" s="192" t="s">
        <v>44</v>
      </c>
    </row>
    <row r="125" spans="5:12" ht="16.5" customHeight="1">
      <c r="E125" s="78"/>
      <c r="F125" s="148" t="s">
        <v>210</v>
      </c>
      <c r="G125" s="192"/>
      <c r="H125" s="149" t="s">
        <v>1</v>
      </c>
      <c r="I125" s="150"/>
      <c r="J125" s="148" t="s">
        <v>210</v>
      </c>
      <c r="K125" s="192"/>
      <c r="L125" s="149" t="s">
        <v>1</v>
      </c>
    </row>
    <row r="126" spans="5:12" ht="16.5" customHeight="1">
      <c r="E126" s="78"/>
      <c r="F126" s="119">
        <v>2023</v>
      </c>
      <c r="G126" s="129"/>
      <c r="H126" s="149" t="s">
        <v>211</v>
      </c>
      <c r="I126" s="150"/>
      <c r="J126" s="119">
        <v>2023</v>
      </c>
      <c r="K126" s="129"/>
      <c r="L126" s="149" t="s">
        <v>211</v>
      </c>
    </row>
    <row r="127" spans="4:12" ht="16.5" customHeight="1">
      <c r="D127" s="79"/>
      <c r="E127" s="78"/>
      <c r="F127" s="97" t="s">
        <v>80</v>
      </c>
      <c r="G127" s="78"/>
      <c r="H127" s="97" t="s">
        <v>80</v>
      </c>
      <c r="I127" s="150"/>
      <c r="J127" s="97" t="s">
        <v>80</v>
      </c>
      <c r="K127" s="151"/>
      <c r="L127" s="97" t="s">
        <v>80</v>
      </c>
    </row>
    <row r="128" spans="4:12" ht="7.5" customHeight="1">
      <c r="D128" s="79"/>
      <c r="E128" s="78"/>
      <c r="F128" s="95"/>
      <c r="G128" s="157"/>
      <c r="H128" s="192"/>
      <c r="I128" s="150"/>
      <c r="J128" s="95"/>
      <c r="K128" s="151"/>
      <c r="L128" s="192"/>
    </row>
    <row r="129" spans="1:11" ht="16.5" customHeight="1">
      <c r="A129" s="78" t="s">
        <v>260</v>
      </c>
      <c r="F129" s="91"/>
      <c r="G129" s="115"/>
      <c r="I129" s="145"/>
      <c r="J129" s="91"/>
      <c r="K129" s="144"/>
    </row>
    <row r="130" spans="1:11" ht="7.5" customHeight="1">
      <c r="A130" s="78"/>
      <c r="F130" s="91"/>
      <c r="G130" s="115"/>
      <c r="I130" s="145"/>
      <c r="J130" s="91"/>
      <c r="K130" s="144"/>
    </row>
    <row r="131" spans="1:11" ht="16.5" customHeight="1">
      <c r="A131" s="78" t="s">
        <v>103</v>
      </c>
      <c r="F131" s="91"/>
      <c r="G131" s="115"/>
      <c r="I131" s="145"/>
      <c r="J131" s="91"/>
      <c r="K131" s="144"/>
    </row>
    <row r="132" spans="1:11" ht="7.5" customHeight="1">
      <c r="A132" s="78"/>
      <c r="F132" s="91"/>
      <c r="G132" s="115"/>
      <c r="I132" s="145"/>
      <c r="J132" s="91"/>
      <c r="K132" s="144"/>
    </row>
    <row r="133" spans="1:11" ht="16.5" customHeight="1">
      <c r="A133" s="23" t="s">
        <v>15</v>
      </c>
      <c r="F133" s="91"/>
      <c r="G133" s="115"/>
      <c r="I133" s="145"/>
      <c r="J133" s="91"/>
      <c r="K133" s="144"/>
    </row>
    <row r="134" spans="2:12" ht="16.5" customHeight="1">
      <c r="B134" s="23" t="s">
        <v>35</v>
      </c>
      <c r="F134" s="92"/>
      <c r="G134" s="24"/>
      <c r="H134" s="154"/>
      <c r="I134" s="154"/>
      <c r="J134" s="159"/>
      <c r="K134" s="154"/>
      <c r="L134" s="154"/>
    </row>
    <row r="135" spans="3:10" ht="16.5" customHeight="1">
      <c r="C135" s="193" t="s">
        <v>223</v>
      </c>
      <c r="F135" s="91"/>
      <c r="G135" s="115"/>
      <c r="I135" s="145"/>
      <c r="J135" s="91"/>
    </row>
    <row r="136" spans="3:12" ht="16.5" customHeight="1" thickBot="1">
      <c r="C136" s="23" t="s">
        <v>71</v>
      </c>
      <c r="F136" s="155">
        <v>402000</v>
      </c>
      <c r="G136" s="115"/>
      <c r="H136" s="156">
        <v>402000</v>
      </c>
      <c r="I136" s="145"/>
      <c r="J136" s="155">
        <v>402000</v>
      </c>
      <c r="L136" s="156">
        <v>402000</v>
      </c>
    </row>
    <row r="137" spans="1:10" ht="7.5" customHeight="1" thickTop="1">
      <c r="A137" s="78"/>
      <c r="F137" s="91"/>
      <c r="G137" s="115"/>
      <c r="I137" s="145"/>
      <c r="J137" s="91"/>
    </row>
    <row r="138" spans="2:12" ht="16.5" customHeight="1">
      <c r="B138" s="23" t="s">
        <v>16</v>
      </c>
      <c r="F138" s="92"/>
      <c r="G138" s="24"/>
      <c r="H138" s="154"/>
      <c r="I138" s="154"/>
      <c r="J138" s="159"/>
      <c r="K138" s="154"/>
      <c r="L138" s="154"/>
    </row>
    <row r="139" spans="2:12" ht="16.5" customHeight="1">
      <c r="B139" s="193"/>
      <c r="C139" s="193" t="s">
        <v>82</v>
      </c>
      <c r="F139" s="160"/>
      <c r="G139" s="115"/>
      <c r="H139" s="110"/>
      <c r="I139" s="145"/>
      <c r="J139" s="160"/>
      <c r="L139" s="110"/>
    </row>
    <row r="140" spans="2:12" ht="16.5" customHeight="1">
      <c r="B140" s="193"/>
      <c r="C140" s="23" t="s">
        <v>72</v>
      </c>
      <c r="F140" s="160">
        <v>373000</v>
      </c>
      <c r="G140" s="115"/>
      <c r="H140" s="110">
        <v>373000</v>
      </c>
      <c r="I140" s="145"/>
      <c r="J140" s="160">
        <v>373000</v>
      </c>
      <c r="L140" s="110">
        <v>373000</v>
      </c>
    </row>
    <row r="141" spans="1:12" ht="16.5" customHeight="1">
      <c r="A141" s="23" t="s">
        <v>17</v>
      </c>
      <c r="F141" s="160">
        <v>3680616</v>
      </c>
      <c r="G141" s="115"/>
      <c r="H141" s="110">
        <v>3680616</v>
      </c>
      <c r="I141" s="145"/>
      <c r="J141" s="160">
        <v>3680616</v>
      </c>
      <c r="L141" s="110">
        <v>3680616</v>
      </c>
    </row>
    <row r="142" spans="1:10" ht="16.5" customHeight="1">
      <c r="A142" s="23" t="s">
        <v>18</v>
      </c>
      <c r="F142" s="91"/>
      <c r="G142" s="115"/>
      <c r="I142" s="145"/>
      <c r="J142" s="91"/>
    </row>
    <row r="143" spans="2:10" ht="16.5" customHeight="1">
      <c r="B143" s="23" t="s">
        <v>74</v>
      </c>
      <c r="F143" s="91"/>
      <c r="G143" s="115"/>
      <c r="I143" s="145"/>
      <c r="J143" s="91"/>
    </row>
    <row r="144" spans="2:12" ht="16.5" customHeight="1">
      <c r="B144" s="193"/>
      <c r="C144" s="193" t="s">
        <v>75</v>
      </c>
      <c r="F144" s="160">
        <v>40200</v>
      </c>
      <c r="G144" s="115"/>
      <c r="H144" s="110">
        <v>40200</v>
      </c>
      <c r="I144" s="145"/>
      <c r="J144" s="160">
        <v>40200</v>
      </c>
      <c r="L144" s="110">
        <v>40200</v>
      </c>
    </row>
    <row r="145" spans="2:12" ht="16.5" customHeight="1">
      <c r="B145" s="23" t="s">
        <v>19</v>
      </c>
      <c r="F145" s="91">
        <v>37932306</v>
      </c>
      <c r="G145" s="115"/>
      <c r="H145" s="85">
        <v>35612545</v>
      </c>
      <c r="I145" s="145"/>
      <c r="J145" s="91">
        <v>19338873</v>
      </c>
      <c r="L145" s="85">
        <v>19338746</v>
      </c>
    </row>
    <row r="146" spans="1:12" ht="16.5" customHeight="1">
      <c r="A146" s="23" t="s">
        <v>108</v>
      </c>
      <c r="B146" s="24"/>
      <c r="F146" s="93">
        <v>-825650</v>
      </c>
      <c r="G146" s="115"/>
      <c r="H146" s="86">
        <v>-777394</v>
      </c>
      <c r="I146" s="145"/>
      <c r="J146" s="93">
        <v>-63112</v>
      </c>
      <c r="L146" s="86">
        <v>-27926</v>
      </c>
    </row>
    <row r="147" spans="1:10" ht="7.5" customHeight="1">
      <c r="A147" s="78"/>
      <c r="F147" s="91"/>
      <c r="G147" s="115"/>
      <c r="I147" s="145"/>
      <c r="J147" s="91"/>
    </row>
    <row r="148" spans="1:12" ht="16.5" customHeight="1">
      <c r="A148" s="78" t="s">
        <v>289</v>
      </c>
      <c r="B148" s="78"/>
      <c r="C148" s="78"/>
      <c r="F148" s="91">
        <f>SUM(F140:F146)</f>
        <v>41200472</v>
      </c>
      <c r="G148" s="85"/>
      <c r="H148" s="85">
        <f>SUM(H140:H146)</f>
        <v>38928967</v>
      </c>
      <c r="I148" s="85"/>
      <c r="J148" s="91">
        <f>SUM(J140:J146)</f>
        <v>23369577</v>
      </c>
      <c r="K148" s="85"/>
      <c r="L148" s="85">
        <f>SUM(L140:L146)</f>
        <v>23404636</v>
      </c>
    </row>
    <row r="149" spans="1:12" ht="16.5" customHeight="1">
      <c r="A149" s="23" t="s">
        <v>20</v>
      </c>
      <c r="F149" s="93">
        <v>2445107</v>
      </c>
      <c r="G149" s="120"/>
      <c r="H149" s="86">
        <v>2375390</v>
      </c>
      <c r="I149" s="85"/>
      <c r="J149" s="93">
        <v>0</v>
      </c>
      <c r="K149" s="85"/>
      <c r="L149" s="86">
        <v>0</v>
      </c>
    </row>
    <row r="150" spans="1:11" ht="7.5" customHeight="1">
      <c r="A150" s="78"/>
      <c r="F150" s="91"/>
      <c r="G150" s="115"/>
      <c r="I150" s="145"/>
      <c r="J150" s="91"/>
      <c r="K150" s="144"/>
    </row>
    <row r="151" spans="1:12" ht="16.5" customHeight="1">
      <c r="A151" s="78" t="s">
        <v>104</v>
      </c>
      <c r="B151" s="78"/>
      <c r="F151" s="93">
        <f>SUM(F148:F149)</f>
        <v>43645579</v>
      </c>
      <c r="G151" s="120"/>
      <c r="H151" s="86">
        <f>SUM(H148:H149)</f>
        <v>41304357</v>
      </c>
      <c r="I151" s="85"/>
      <c r="J151" s="93">
        <f>SUM(J148:J149)</f>
        <v>23369577</v>
      </c>
      <c r="K151" s="85"/>
      <c r="L151" s="86">
        <f>SUM(L148:L149)</f>
        <v>23404636</v>
      </c>
    </row>
    <row r="152" spans="1:11" ht="7.5" customHeight="1">
      <c r="A152" s="78"/>
      <c r="F152" s="91"/>
      <c r="G152" s="115"/>
      <c r="I152" s="145"/>
      <c r="J152" s="91"/>
      <c r="K152" s="144"/>
    </row>
    <row r="153" spans="1:12" ht="16.5" customHeight="1" thickBot="1">
      <c r="A153" s="78" t="s">
        <v>105</v>
      </c>
      <c r="F153" s="155">
        <f>F109+F151</f>
        <v>112299706</v>
      </c>
      <c r="G153" s="115"/>
      <c r="H153" s="156">
        <v>103364343</v>
      </c>
      <c r="I153" s="145"/>
      <c r="J153" s="155">
        <f>J109+J151</f>
        <v>68744973</v>
      </c>
      <c r="L153" s="156">
        <f>SUM(L109+L151)</f>
        <v>61847615</v>
      </c>
    </row>
    <row r="154" spans="1:9" ht="16.5" customHeight="1" thickTop="1">
      <c r="A154" s="78"/>
      <c r="G154" s="115"/>
      <c r="I154" s="145"/>
    </row>
    <row r="155" spans="1:9" ht="16.5" customHeight="1">
      <c r="A155" s="78"/>
      <c r="G155" s="115"/>
      <c r="I155" s="145"/>
    </row>
    <row r="156" spans="1:9" ht="16.5" customHeight="1">
      <c r="A156" s="78"/>
      <c r="G156" s="115"/>
      <c r="I156" s="145"/>
    </row>
    <row r="157" spans="1:9" ht="16.5" customHeight="1">
      <c r="A157" s="78"/>
      <c r="G157" s="115"/>
      <c r="I157" s="145"/>
    </row>
    <row r="158" spans="1:9" ht="16.5" customHeight="1">
      <c r="A158" s="78"/>
      <c r="G158" s="115"/>
      <c r="I158" s="145"/>
    </row>
    <row r="159" spans="1:9" ht="16.5" customHeight="1">
      <c r="A159" s="78"/>
      <c r="G159" s="115"/>
      <c r="I159" s="145"/>
    </row>
    <row r="160" spans="1:9" ht="16.5" customHeight="1">
      <c r="A160" s="78"/>
      <c r="G160" s="115"/>
      <c r="I160" s="145"/>
    </row>
    <row r="161" spans="1:9" ht="16.5" customHeight="1">
      <c r="A161" s="78"/>
      <c r="G161" s="115"/>
      <c r="I161" s="145"/>
    </row>
    <row r="162" spans="1:9" ht="16.5" customHeight="1">
      <c r="A162" s="78"/>
      <c r="G162" s="115"/>
      <c r="I162" s="145"/>
    </row>
    <row r="163" spans="1:9" ht="16.5" customHeight="1">
      <c r="A163" s="78"/>
      <c r="G163" s="115"/>
      <c r="I163" s="145"/>
    </row>
    <row r="164" spans="1:9" ht="16.5" customHeight="1">
      <c r="A164" s="78"/>
      <c r="G164" s="115"/>
      <c r="I164" s="145"/>
    </row>
    <row r="165" spans="1:9" ht="16.5" customHeight="1">
      <c r="A165" s="78"/>
      <c r="G165" s="115"/>
      <c r="I165" s="145"/>
    </row>
    <row r="166" spans="1:9" ht="16.5" customHeight="1">
      <c r="A166" s="78"/>
      <c r="G166" s="115"/>
      <c r="I166" s="145"/>
    </row>
    <row r="167" spans="1:9" ht="16.5" customHeight="1">
      <c r="A167" s="78"/>
      <c r="G167" s="115"/>
      <c r="I167" s="145"/>
    </row>
    <row r="168" spans="1:9" ht="16.5" customHeight="1">
      <c r="A168" s="78"/>
      <c r="G168" s="115"/>
      <c r="I168" s="145"/>
    </row>
    <row r="169" spans="1:9" ht="16.5" customHeight="1">
      <c r="A169" s="78"/>
      <c r="G169" s="115"/>
      <c r="I169" s="145"/>
    </row>
    <row r="170" spans="1:9" ht="16.5" customHeight="1">
      <c r="A170" s="78"/>
      <c r="G170" s="115"/>
      <c r="I170" s="145"/>
    </row>
    <row r="171" spans="1:9" ht="16.5" customHeight="1">
      <c r="A171" s="78"/>
      <c r="G171" s="115"/>
      <c r="I171" s="145"/>
    </row>
    <row r="172" spans="1:9" ht="12" customHeight="1">
      <c r="A172" s="78"/>
      <c r="G172" s="115"/>
      <c r="I172" s="145"/>
    </row>
    <row r="173" spans="1:12" ht="21.75" customHeight="1">
      <c r="A173" s="196" t="str">
        <f>$A$59</f>
        <v>The accompanying condensed notes to the interim financial information are an integral part of this interim financial information.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</row>
  </sheetData>
  <sheetProtection/>
  <mergeCells count="15">
    <mergeCell ref="A173:L173"/>
    <mergeCell ref="F66:H66"/>
    <mergeCell ref="J66:L66"/>
    <mergeCell ref="A116:L116"/>
    <mergeCell ref="F122:H122"/>
    <mergeCell ref="J122:L122"/>
    <mergeCell ref="F123:H123"/>
    <mergeCell ref="J123:L123"/>
    <mergeCell ref="F65:H65"/>
    <mergeCell ref="J65:L65"/>
    <mergeCell ref="F6:H6"/>
    <mergeCell ref="J6:L6"/>
    <mergeCell ref="F7:H7"/>
    <mergeCell ref="J7:L7"/>
    <mergeCell ref="A59:L59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&amp;R&amp;"Arial,Regular"&amp;10&amp;P</oddFooter>
  </headerFooter>
  <rowBreaks count="2" manualBreakCount="2">
    <brk id="59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2"/>
  <sheetViews>
    <sheetView zoomScaleSheetLayoutView="130" zoomScalePageLayoutView="0" workbookViewId="0" topLeftCell="A34">
      <selection activeCell="L41" sqref="L41"/>
    </sheetView>
  </sheetViews>
  <sheetFormatPr defaultColWidth="6.8515625" defaultRowHeight="16.5" customHeight="1"/>
  <cols>
    <col min="1" max="2" width="1.421875" style="28" customWidth="1"/>
    <col min="3" max="3" width="39.421875" style="28" customWidth="1"/>
    <col min="4" max="4" width="6.140625" style="27" customWidth="1"/>
    <col min="5" max="5" width="0.5625" style="28" customWidth="1"/>
    <col min="6" max="6" width="11.57421875" style="6" customWidth="1"/>
    <col min="7" max="7" width="0.5625" style="28" customWidth="1"/>
    <col min="8" max="8" width="10.421875" style="6" bestFit="1" customWidth="1"/>
    <col min="9" max="9" width="0.5625" style="27" customWidth="1"/>
    <col min="10" max="10" width="11.57421875" style="6" customWidth="1"/>
    <col min="11" max="11" width="0.5625" style="28" customWidth="1"/>
    <col min="12" max="12" width="10.421875" style="6" bestFit="1" customWidth="1"/>
    <col min="13" max="13" width="11.00390625" style="7" customWidth="1"/>
    <col min="14" max="16384" width="6.8515625" style="7" customWidth="1"/>
  </cols>
  <sheetData>
    <row r="1" spans="1:12" ht="16.5" customHeight="1">
      <c r="A1" s="26" t="str">
        <f>+_xlfn.SINGLE('2-4'!A1)</f>
        <v>Energy Absolute Public Company Limited</v>
      </c>
      <c r="B1" s="26"/>
      <c r="C1" s="26"/>
      <c r="G1" s="10"/>
      <c r="I1" s="9"/>
      <c r="K1" s="10"/>
      <c r="L1" s="163" t="s">
        <v>53</v>
      </c>
    </row>
    <row r="2" spans="1:11" ht="16.5" customHeight="1">
      <c r="A2" s="26" t="s">
        <v>52</v>
      </c>
      <c r="B2" s="26"/>
      <c r="C2" s="26"/>
      <c r="G2" s="10"/>
      <c r="I2" s="9"/>
      <c r="K2" s="10"/>
    </row>
    <row r="3" spans="1:12" ht="16.5" customHeight="1">
      <c r="A3" s="29" t="s">
        <v>247</v>
      </c>
      <c r="B3" s="30"/>
      <c r="C3" s="30"/>
      <c r="D3" s="31"/>
      <c r="E3" s="32"/>
      <c r="F3" s="8"/>
      <c r="G3" s="33"/>
      <c r="H3" s="8"/>
      <c r="I3" s="34"/>
      <c r="J3" s="8"/>
      <c r="K3" s="33"/>
      <c r="L3" s="8"/>
    </row>
    <row r="4" spans="1:11" ht="16.5" customHeight="1">
      <c r="A4" s="128"/>
      <c r="B4" s="26"/>
      <c r="C4" s="26"/>
      <c r="G4" s="10"/>
      <c r="I4" s="9"/>
      <c r="K4" s="10"/>
    </row>
    <row r="5" spans="1:11" ht="16.5" customHeight="1">
      <c r="A5" s="128"/>
      <c r="B5" s="26"/>
      <c r="C5" s="26"/>
      <c r="G5" s="10"/>
      <c r="I5" s="9"/>
      <c r="K5" s="10"/>
    </row>
    <row r="6" spans="6:12" ht="16.5" customHeight="1">
      <c r="F6" s="194" t="s">
        <v>45</v>
      </c>
      <c r="G6" s="194"/>
      <c r="H6" s="194"/>
      <c r="I6" s="87"/>
      <c r="J6" s="194" t="s">
        <v>97</v>
      </c>
      <c r="K6" s="194"/>
      <c r="L6" s="194"/>
    </row>
    <row r="7" spans="2:12" s="24" customFormat="1" ht="16.5" customHeight="1">
      <c r="B7" s="23"/>
      <c r="C7" s="23"/>
      <c r="D7" s="88"/>
      <c r="E7" s="78"/>
      <c r="F7" s="195" t="s">
        <v>125</v>
      </c>
      <c r="G7" s="195"/>
      <c r="H7" s="195"/>
      <c r="I7" s="89"/>
      <c r="J7" s="195" t="s">
        <v>125</v>
      </c>
      <c r="K7" s="195"/>
      <c r="L7" s="195"/>
    </row>
    <row r="8" spans="1:12" s="24" customFormat="1" ht="16.5" customHeight="1">
      <c r="A8" s="23"/>
      <c r="B8" s="23"/>
      <c r="C8" s="23"/>
      <c r="D8" s="83"/>
      <c r="E8" s="78"/>
      <c r="F8" s="119">
        <v>2023</v>
      </c>
      <c r="G8" s="129"/>
      <c r="H8" s="119">
        <v>2022</v>
      </c>
      <c r="I8" s="79"/>
      <c r="J8" s="119">
        <v>2023</v>
      </c>
      <c r="K8" s="129"/>
      <c r="L8" s="119">
        <v>2022</v>
      </c>
    </row>
    <row r="9" spans="1:12" s="24" customFormat="1" ht="16.5" customHeight="1">
      <c r="A9" s="23"/>
      <c r="B9" s="23"/>
      <c r="C9" s="23"/>
      <c r="D9" s="81" t="s">
        <v>2</v>
      </c>
      <c r="E9" s="78"/>
      <c r="F9" s="97" t="s">
        <v>80</v>
      </c>
      <c r="G9" s="78"/>
      <c r="H9" s="97" t="s">
        <v>80</v>
      </c>
      <c r="I9" s="79"/>
      <c r="J9" s="97" t="s">
        <v>80</v>
      </c>
      <c r="K9" s="78"/>
      <c r="L9" s="97" t="s">
        <v>80</v>
      </c>
    </row>
    <row r="10" spans="1:12" s="24" customFormat="1" ht="16.5" customHeight="1">
      <c r="A10" s="23"/>
      <c r="B10" s="23"/>
      <c r="C10" s="23"/>
      <c r="D10" s="79"/>
      <c r="E10" s="78"/>
      <c r="F10" s="90"/>
      <c r="G10" s="78"/>
      <c r="H10" s="112"/>
      <c r="I10" s="79"/>
      <c r="J10" s="90"/>
      <c r="K10" s="78"/>
      <c r="L10" s="112"/>
    </row>
    <row r="11" spans="1:12" ht="16.5" customHeight="1">
      <c r="A11" s="28" t="s">
        <v>118</v>
      </c>
      <c r="F11" s="130">
        <v>7094000</v>
      </c>
      <c r="G11" s="131"/>
      <c r="H11" s="6">
        <v>3120556</v>
      </c>
      <c r="I11" s="131"/>
      <c r="J11" s="130">
        <v>829584</v>
      </c>
      <c r="K11" s="131"/>
      <c r="L11" s="6">
        <v>1687461</v>
      </c>
    </row>
    <row r="12" spans="1:12" ht="16.5" customHeight="1">
      <c r="A12" s="28" t="s">
        <v>60</v>
      </c>
      <c r="F12" s="130">
        <v>1800681</v>
      </c>
      <c r="G12" s="131"/>
      <c r="H12" s="6">
        <v>1619865</v>
      </c>
      <c r="I12" s="131"/>
      <c r="J12" s="130" t="s">
        <v>262</v>
      </c>
      <c r="K12" s="7"/>
      <c r="L12" s="6">
        <v>0</v>
      </c>
    </row>
    <row r="13" spans="1:12" ht="16.5" customHeight="1">
      <c r="A13" s="28" t="s">
        <v>61</v>
      </c>
      <c r="D13" s="94">
        <v>21.2</v>
      </c>
      <c r="F13" s="130" t="s">
        <v>262</v>
      </c>
      <c r="G13" s="131"/>
      <c r="H13" s="6">
        <v>0</v>
      </c>
      <c r="I13" s="131"/>
      <c r="J13" s="130">
        <v>262730</v>
      </c>
      <c r="K13" s="131"/>
      <c r="L13" s="6">
        <v>1768760</v>
      </c>
    </row>
    <row r="14" spans="1:12" ht="16.5" customHeight="1">
      <c r="A14" s="28" t="s">
        <v>21</v>
      </c>
      <c r="F14" s="133">
        <v>9485</v>
      </c>
      <c r="G14" s="131"/>
      <c r="H14" s="8">
        <v>76143</v>
      </c>
      <c r="I14" s="131"/>
      <c r="J14" s="133">
        <v>172103</v>
      </c>
      <c r="K14" s="131"/>
      <c r="L14" s="8">
        <v>110066</v>
      </c>
    </row>
    <row r="15" spans="6:11" ht="16.5" customHeight="1">
      <c r="F15" s="130"/>
      <c r="G15" s="131"/>
      <c r="I15" s="131"/>
      <c r="J15" s="130"/>
      <c r="K15" s="131"/>
    </row>
    <row r="16" spans="1:12" ht="16.5" customHeight="1">
      <c r="A16" s="26" t="s">
        <v>55</v>
      </c>
      <c r="F16" s="133">
        <f>SUM(F11:F14)</f>
        <v>8904166</v>
      </c>
      <c r="G16" s="131"/>
      <c r="H16" s="8">
        <f>SUM(H11:H14)</f>
        <v>4816564</v>
      </c>
      <c r="I16" s="131"/>
      <c r="J16" s="133">
        <f>SUM(J11:J14)</f>
        <v>1264417</v>
      </c>
      <c r="K16" s="131"/>
      <c r="L16" s="8">
        <f>SUM(L11:L14)</f>
        <v>3566287</v>
      </c>
    </row>
    <row r="17" spans="6:11" ht="16.5" customHeight="1">
      <c r="F17" s="130"/>
      <c r="G17" s="131"/>
      <c r="I17" s="131"/>
      <c r="J17" s="130"/>
      <c r="K17" s="131"/>
    </row>
    <row r="18" spans="1:12" ht="16.5" customHeight="1">
      <c r="A18" s="28" t="s">
        <v>136</v>
      </c>
      <c r="D18" s="132"/>
      <c r="F18" s="130">
        <v>-5596641</v>
      </c>
      <c r="G18" s="10"/>
      <c r="H18" s="6">
        <v>-2906414</v>
      </c>
      <c r="I18" s="10"/>
      <c r="J18" s="130">
        <v>-843309</v>
      </c>
      <c r="K18" s="10"/>
      <c r="L18" s="6">
        <v>-1577871</v>
      </c>
    </row>
    <row r="19" spans="1:12" ht="16.5" customHeight="1">
      <c r="A19" s="28" t="s">
        <v>76</v>
      </c>
      <c r="E19" s="131"/>
      <c r="F19" s="130">
        <v>-14383</v>
      </c>
      <c r="G19" s="131"/>
      <c r="H19" s="6">
        <v>-10762</v>
      </c>
      <c r="I19" s="131"/>
      <c r="J19" s="130">
        <v>-7678</v>
      </c>
      <c r="K19" s="131"/>
      <c r="L19" s="6">
        <v>-9765</v>
      </c>
    </row>
    <row r="20" spans="1:12" ht="16.5" customHeight="1">
      <c r="A20" s="28" t="s">
        <v>22</v>
      </c>
      <c r="E20" s="131"/>
      <c r="F20" s="130">
        <v>-353752</v>
      </c>
      <c r="G20" s="131"/>
      <c r="H20" s="6">
        <v>-309394</v>
      </c>
      <c r="I20" s="131"/>
      <c r="J20" s="130">
        <v>-114428</v>
      </c>
      <c r="K20" s="131"/>
      <c r="L20" s="6">
        <v>-117500</v>
      </c>
    </row>
    <row r="21" spans="1:12" ht="16.5" customHeight="1">
      <c r="A21" s="28" t="s">
        <v>239</v>
      </c>
      <c r="E21" s="131"/>
      <c r="F21" s="130" t="s">
        <v>262</v>
      </c>
      <c r="G21" s="131"/>
      <c r="H21" s="6">
        <v>313</v>
      </c>
      <c r="I21" s="131"/>
      <c r="J21" s="130" t="s">
        <v>262</v>
      </c>
      <c r="K21" s="131"/>
      <c r="L21" s="6">
        <v>0</v>
      </c>
    </row>
    <row r="22" spans="1:12" ht="16.5" customHeight="1">
      <c r="A22" s="28" t="s">
        <v>294</v>
      </c>
      <c r="E22" s="131"/>
      <c r="F22" s="130">
        <v>-1206</v>
      </c>
      <c r="G22" s="131"/>
      <c r="H22" s="6">
        <v>7689</v>
      </c>
      <c r="I22" s="131"/>
      <c r="J22" s="130">
        <v>-9346</v>
      </c>
      <c r="K22" s="131"/>
      <c r="L22" s="6">
        <v>4826</v>
      </c>
    </row>
    <row r="23" spans="1:12" ht="16.5" customHeight="1">
      <c r="A23" s="28" t="s">
        <v>54</v>
      </c>
      <c r="E23" s="131"/>
      <c r="F23" s="133">
        <v>-484697</v>
      </c>
      <c r="G23" s="131"/>
      <c r="H23" s="8">
        <v>-310264</v>
      </c>
      <c r="I23" s="131"/>
      <c r="J23" s="133">
        <v>-288736</v>
      </c>
      <c r="K23" s="131"/>
      <c r="L23" s="8">
        <v>-170343</v>
      </c>
    </row>
    <row r="24" spans="6:11" ht="16.5" customHeight="1">
      <c r="F24" s="130"/>
      <c r="G24" s="131"/>
      <c r="I24" s="131"/>
      <c r="J24" s="130"/>
      <c r="K24" s="131"/>
    </row>
    <row r="25" spans="1:12" ht="16.5" customHeight="1">
      <c r="A25" s="26" t="s">
        <v>137</v>
      </c>
      <c r="E25" s="131"/>
      <c r="F25" s="133">
        <f>SUM(F18:F24)</f>
        <v>-6450679</v>
      </c>
      <c r="G25" s="131"/>
      <c r="H25" s="8">
        <f>SUM(H18:H24)</f>
        <v>-3528832</v>
      </c>
      <c r="I25" s="6"/>
      <c r="J25" s="133">
        <f>SUM(J18:J24)</f>
        <v>-1263497</v>
      </c>
      <c r="K25" s="6"/>
      <c r="L25" s="8">
        <f>SUM(L18:L24)</f>
        <v>-1870653</v>
      </c>
    </row>
    <row r="26" spans="1:11" ht="16.5" customHeight="1">
      <c r="A26" s="26"/>
      <c r="E26" s="131"/>
      <c r="F26" s="130"/>
      <c r="G26" s="131"/>
      <c r="I26" s="6"/>
      <c r="J26" s="130"/>
      <c r="K26" s="6"/>
    </row>
    <row r="27" spans="1:11" ht="16.5" customHeight="1">
      <c r="A27" s="28" t="s">
        <v>267</v>
      </c>
      <c r="F27" s="130"/>
      <c r="G27" s="131"/>
      <c r="I27" s="131"/>
      <c r="J27" s="130"/>
      <c r="K27" s="131"/>
    </row>
    <row r="28" spans="2:12" ht="16.5" customHeight="1">
      <c r="B28" s="28" t="s">
        <v>207</v>
      </c>
      <c r="D28" s="27">
        <v>14</v>
      </c>
      <c r="F28" s="133">
        <v>36515</v>
      </c>
      <c r="G28" s="131"/>
      <c r="H28" s="8">
        <v>1659</v>
      </c>
      <c r="I28" s="131"/>
      <c r="J28" s="133">
        <v>0</v>
      </c>
      <c r="K28" s="131"/>
      <c r="L28" s="8">
        <v>0</v>
      </c>
    </row>
    <row r="29" spans="6:11" ht="16.5" customHeight="1">
      <c r="F29" s="130"/>
      <c r="G29" s="10"/>
      <c r="I29" s="6"/>
      <c r="J29" s="130"/>
      <c r="K29" s="6"/>
    </row>
    <row r="30" spans="1:12" ht="16.5" customHeight="1">
      <c r="A30" s="26" t="s">
        <v>122</v>
      </c>
      <c r="F30" s="130">
        <f>SUM(F16,F25,F28)</f>
        <v>2490002</v>
      </c>
      <c r="G30" s="6"/>
      <c r="H30" s="6">
        <f>SUM(H16,H25,H28)</f>
        <v>1289391</v>
      </c>
      <c r="I30" s="6"/>
      <c r="J30" s="130">
        <f>SUM(J16,J25,J28)</f>
        <v>920</v>
      </c>
      <c r="K30" s="6"/>
      <c r="L30" s="6">
        <f>SUM(L16,L25,L28)</f>
        <v>1695634</v>
      </c>
    </row>
    <row r="31" spans="1:12" ht="16.5" customHeight="1">
      <c r="A31" s="28" t="s">
        <v>123</v>
      </c>
      <c r="D31" s="27">
        <v>20</v>
      </c>
      <c r="F31" s="133">
        <v>-98023</v>
      </c>
      <c r="G31" s="131"/>
      <c r="H31" s="8">
        <v>4912</v>
      </c>
      <c r="I31" s="131"/>
      <c r="J31" s="133">
        <v>-793</v>
      </c>
      <c r="K31" s="131"/>
      <c r="L31" s="8">
        <v>959</v>
      </c>
    </row>
    <row r="32" spans="6:11" ht="16.5" customHeight="1">
      <c r="F32" s="130"/>
      <c r="G32" s="131"/>
      <c r="I32" s="131"/>
      <c r="J32" s="130"/>
      <c r="K32" s="131"/>
    </row>
    <row r="33" spans="1:12" ht="16.5" customHeight="1">
      <c r="A33" s="26" t="s">
        <v>23</v>
      </c>
      <c r="F33" s="133">
        <f>SUM(F30:F31)</f>
        <v>2391979</v>
      </c>
      <c r="G33" s="6"/>
      <c r="H33" s="8">
        <f>SUM(H30:H31)</f>
        <v>1294303</v>
      </c>
      <c r="I33" s="6"/>
      <c r="J33" s="133">
        <f>SUM(J30:J31)</f>
        <v>127</v>
      </c>
      <c r="K33" s="6"/>
      <c r="L33" s="8">
        <f>SUM(L30:L31)</f>
        <v>1696593</v>
      </c>
    </row>
    <row r="34" spans="6:11" ht="16.5" customHeight="1">
      <c r="F34" s="130"/>
      <c r="G34" s="6"/>
      <c r="I34" s="6"/>
      <c r="J34" s="130"/>
      <c r="K34" s="6"/>
    </row>
    <row r="35" spans="1:11" ht="16.5" customHeight="1">
      <c r="A35" s="26" t="s">
        <v>130</v>
      </c>
      <c r="F35" s="130"/>
      <c r="G35" s="6"/>
      <c r="I35" s="6"/>
      <c r="J35" s="130"/>
      <c r="K35" s="6"/>
    </row>
    <row r="36" spans="1:11" ht="16.5" customHeight="1">
      <c r="A36" s="7"/>
      <c r="F36" s="130"/>
      <c r="G36" s="6"/>
      <c r="I36" s="6"/>
      <c r="J36" s="130"/>
      <c r="K36" s="6"/>
    </row>
    <row r="37" spans="1:11" ht="16.5" customHeight="1">
      <c r="A37" s="7" t="s">
        <v>201</v>
      </c>
      <c r="F37" s="130"/>
      <c r="G37" s="6"/>
      <c r="I37" s="6"/>
      <c r="J37" s="130"/>
      <c r="K37" s="6"/>
    </row>
    <row r="38" spans="1:11" ht="16.5" customHeight="1">
      <c r="A38" s="7"/>
      <c r="B38" s="28" t="s">
        <v>93</v>
      </c>
      <c r="F38" s="130"/>
      <c r="G38" s="6"/>
      <c r="I38" s="6"/>
      <c r="J38" s="130"/>
      <c r="K38" s="6"/>
    </row>
    <row r="39" spans="1:11" ht="16.5" customHeight="1">
      <c r="A39" s="7"/>
      <c r="B39" s="134" t="s">
        <v>227</v>
      </c>
      <c r="F39" s="130"/>
      <c r="G39" s="6"/>
      <c r="I39" s="6"/>
      <c r="J39" s="130"/>
      <c r="K39" s="6"/>
    </row>
    <row r="40" spans="1:11" ht="16.5" customHeight="1">
      <c r="A40" s="7"/>
      <c r="C40" s="28" t="s">
        <v>195</v>
      </c>
      <c r="F40" s="130"/>
      <c r="G40" s="6"/>
      <c r="I40" s="6"/>
      <c r="J40" s="130"/>
      <c r="K40" s="6"/>
    </row>
    <row r="41" spans="1:12" ht="16.5" customHeight="1">
      <c r="A41" s="7"/>
      <c r="B41" s="7"/>
      <c r="C41" s="7" t="s">
        <v>238</v>
      </c>
      <c r="D41" s="27">
        <v>13</v>
      </c>
      <c r="F41" s="130">
        <v>-43983</v>
      </c>
      <c r="G41" s="6"/>
      <c r="H41" s="6">
        <v>-33853</v>
      </c>
      <c r="I41" s="6"/>
      <c r="J41" s="130">
        <v>-43983</v>
      </c>
      <c r="K41" s="6"/>
      <c r="L41" s="6">
        <v>-33853</v>
      </c>
    </row>
    <row r="42" spans="1:11" ht="16.5" customHeight="1">
      <c r="A42" s="7"/>
      <c r="B42" s="28" t="s">
        <v>175</v>
      </c>
      <c r="F42" s="130"/>
      <c r="G42" s="6"/>
      <c r="I42" s="6"/>
      <c r="J42" s="130"/>
      <c r="K42" s="6"/>
    </row>
    <row r="43" spans="1:12" ht="16.5" customHeight="1">
      <c r="A43" s="7"/>
      <c r="C43" s="28" t="s">
        <v>151</v>
      </c>
      <c r="F43" s="133">
        <v>8797</v>
      </c>
      <c r="G43" s="6"/>
      <c r="H43" s="8">
        <v>6770</v>
      </c>
      <c r="I43" s="6"/>
      <c r="J43" s="133">
        <v>8797</v>
      </c>
      <c r="K43" s="6"/>
      <c r="L43" s="8">
        <v>6770</v>
      </c>
    </row>
    <row r="44" spans="1:11" ht="16.5" customHeight="1">
      <c r="A44" s="7"/>
      <c r="F44" s="130"/>
      <c r="G44" s="6"/>
      <c r="I44" s="6"/>
      <c r="J44" s="130"/>
      <c r="K44" s="6"/>
    </row>
    <row r="45" spans="1:11" ht="16.5" customHeight="1">
      <c r="A45" s="127" t="s">
        <v>176</v>
      </c>
      <c r="B45" s="26"/>
      <c r="F45" s="130"/>
      <c r="G45" s="6"/>
      <c r="I45" s="6"/>
      <c r="J45" s="130"/>
      <c r="K45" s="6"/>
    </row>
    <row r="46" spans="1:12" ht="16.5" customHeight="1">
      <c r="A46" s="127"/>
      <c r="B46" s="127" t="s">
        <v>177</v>
      </c>
      <c r="F46" s="133">
        <f>SUM(F39:F43)</f>
        <v>-35186</v>
      </c>
      <c r="G46" s="6"/>
      <c r="H46" s="8">
        <f>SUM(H39:H43)</f>
        <v>-27083</v>
      </c>
      <c r="I46" s="6"/>
      <c r="J46" s="133">
        <f>SUM(J39:J43)</f>
        <v>-35186</v>
      </c>
      <c r="K46" s="6"/>
      <c r="L46" s="8">
        <f>SUM(L39:L43)</f>
        <v>-27083</v>
      </c>
    </row>
    <row r="47" spans="1:11" ht="16.5" customHeight="1">
      <c r="A47" s="7"/>
      <c r="G47" s="6"/>
      <c r="I47" s="6"/>
      <c r="K47" s="6"/>
    </row>
    <row r="48" spans="1:11" ht="16.5" customHeight="1">
      <c r="A48" s="7"/>
      <c r="G48" s="6"/>
      <c r="I48" s="6"/>
      <c r="K48" s="6"/>
    </row>
    <row r="49" spans="1:11" ht="16.5" customHeight="1">
      <c r="A49" s="7"/>
      <c r="G49" s="6"/>
      <c r="I49" s="6"/>
      <c r="K49" s="6"/>
    </row>
    <row r="50" spans="1:11" ht="5.25" customHeight="1">
      <c r="A50" s="7"/>
      <c r="G50" s="6"/>
      <c r="I50" s="6"/>
      <c r="K50" s="6"/>
    </row>
    <row r="51" spans="1:12" s="24" customFormat="1" ht="21.75" customHeight="1">
      <c r="A51" s="196" t="str">
        <f>+'2-4'!A59:L59</f>
        <v>The accompanying condensed notes to the interim financial information are an integral part of this interim financial information.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</row>
    <row r="52" spans="1:12" ht="16.5" customHeight="1">
      <c r="A52" s="26" t="str">
        <f>A1</f>
        <v>Energy Absolute Public Company Limited</v>
      </c>
      <c r="B52" s="26"/>
      <c r="C52" s="26"/>
      <c r="G52" s="10"/>
      <c r="I52" s="9"/>
      <c r="K52" s="10"/>
      <c r="L52" s="163" t="s">
        <v>53</v>
      </c>
    </row>
    <row r="53" spans="1:11" ht="16.5" customHeight="1">
      <c r="A53" s="26" t="s">
        <v>52</v>
      </c>
      <c r="B53" s="26"/>
      <c r="C53" s="26"/>
      <c r="G53" s="10"/>
      <c r="I53" s="9"/>
      <c r="K53" s="10"/>
    </row>
    <row r="54" spans="1:12" ht="16.5" customHeight="1">
      <c r="A54" s="29" t="str">
        <f>+A3</f>
        <v>For the three-month period ended 31 March 2023</v>
      </c>
      <c r="B54" s="30"/>
      <c r="C54" s="30"/>
      <c r="D54" s="31"/>
      <c r="E54" s="32"/>
      <c r="F54" s="8"/>
      <c r="G54" s="33"/>
      <c r="H54" s="8"/>
      <c r="I54" s="34"/>
      <c r="J54" s="8"/>
      <c r="K54" s="33"/>
      <c r="L54" s="8"/>
    </row>
    <row r="55" spans="1:11" ht="16.5" customHeight="1">
      <c r="A55" s="128"/>
      <c r="B55" s="26"/>
      <c r="C55" s="26"/>
      <c r="G55" s="10"/>
      <c r="I55" s="9"/>
      <c r="K55" s="10"/>
    </row>
    <row r="56" spans="1:11" ht="16.5" customHeight="1">
      <c r="A56" s="128"/>
      <c r="B56" s="26"/>
      <c r="C56" s="26"/>
      <c r="G56" s="10"/>
      <c r="I56" s="9"/>
      <c r="K56" s="10"/>
    </row>
    <row r="57" spans="6:12" ht="16.5" customHeight="1">
      <c r="F57" s="194" t="s">
        <v>45</v>
      </c>
      <c r="G57" s="194"/>
      <c r="H57" s="194"/>
      <c r="I57" s="87"/>
      <c r="J57" s="194" t="s">
        <v>97</v>
      </c>
      <c r="K57" s="194"/>
      <c r="L57" s="194"/>
    </row>
    <row r="58" spans="2:12" s="24" customFormat="1" ht="16.5" customHeight="1">
      <c r="B58" s="23"/>
      <c r="C58" s="23"/>
      <c r="D58" s="88"/>
      <c r="E58" s="78"/>
      <c r="F58" s="195" t="s">
        <v>125</v>
      </c>
      <c r="G58" s="195"/>
      <c r="H58" s="195"/>
      <c r="I58" s="89"/>
      <c r="J58" s="195" t="s">
        <v>125</v>
      </c>
      <c r="K58" s="195"/>
      <c r="L58" s="195"/>
    </row>
    <row r="59" spans="1:12" s="24" customFormat="1" ht="16.5" customHeight="1">
      <c r="A59" s="23"/>
      <c r="B59" s="23"/>
      <c r="C59" s="23"/>
      <c r="D59" s="83"/>
      <c r="E59" s="78"/>
      <c r="F59" s="119">
        <v>2023</v>
      </c>
      <c r="G59" s="129"/>
      <c r="H59" s="119">
        <v>2022</v>
      </c>
      <c r="I59" s="79"/>
      <c r="J59" s="119">
        <v>2023</v>
      </c>
      <c r="K59" s="129"/>
      <c r="L59" s="119">
        <v>2022</v>
      </c>
    </row>
    <row r="60" spans="1:12" s="24" customFormat="1" ht="16.5" customHeight="1">
      <c r="A60" s="23"/>
      <c r="B60" s="23"/>
      <c r="C60" s="23"/>
      <c r="D60" s="81" t="s">
        <v>133</v>
      </c>
      <c r="E60" s="78"/>
      <c r="F60" s="97" t="s">
        <v>80</v>
      </c>
      <c r="G60" s="78"/>
      <c r="H60" s="97" t="s">
        <v>80</v>
      </c>
      <c r="I60" s="79"/>
      <c r="J60" s="97" t="s">
        <v>80</v>
      </c>
      <c r="K60" s="78"/>
      <c r="L60" s="97" t="s">
        <v>80</v>
      </c>
    </row>
    <row r="61" spans="1:12" s="24" customFormat="1" ht="16.5" customHeight="1">
      <c r="A61" s="23"/>
      <c r="B61" s="23"/>
      <c r="C61" s="23"/>
      <c r="D61" s="83"/>
      <c r="E61" s="78"/>
      <c r="F61" s="90"/>
      <c r="G61" s="78"/>
      <c r="H61" s="112"/>
      <c r="I61" s="79"/>
      <c r="J61" s="90"/>
      <c r="K61" s="78"/>
      <c r="L61" s="112"/>
    </row>
    <row r="62" spans="1:11" ht="16.5" customHeight="1">
      <c r="A62" s="7" t="s">
        <v>92</v>
      </c>
      <c r="F62" s="130"/>
      <c r="G62" s="6"/>
      <c r="I62" s="6"/>
      <c r="J62" s="130"/>
      <c r="K62" s="6"/>
    </row>
    <row r="63" spans="1:11" ht="16.5" customHeight="1">
      <c r="A63" s="7"/>
      <c r="B63" s="28" t="s">
        <v>93</v>
      </c>
      <c r="F63" s="130"/>
      <c r="G63" s="6"/>
      <c r="I63" s="6"/>
      <c r="J63" s="130"/>
      <c r="K63" s="6"/>
    </row>
    <row r="64" spans="1:11" ht="16.5" customHeight="1">
      <c r="A64" s="7"/>
      <c r="B64" s="134" t="s">
        <v>292</v>
      </c>
      <c r="F64" s="130"/>
      <c r="G64" s="6"/>
      <c r="I64" s="6"/>
      <c r="J64" s="130"/>
      <c r="K64" s="6"/>
    </row>
    <row r="65" spans="1:11" ht="16.5" customHeight="1">
      <c r="A65" s="7"/>
      <c r="C65" s="28" t="s">
        <v>293</v>
      </c>
      <c r="F65" s="130"/>
      <c r="G65" s="6"/>
      <c r="I65" s="6"/>
      <c r="J65" s="130"/>
      <c r="K65" s="6"/>
    </row>
    <row r="66" spans="1:12" ht="16.5" customHeight="1">
      <c r="A66" s="7"/>
      <c r="C66" s="28" t="s">
        <v>291</v>
      </c>
      <c r="D66" s="27">
        <v>14.1</v>
      </c>
      <c r="F66" s="130">
        <v>-1341</v>
      </c>
      <c r="G66" s="6"/>
      <c r="H66" s="6">
        <v>363</v>
      </c>
      <c r="I66" s="6"/>
      <c r="J66" s="130">
        <v>0</v>
      </c>
      <c r="K66" s="6"/>
      <c r="L66" s="6">
        <v>0</v>
      </c>
    </row>
    <row r="67" spans="1:12" ht="16.5" customHeight="1">
      <c r="A67" s="7"/>
      <c r="B67" s="28" t="s">
        <v>165</v>
      </c>
      <c r="F67" s="130">
        <v>-17228</v>
      </c>
      <c r="G67" s="6"/>
      <c r="H67" s="6">
        <v>-95135</v>
      </c>
      <c r="I67" s="6"/>
      <c r="J67" s="130">
        <v>0</v>
      </c>
      <c r="K67" s="6"/>
      <c r="L67" s="6">
        <v>0</v>
      </c>
    </row>
    <row r="68" spans="1:11" ht="16.5" customHeight="1">
      <c r="A68" s="7"/>
      <c r="B68" s="28" t="s">
        <v>166</v>
      </c>
      <c r="F68" s="130"/>
      <c r="G68" s="6"/>
      <c r="I68" s="6"/>
      <c r="J68" s="130"/>
      <c r="K68" s="6"/>
    </row>
    <row r="69" spans="1:12" ht="16.5" customHeight="1">
      <c r="A69" s="7"/>
      <c r="C69" s="28" t="s">
        <v>151</v>
      </c>
      <c r="F69" s="133">
        <v>0</v>
      </c>
      <c r="G69" s="6"/>
      <c r="H69" s="8">
        <v>0</v>
      </c>
      <c r="I69" s="6"/>
      <c r="J69" s="133">
        <v>0</v>
      </c>
      <c r="K69" s="6"/>
      <c r="L69" s="8">
        <v>0</v>
      </c>
    </row>
    <row r="70" spans="1:11" ht="16.5" customHeight="1">
      <c r="A70" s="7"/>
      <c r="F70" s="130"/>
      <c r="G70" s="6"/>
      <c r="I70" s="6"/>
      <c r="J70" s="130"/>
      <c r="K70" s="6"/>
    </row>
    <row r="71" spans="1:11" ht="16.5" customHeight="1">
      <c r="A71" s="127" t="s">
        <v>178</v>
      </c>
      <c r="B71" s="26"/>
      <c r="F71" s="130"/>
      <c r="G71" s="6"/>
      <c r="I71" s="6"/>
      <c r="J71" s="130"/>
      <c r="K71" s="6"/>
    </row>
    <row r="72" spans="1:12" ht="16.5" customHeight="1">
      <c r="A72" s="127"/>
      <c r="B72" s="127" t="s">
        <v>177</v>
      </c>
      <c r="F72" s="133">
        <f>SUM(F65:F69)</f>
        <v>-18569</v>
      </c>
      <c r="G72" s="6"/>
      <c r="H72" s="8">
        <f>SUM(H65:H69)</f>
        <v>-94772</v>
      </c>
      <c r="I72" s="6"/>
      <c r="J72" s="133">
        <f>SUM(J65:J69)</f>
        <v>0</v>
      </c>
      <c r="K72" s="6"/>
      <c r="L72" s="8">
        <f>SUM(L65:L69)</f>
        <v>0</v>
      </c>
    </row>
    <row r="73" spans="1:11" ht="16.5" customHeight="1">
      <c r="A73" s="7"/>
      <c r="F73" s="130"/>
      <c r="G73" s="6"/>
      <c r="I73" s="6"/>
      <c r="J73" s="130"/>
      <c r="K73" s="6"/>
    </row>
    <row r="74" spans="1:11" ht="16.5" customHeight="1">
      <c r="A74" s="127" t="s">
        <v>179</v>
      </c>
      <c r="F74" s="130"/>
      <c r="G74" s="6"/>
      <c r="I74" s="6"/>
      <c r="J74" s="130"/>
      <c r="K74" s="6"/>
    </row>
    <row r="75" spans="1:12" ht="16.5" customHeight="1">
      <c r="A75" s="7"/>
      <c r="B75" s="26" t="s">
        <v>180</v>
      </c>
      <c r="F75" s="133">
        <f>SUM(F72,F46)</f>
        <v>-53755</v>
      </c>
      <c r="G75" s="6"/>
      <c r="H75" s="8">
        <f>SUM(H72,H46)</f>
        <v>-121855</v>
      </c>
      <c r="I75" s="6"/>
      <c r="J75" s="133">
        <f>SUM(J72,J46)</f>
        <v>-35186</v>
      </c>
      <c r="K75" s="6"/>
      <c r="L75" s="8">
        <f>SUM(L72,L46)</f>
        <v>-27083</v>
      </c>
    </row>
    <row r="76" spans="1:11" ht="16.5" customHeight="1">
      <c r="A76" s="7"/>
      <c r="B76" s="26"/>
      <c r="F76" s="130"/>
      <c r="G76" s="6"/>
      <c r="I76" s="6"/>
      <c r="J76" s="130"/>
      <c r="K76" s="6"/>
    </row>
    <row r="77" spans="1:11" ht="16.5" customHeight="1">
      <c r="A77" s="127" t="s">
        <v>170</v>
      </c>
      <c r="B77" s="26"/>
      <c r="F77" s="130"/>
      <c r="G77" s="6"/>
      <c r="I77" s="6"/>
      <c r="J77" s="130"/>
      <c r="K77" s="6"/>
    </row>
    <row r="78" spans="1:12" ht="16.5" customHeight="1" thickBot="1">
      <c r="A78" s="7"/>
      <c r="B78" s="127" t="s">
        <v>149</v>
      </c>
      <c r="F78" s="141">
        <f>SUM(F75,F33)</f>
        <v>2338224</v>
      </c>
      <c r="G78" s="6"/>
      <c r="H78" s="142">
        <f>SUM(H75,H33)</f>
        <v>1172448</v>
      </c>
      <c r="I78" s="6"/>
      <c r="J78" s="141">
        <f>SUM(J75,J33)</f>
        <v>-35059</v>
      </c>
      <c r="K78" s="6"/>
      <c r="L78" s="142">
        <f>SUM(L75,L33)</f>
        <v>1669510</v>
      </c>
    </row>
    <row r="79" spans="1:11" ht="16.5" customHeight="1" thickTop="1">
      <c r="A79" s="127"/>
      <c r="B79" s="26"/>
      <c r="F79" s="130"/>
      <c r="G79" s="6"/>
      <c r="I79" s="6"/>
      <c r="J79" s="130"/>
      <c r="K79" s="6"/>
    </row>
    <row r="80" spans="1:11" ht="16.5" customHeight="1">
      <c r="A80" s="26" t="s">
        <v>168</v>
      </c>
      <c r="F80" s="130"/>
      <c r="G80" s="10"/>
      <c r="I80" s="9"/>
      <c r="J80" s="130"/>
      <c r="K80" s="10"/>
    </row>
    <row r="81" spans="1:12" ht="16.5" customHeight="1">
      <c r="A81" s="7"/>
      <c r="B81" s="134" t="s">
        <v>167</v>
      </c>
      <c r="F81" s="130">
        <v>2319761</v>
      </c>
      <c r="G81" s="137"/>
      <c r="H81" s="6">
        <v>1366310</v>
      </c>
      <c r="I81" s="137"/>
      <c r="J81" s="130">
        <v>127</v>
      </c>
      <c r="K81" s="137"/>
      <c r="L81" s="6">
        <v>1696593</v>
      </c>
    </row>
    <row r="82" spans="1:12" ht="16.5" customHeight="1">
      <c r="A82" s="7"/>
      <c r="B82" s="138" t="s">
        <v>20</v>
      </c>
      <c r="F82" s="133">
        <v>72218</v>
      </c>
      <c r="G82" s="137"/>
      <c r="H82" s="8">
        <v>-72007</v>
      </c>
      <c r="I82" s="137"/>
      <c r="J82" s="133">
        <v>0</v>
      </c>
      <c r="K82" s="137"/>
      <c r="L82" s="8">
        <v>0</v>
      </c>
    </row>
    <row r="83" spans="1:11" ht="16.5" customHeight="1">
      <c r="A83" s="35"/>
      <c r="F83" s="139"/>
      <c r="G83" s="137"/>
      <c r="I83" s="137"/>
      <c r="J83" s="139"/>
      <c r="K83" s="137"/>
    </row>
    <row r="84" spans="1:12" ht="16.5" customHeight="1" thickBot="1">
      <c r="A84" s="35"/>
      <c r="C84" s="73"/>
      <c r="D84" s="73"/>
      <c r="E84" s="73"/>
      <c r="F84" s="135">
        <f>F33</f>
        <v>2391979</v>
      </c>
      <c r="G84" s="73"/>
      <c r="H84" s="136">
        <f>H33</f>
        <v>1294303</v>
      </c>
      <c r="I84" s="73"/>
      <c r="J84" s="135">
        <f>J33</f>
        <v>127</v>
      </c>
      <c r="K84" s="73"/>
      <c r="L84" s="136">
        <f>L33</f>
        <v>1696593</v>
      </c>
    </row>
    <row r="85" spans="1:12" ht="16.5" customHeight="1" thickTop="1">
      <c r="A85" s="35"/>
      <c r="C85" s="73"/>
      <c r="D85" s="73"/>
      <c r="E85" s="73"/>
      <c r="F85" s="140"/>
      <c r="G85" s="73"/>
      <c r="H85" s="161"/>
      <c r="I85" s="73"/>
      <c r="J85" s="140"/>
      <c r="K85" s="73"/>
      <c r="L85" s="161"/>
    </row>
    <row r="86" spans="1:12" ht="16.5" customHeight="1">
      <c r="A86" s="25" t="s">
        <v>170</v>
      </c>
      <c r="C86" s="73"/>
      <c r="D86" s="73"/>
      <c r="E86" s="73"/>
      <c r="F86" s="140"/>
      <c r="G86" s="73"/>
      <c r="H86" s="161"/>
      <c r="I86" s="73"/>
      <c r="J86" s="140"/>
      <c r="K86" s="73"/>
      <c r="L86" s="161"/>
    </row>
    <row r="87" spans="1:11" ht="16.5" customHeight="1">
      <c r="A87" s="7"/>
      <c r="B87" s="25" t="s">
        <v>290</v>
      </c>
      <c r="F87" s="139"/>
      <c r="G87" s="137"/>
      <c r="I87" s="137"/>
      <c r="J87" s="139"/>
      <c r="K87" s="137"/>
    </row>
    <row r="88" spans="1:12" ht="16.5" customHeight="1">
      <c r="A88" s="7"/>
      <c r="B88" s="134" t="s">
        <v>167</v>
      </c>
      <c r="C88" s="7"/>
      <c r="F88" s="130">
        <v>2271505</v>
      </c>
      <c r="G88" s="137"/>
      <c r="H88" s="6">
        <v>1263866</v>
      </c>
      <c r="I88" s="137"/>
      <c r="J88" s="130">
        <v>-35059</v>
      </c>
      <c r="K88" s="137"/>
      <c r="L88" s="6">
        <v>1669510</v>
      </c>
    </row>
    <row r="89" spans="1:12" ht="16.5" customHeight="1">
      <c r="A89" s="7"/>
      <c r="B89" s="138" t="s">
        <v>20</v>
      </c>
      <c r="C89" s="7"/>
      <c r="F89" s="133">
        <v>66719</v>
      </c>
      <c r="G89" s="137"/>
      <c r="H89" s="8">
        <v>-91418</v>
      </c>
      <c r="I89" s="137"/>
      <c r="J89" s="133">
        <v>0</v>
      </c>
      <c r="K89" s="137"/>
      <c r="L89" s="8">
        <v>0</v>
      </c>
    </row>
    <row r="90" spans="1:11" ht="16.5" customHeight="1">
      <c r="A90" s="35"/>
      <c r="F90" s="139"/>
      <c r="G90" s="137"/>
      <c r="I90" s="137"/>
      <c r="J90" s="139"/>
      <c r="K90" s="137"/>
    </row>
    <row r="91" spans="1:12" ht="16.5" customHeight="1" thickBot="1">
      <c r="A91" s="35"/>
      <c r="F91" s="141">
        <f>F78</f>
        <v>2338224</v>
      </c>
      <c r="G91" s="137"/>
      <c r="H91" s="142">
        <f>H78</f>
        <v>1172448</v>
      </c>
      <c r="I91" s="137"/>
      <c r="J91" s="141">
        <f>J78</f>
        <v>-35059</v>
      </c>
      <c r="K91" s="137"/>
      <c r="L91" s="142">
        <f>L78</f>
        <v>1669510</v>
      </c>
    </row>
    <row r="92" spans="1:11" ht="16.5" customHeight="1" thickTop="1">
      <c r="A92" s="35"/>
      <c r="F92" s="130"/>
      <c r="G92" s="137"/>
      <c r="I92" s="137"/>
      <c r="J92" s="130"/>
      <c r="K92" s="137"/>
    </row>
    <row r="93" spans="1:12" ht="16.5" customHeight="1">
      <c r="A93" s="25" t="s">
        <v>138</v>
      </c>
      <c r="B93" s="35"/>
      <c r="C93" s="35"/>
      <c r="D93" s="36"/>
      <c r="E93" s="101"/>
      <c r="F93" s="100"/>
      <c r="G93" s="101"/>
      <c r="H93" s="101"/>
      <c r="I93" s="101"/>
      <c r="J93" s="100"/>
      <c r="K93" s="101"/>
      <c r="L93" s="101"/>
    </row>
    <row r="94" spans="1:12" ht="16.5" customHeight="1">
      <c r="A94" s="25"/>
      <c r="B94" s="35"/>
      <c r="C94" s="35"/>
      <c r="D94" s="36"/>
      <c r="E94" s="101"/>
      <c r="F94" s="100"/>
      <c r="G94" s="101"/>
      <c r="H94" s="101"/>
      <c r="I94" s="101"/>
      <c r="J94" s="100"/>
      <c r="K94" s="101"/>
      <c r="L94" s="101"/>
    </row>
    <row r="95" spans="1:12" ht="16.5" customHeight="1">
      <c r="A95" s="25"/>
      <c r="B95" s="35" t="s">
        <v>148</v>
      </c>
      <c r="C95" s="35"/>
      <c r="D95" s="36"/>
      <c r="E95" s="35"/>
      <c r="F95" s="143">
        <f>F81/3730000</f>
        <v>0.6219198391420911</v>
      </c>
      <c r="G95" s="37"/>
      <c r="H95" s="37">
        <f>H81/3730000</f>
        <v>0.3663029490616622</v>
      </c>
      <c r="I95" s="37"/>
      <c r="J95" s="143">
        <f>J81/3730000</f>
        <v>3.404825737265416E-05</v>
      </c>
      <c r="K95" s="37"/>
      <c r="L95" s="37">
        <f>L81/3730000</f>
        <v>0.45485067024128684</v>
      </c>
    </row>
    <row r="96" spans="1:12" ht="16.5" customHeight="1">
      <c r="A96" s="25"/>
      <c r="B96" s="35"/>
      <c r="C96" s="35"/>
      <c r="D96" s="36"/>
      <c r="E96" s="35"/>
      <c r="F96" s="7"/>
      <c r="G96" s="7"/>
      <c r="H96" s="162"/>
      <c r="I96" s="7"/>
      <c r="J96" s="7"/>
      <c r="K96" s="7"/>
      <c r="L96" s="162"/>
    </row>
    <row r="97" spans="1:12" ht="16.5" customHeight="1">
      <c r="A97" s="25"/>
      <c r="B97" s="35"/>
      <c r="C97" s="35"/>
      <c r="D97" s="36"/>
      <c r="E97" s="35"/>
      <c r="F97" s="7"/>
      <c r="G97" s="7"/>
      <c r="H97" s="162"/>
      <c r="I97" s="7"/>
      <c r="J97" s="7"/>
      <c r="K97" s="7"/>
      <c r="L97" s="162"/>
    </row>
    <row r="98" spans="1:12" ht="16.5" customHeight="1">
      <c r="A98" s="25"/>
      <c r="B98" s="35"/>
      <c r="C98" s="35"/>
      <c r="D98" s="36"/>
      <c r="E98" s="35"/>
      <c r="F98" s="7"/>
      <c r="G98" s="7"/>
      <c r="H98" s="162"/>
      <c r="I98" s="7"/>
      <c r="J98" s="7"/>
      <c r="K98" s="7"/>
      <c r="L98" s="162"/>
    </row>
    <row r="99" spans="1:12" ht="16.5" customHeight="1">
      <c r="A99" s="25"/>
      <c r="B99" s="35"/>
      <c r="C99" s="35"/>
      <c r="D99" s="36"/>
      <c r="E99" s="35"/>
      <c r="F99" s="7"/>
      <c r="G99" s="7"/>
      <c r="H99" s="162"/>
      <c r="I99" s="7"/>
      <c r="J99" s="7"/>
      <c r="K99" s="7"/>
      <c r="L99" s="162"/>
    </row>
    <row r="100" spans="1:12" ht="16.5" customHeight="1">
      <c r="A100" s="25"/>
      <c r="B100" s="35"/>
      <c r="C100" s="35"/>
      <c r="D100" s="36"/>
      <c r="E100" s="35"/>
      <c r="F100" s="37"/>
      <c r="G100" s="37"/>
      <c r="H100" s="101"/>
      <c r="I100" s="11"/>
      <c r="J100" s="37"/>
      <c r="K100" s="12"/>
      <c r="L100" s="101"/>
    </row>
    <row r="101" spans="1:12" ht="5.25" customHeight="1">
      <c r="A101" s="25"/>
      <c r="B101" s="35"/>
      <c r="C101" s="35"/>
      <c r="D101" s="36"/>
      <c r="E101" s="35"/>
      <c r="F101" s="37"/>
      <c r="G101" s="37"/>
      <c r="H101" s="101"/>
      <c r="I101" s="11"/>
      <c r="J101" s="37"/>
      <c r="K101" s="12"/>
      <c r="L101" s="101"/>
    </row>
    <row r="102" spans="1:12" s="24" customFormat="1" ht="21.75" customHeight="1">
      <c r="A102" s="196" t="str">
        <f>+'2-4'!A59:L59</f>
        <v>The accompanying condensed notes to the interim financial information are an integral part of this interim financial information.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</row>
  </sheetData>
  <sheetProtection/>
  <mergeCells count="10">
    <mergeCell ref="F6:H6"/>
    <mergeCell ref="J6:L6"/>
    <mergeCell ref="F7:H7"/>
    <mergeCell ref="J7:L7"/>
    <mergeCell ref="A51:L51"/>
    <mergeCell ref="A102:L102"/>
    <mergeCell ref="F57:H57"/>
    <mergeCell ref="J57:L57"/>
    <mergeCell ref="J58:L58"/>
    <mergeCell ref="F58:H58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&amp;R&amp;"Arial,Regular"&amp;10&amp;P</oddFooter>
  </headerFooter>
  <rowBreaks count="1" manualBreakCount="1">
    <brk id="5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D48"/>
  <sheetViews>
    <sheetView zoomScale="85" zoomScaleNormal="85" zoomScaleSheetLayoutView="100" zoomScalePageLayoutView="0" workbookViewId="0" topLeftCell="A22">
      <selection activeCell="T42" sqref="T42"/>
    </sheetView>
  </sheetViews>
  <sheetFormatPr defaultColWidth="9.140625" defaultRowHeight="16.5" customHeight="1"/>
  <cols>
    <col min="1" max="1" width="1.1484375" style="73" customWidth="1"/>
    <col min="2" max="2" width="1.421875" style="73" customWidth="1"/>
    <col min="3" max="3" width="31.7109375" style="73" customWidth="1"/>
    <col min="4" max="4" width="5.7109375" style="70" customWidth="1"/>
    <col min="5" max="5" width="0.5625" style="71" customWidth="1"/>
    <col min="6" max="6" width="11.28125" style="72" customWidth="1"/>
    <col min="7" max="7" width="0.5625" style="71" customWidth="1"/>
    <col min="8" max="8" width="11.57421875" style="72" customWidth="1"/>
    <col min="9" max="9" width="0.5625" style="71" customWidth="1"/>
    <col min="10" max="10" width="11.140625" style="72" customWidth="1"/>
    <col min="11" max="11" width="0.5625" style="71" customWidth="1"/>
    <col min="12" max="12" width="11.57421875" style="72" customWidth="1"/>
    <col min="13" max="13" width="0.5625" style="71" customWidth="1"/>
    <col min="14" max="14" width="12.7109375" style="71" customWidth="1"/>
    <col min="15" max="15" width="0.5625" style="71" customWidth="1"/>
    <col min="16" max="16" width="16.140625" style="71" customWidth="1"/>
    <col min="17" max="17" width="0.5625" style="71" customWidth="1"/>
    <col min="18" max="18" width="15.421875" style="71" customWidth="1"/>
    <col min="19" max="19" width="0.5625" style="71" customWidth="1"/>
    <col min="20" max="20" width="10.28125" style="71" bestFit="1" customWidth="1"/>
    <col min="21" max="21" width="0.5625" style="71" customWidth="1"/>
    <col min="22" max="22" width="13.140625" style="71" customWidth="1"/>
    <col min="23" max="23" width="0.5625" style="71" customWidth="1"/>
    <col min="24" max="24" width="10.57421875" style="71" customWidth="1"/>
    <col min="25" max="25" width="0.5625" style="71" customWidth="1"/>
    <col min="26" max="26" width="10.57421875" style="71" customWidth="1"/>
    <col min="27" max="27" width="0.5625" style="71" customWidth="1"/>
    <col min="28" max="28" width="11.8515625" style="71" customWidth="1"/>
    <col min="29" max="29" width="0.5625" style="71" customWidth="1"/>
    <col min="30" max="30" width="10.8515625" style="72" customWidth="1"/>
    <col min="31" max="16384" width="9.140625" style="73" customWidth="1"/>
  </cols>
  <sheetData>
    <row r="1" spans="1:30" ht="16.5" customHeight="1">
      <c r="A1" s="13" t="str">
        <f>'5-6 (3m)'!A1</f>
        <v>Energy Absolute Public Company Limited</v>
      </c>
      <c r="B1" s="69"/>
      <c r="C1" s="69"/>
      <c r="AD1" s="5" t="s">
        <v>53</v>
      </c>
    </row>
    <row r="2" spans="1:3" ht="16.5" customHeight="1">
      <c r="A2" s="13" t="s">
        <v>106</v>
      </c>
      <c r="B2" s="69"/>
      <c r="C2" s="69"/>
    </row>
    <row r="3" spans="1:30" ht="16.5" customHeight="1">
      <c r="A3" s="18" t="str">
        <f>'5-6 (3m)'!A3</f>
        <v>For the three-month period ended 31 March 2023</v>
      </c>
      <c r="B3" s="74"/>
      <c r="C3" s="74"/>
      <c r="D3" s="75"/>
      <c r="E3" s="76"/>
      <c r="F3" s="77"/>
      <c r="G3" s="76"/>
      <c r="H3" s="77"/>
      <c r="I3" s="76"/>
      <c r="J3" s="77"/>
      <c r="K3" s="76"/>
      <c r="L3" s="77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7"/>
    </row>
    <row r="6" spans="1:30" s="1" customFormat="1" ht="16.5" customHeight="1">
      <c r="A6" s="165"/>
      <c r="B6" s="166"/>
      <c r="C6" s="166"/>
      <c r="D6" s="167"/>
      <c r="E6" s="167"/>
      <c r="F6" s="168"/>
      <c r="G6" s="169"/>
      <c r="H6" s="168"/>
      <c r="I6" s="169"/>
      <c r="J6" s="168"/>
      <c r="K6" s="169"/>
      <c r="L6" s="168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8"/>
      <c r="AC6" s="169"/>
      <c r="AD6" s="168" t="s">
        <v>126</v>
      </c>
    </row>
    <row r="7" spans="1:30" s="1" customFormat="1" ht="16.5" customHeight="1">
      <c r="A7" s="165"/>
      <c r="B7" s="166"/>
      <c r="C7" s="166"/>
      <c r="D7" s="167"/>
      <c r="E7" s="167"/>
      <c r="F7" s="197" t="s">
        <v>295</v>
      </c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70"/>
      <c r="AB7" s="170"/>
      <c r="AC7" s="166"/>
      <c r="AD7" s="57"/>
    </row>
    <row r="8" spans="1:30" s="1" customFormat="1" ht="16.5" customHeight="1">
      <c r="A8" s="165"/>
      <c r="B8" s="166"/>
      <c r="C8" s="166"/>
      <c r="D8" s="167"/>
      <c r="E8" s="167"/>
      <c r="F8" s="171"/>
      <c r="G8" s="171"/>
      <c r="H8" s="171"/>
      <c r="I8" s="171"/>
      <c r="J8" s="172"/>
      <c r="K8" s="173"/>
      <c r="L8" s="172"/>
      <c r="M8" s="171"/>
      <c r="N8" s="198" t="s">
        <v>108</v>
      </c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74"/>
      <c r="Z8" s="174"/>
      <c r="AA8" s="166"/>
      <c r="AB8" s="57"/>
      <c r="AC8" s="166"/>
      <c r="AD8" s="57"/>
    </row>
    <row r="9" spans="1:30" s="41" customFormat="1" ht="16.5" customHeight="1">
      <c r="A9" s="175"/>
      <c r="B9" s="175"/>
      <c r="C9" s="175"/>
      <c r="D9" s="176"/>
      <c r="E9" s="176"/>
      <c r="F9" s="177"/>
      <c r="G9" s="177"/>
      <c r="H9" s="178"/>
      <c r="I9" s="177"/>
      <c r="J9" s="175"/>
      <c r="K9" s="175"/>
      <c r="L9" s="175"/>
      <c r="M9" s="177"/>
      <c r="N9" s="177"/>
      <c r="O9" s="177"/>
      <c r="P9" s="198" t="s">
        <v>130</v>
      </c>
      <c r="Q9" s="198"/>
      <c r="R9" s="198"/>
      <c r="S9" s="198"/>
      <c r="T9" s="198"/>
      <c r="U9" s="198"/>
      <c r="V9" s="198"/>
      <c r="W9" s="177"/>
      <c r="X9" s="177"/>
      <c r="Y9" s="177"/>
      <c r="Z9" s="175"/>
      <c r="AA9" s="177"/>
      <c r="AB9" s="177"/>
      <c r="AC9" s="177"/>
      <c r="AD9" s="177"/>
    </row>
    <row r="10" spans="1:30" s="1" customFormat="1" ht="16.5" customHeight="1">
      <c r="A10" s="165"/>
      <c r="B10" s="165"/>
      <c r="C10" s="165"/>
      <c r="D10" s="167"/>
      <c r="E10" s="167"/>
      <c r="F10" s="165"/>
      <c r="G10" s="165"/>
      <c r="H10" s="165"/>
      <c r="I10" s="165"/>
      <c r="J10" s="165"/>
      <c r="K10" s="179"/>
      <c r="L10" s="179"/>
      <c r="M10" s="179"/>
      <c r="N10" s="166"/>
      <c r="O10" s="179"/>
      <c r="P10" s="179"/>
      <c r="Q10" s="179"/>
      <c r="R10" s="179"/>
      <c r="S10" s="179"/>
      <c r="T10" s="179"/>
      <c r="U10" s="179"/>
      <c r="V10" s="179" t="s">
        <v>114</v>
      </c>
      <c r="W10" s="179"/>
      <c r="X10" s="179"/>
      <c r="Y10" s="179"/>
      <c r="Z10" s="165"/>
      <c r="AA10" s="165"/>
      <c r="AB10" s="165"/>
      <c r="AC10" s="165"/>
      <c r="AD10" s="165"/>
    </row>
    <row r="11" spans="1:30" s="1" customFormat="1" ht="16.5" customHeight="1">
      <c r="A11" s="165"/>
      <c r="B11" s="165"/>
      <c r="C11" s="165"/>
      <c r="D11" s="167"/>
      <c r="E11" s="167"/>
      <c r="F11" s="165"/>
      <c r="G11" s="165"/>
      <c r="H11" s="165"/>
      <c r="I11" s="165"/>
      <c r="J11" s="165"/>
      <c r="K11" s="179"/>
      <c r="L11" s="179"/>
      <c r="M11" s="179"/>
      <c r="N11" s="179" t="s">
        <v>163</v>
      </c>
      <c r="O11" s="179"/>
      <c r="P11" s="165"/>
      <c r="Q11" s="179"/>
      <c r="R11" s="166"/>
      <c r="S11" s="179"/>
      <c r="T11" s="165"/>
      <c r="U11" s="179"/>
      <c r="V11" s="166" t="s">
        <v>113</v>
      </c>
      <c r="W11" s="179"/>
      <c r="X11" s="179"/>
      <c r="Y11" s="179"/>
      <c r="Z11" s="165"/>
      <c r="AA11" s="165"/>
      <c r="AB11" s="165"/>
      <c r="AC11" s="165"/>
      <c r="AD11" s="165"/>
    </row>
    <row r="12" spans="1:30" s="1" customFormat="1" ht="16.5" customHeight="1">
      <c r="A12" s="165"/>
      <c r="B12" s="165"/>
      <c r="C12" s="165"/>
      <c r="D12" s="167"/>
      <c r="E12" s="167"/>
      <c r="F12" s="165"/>
      <c r="G12" s="179"/>
      <c r="H12" s="180"/>
      <c r="I12" s="179"/>
      <c r="J12" s="180"/>
      <c r="K12" s="179"/>
      <c r="L12" s="179"/>
      <c r="M12" s="179"/>
      <c r="N12" s="179" t="s">
        <v>110</v>
      </c>
      <c r="O12" s="179"/>
      <c r="P12" s="165"/>
      <c r="Q12" s="179"/>
      <c r="R12" s="166"/>
      <c r="S12" s="179"/>
      <c r="T12" s="165"/>
      <c r="U12" s="179"/>
      <c r="V12" s="166" t="s">
        <v>117</v>
      </c>
      <c r="W12" s="179"/>
      <c r="X12" s="179"/>
      <c r="Y12" s="179"/>
      <c r="Z12" s="179"/>
      <c r="AA12" s="179"/>
      <c r="AB12" s="179"/>
      <c r="AC12" s="179"/>
      <c r="AD12" s="179"/>
    </row>
    <row r="13" spans="1:30" s="1" customFormat="1" ht="16.5" customHeight="1">
      <c r="A13" s="165"/>
      <c r="B13" s="165"/>
      <c r="C13" s="165"/>
      <c r="D13" s="167"/>
      <c r="E13" s="167"/>
      <c r="F13" s="179" t="s">
        <v>37</v>
      </c>
      <c r="G13" s="179"/>
      <c r="H13" s="180"/>
      <c r="I13" s="179"/>
      <c r="J13" s="173"/>
      <c r="K13" s="173"/>
      <c r="L13" s="173"/>
      <c r="M13" s="179"/>
      <c r="N13" s="179" t="s">
        <v>111</v>
      </c>
      <c r="O13" s="179"/>
      <c r="P13" s="179" t="s">
        <v>144</v>
      </c>
      <c r="Q13" s="179"/>
      <c r="R13" s="179" t="s">
        <v>160</v>
      </c>
      <c r="S13" s="179"/>
      <c r="T13" s="179" t="s">
        <v>115</v>
      </c>
      <c r="U13" s="179"/>
      <c r="V13" s="179" t="s">
        <v>153</v>
      </c>
      <c r="W13" s="179"/>
      <c r="X13" s="179" t="s">
        <v>94</v>
      </c>
      <c r="Y13" s="179"/>
      <c r="Z13" s="165"/>
      <c r="AA13" s="165"/>
      <c r="AB13" s="165"/>
      <c r="AC13" s="179"/>
      <c r="AD13" s="173"/>
    </row>
    <row r="14" spans="1:30" s="1" customFormat="1" ht="16.5" customHeight="1">
      <c r="A14" s="165"/>
      <c r="B14" s="165"/>
      <c r="C14" s="165"/>
      <c r="D14" s="167"/>
      <c r="E14" s="167"/>
      <c r="F14" s="180" t="s">
        <v>36</v>
      </c>
      <c r="G14" s="179"/>
      <c r="H14" s="180" t="s">
        <v>39</v>
      </c>
      <c r="I14" s="179"/>
      <c r="J14" s="199" t="s">
        <v>46</v>
      </c>
      <c r="K14" s="199"/>
      <c r="L14" s="199"/>
      <c r="M14" s="179"/>
      <c r="N14" s="179" t="s">
        <v>245</v>
      </c>
      <c r="O14" s="179"/>
      <c r="P14" s="166" t="s">
        <v>145</v>
      </c>
      <c r="Q14" s="179"/>
      <c r="R14" s="166" t="s">
        <v>183</v>
      </c>
      <c r="S14" s="179"/>
      <c r="T14" s="166" t="s">
        <v>116</v>
      </c>
      <c r="U14" s="179"/>
      <c r="V14" s="179" t="s">
        <v>152</v>
      </c>
      <c r="W14" s="179"/>
      <c r="X14" s="179" t="s">
        <v>95</v>
      </c>
      <c r="Y14" s="179"/>
      <c r="Z14" s="179" t="s">
        <v>40</v>
      </c>
      <c r="AA14" s="179"/>
      <c r="AB14" s="179" t="s">
        <v>26</v>
      </c>
      <c r="AC14" s="179"/>
      <c r="AD14" s="179" t="s">
        <v>25</v>
      </c>
    </row>
    <row r="15" spans="1:30" s="1" customFormat="1" ht="16.5" customHeight="1">
      <c r="A15" s="165"/>
      <c r="B15" s="165"/>
      <c r="C15" s="165"/>
      <c r="D15" s="167"/>
      <c r="E15" s="167"/>
      <c r="F15" s="166" t="s">
        <v>24</v>
      </c>
      <c r="G15" s="179"/>
      <c r="H15" s="180" t="s">
        <v>38</v>
      </c>
      <c r="I15" s="179"/>
      <c r="J15" s="180" t="s">
        <v>73</v>
      </c>
      <c r="K15" s="179"/>
      <c r="L15" s="179" t="s">
        <v>19</v>
      </c>
      <c r="M15" s="179"/>
      <c r="N15" s="179" t="s">
        <v>112</v>
      </c>
      <c r="O15" s="179"/>
      <c r="P15" s="179" t="s">
        <v>146</v>
      </c>
      <c r="Q15" s="179"/>
      <c r="R15" s="179" t="s">
        <v>161</v>
      </c>
      <c r="S15" s="179"/>
      <c r="T15" s="179" t="s">
        <v>120</v>
      </c>
      <c r="U15" s="179"/>
      <c r="V15" s="179" t="s">
        <v>194</v>
      </c>
      <c r="W15" s="179"/>
      <c r="X15" s="179" t="s">
        <v>96</v>
      </c>
      <c r="Y15" s="179"/>
      <c r="Z15" s="179" t="s">
        <v>41</v>
      </c>
      <c r="AA15" s="179"/>
      <c r="AB15" s="179" t="s">
        <v>27</v>
      </c>
      <c r="AC15" s="179"/>
      <c r="AD15" s="179" t="s">
        <v>81</v>
      </c>
    </row>
    <row r="16" spans="1:30" s="1" customFormat="1" ht="16.5" customHeight="1">
      <c r="A16" s="165"/>
      <c r="B16" s="165"/>
      <c r="C16" s="165"/>
      <c r="D16" s="167"/>
      <c r="E16" s="54"/>
      <c r="F16" s="181" t="s">
        <v>80</v>
      </c>
      <c r="G16" s="182"/>
      <c r="H16" s="181" t="s">
        <v>80</v>
      </c>
      <c r="I16" s="179"/>
      <c r="J16" s="181" t="s">
        <v>80</v>
      </c>
      <c r="K16" s="182"/>
      <c r="L16" s="181" t="s">
        <v>80</v>
      </c>
      <c r="M16" s="179"/>
      <c r="N16" s="181" t="s">
        <v>80</v>
      </c>
      <c r="O16" s="179"/>
      <c r="P16" s="181" t="s">
        <v>80</v>
      </c>
      <c r="Q16" s="179"/>
      <c r="R16" s="181" t="s">
        <v>80</v>
      </c>
      <c r="S16" s="179"/>
      <c r="T16" s="181" t="s">
        <v>80</v>
      </c>
      <c r="U16" s="179"/>
      <c r="V16" s="181" t="s">
        <v>80</v>
      </c>
      <c r="W16" s="179"/>
      <c r="X16" s="181" t="s">
        <v>80</v>
      </c>
      <c r="Y16" s="179"/>
      <c r="Z16" s="181" t="s">
        <v>80</v>
      </c>
      <c r="AA16" s="179"/>
      <c r="AB16" s="181" t="s">
        <v>80</v>
      </c>
      <c r="AC16" s="179"/>
      <c r="AD16" s="181" t="s">
        <v>80</v>
      </c>
    </row>
    <row r="17" spans="1:30" s="1" customFormat="1" ht="16.5" customHeight="1">
      <c r="A17" s="45"/>
      <c r="B17" s="165"/>
      <c r="C17" s="165"/>
      <c r="D17" s="183"/>
      <c r="E17" s="183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1:30" s="1" customFormat="1" ht="16.5" customHeight="1">
      <c r="A18" s="45" t="s">
        <v>212</v>
      </c>
      <c r="B18" s="45"/>
      <c r="C18" s="165"/>
      <c r="D18" s="183"/>
      <c r="E18" s="183"/>
      <c r="F18" s="184">
        <v>373000</v>
      </c>
      <c r="G18" s="184"/>
      <c r="H18" s="184">
        <v>3680616</v>
      </c>
      <c r="I18" s="184"/>
      <c r="J18" s="184">
        <v>37300</v>
      </c>
      <c r="K18" s="184"/>
      <c r="L18" s="184">
        <v>29130158</v>
      </c>
      <c r="M18" s="185"/>
      <c r="N18" s="184">
        <v>-765013</v>
      </c>
      <c r="O18" s="185"/>
      <c r="P18" s="184">
        <v>-12757</v>
      </c>
      <c r="Q18" s="185"/>
      <c r="R18" s="184">
        <v>-112786</v>
      </c>
      <c r="S18" s="185"/>
      <c r="T18" s="184">
        <v>167854</v>
      </c>
      <c r="U18" s="185"/>
      <c r="V18" s="184">
        <v>2649</v>
      </c>
      <c r="W18" s="185"/>
      <c r="X18" s="185">
        <f>SUM(N18:V18)</f>
        <v>-720053</v>
      </c>
      <c r="Y18" s="185"/>
      <c r="Z18" s="185">
        <f>SUM(F18:L18,X18)</f>
        <v>32501021</v>
      </c>
      <c r="AA18" s="185"/>
      <c r="AB18" s="184">
        <v>2600699</v>
      </c>
      <c r="AC18" s="184"/>
      <c r="AD18" s="184">
        <f>SUM(Z18:AB18)</f>
        <v>35101720</v>
      </c>
    </row>
    <row r="19" spans="1:30" s="1" customFormat="1" ht="6" customHeight="1">
      <c r="A19" s="45"/>
      <c r="B19" s="45"/>
      <c r="C19" s="165"/>
      <c r="D19" s="183"/>
      <c r="E19" s="183"/>
      <c r="F19" s="184"/>
      <c r="G19" s="184"/>
      <c r="H19" s="184"/>
      <c r="I19" s="184"/>
      <c r="J19" s="184"/>
      <c r="K19" s="184"/>
      <c r="L19" s="184"/>
      <c r="M19" s="185"/>
      <c r="N19" s="184"/>
      <c r="O19" s="185"/>
      <c r="P19" s="184"/>
      <c r="Q19" s="185"/>
      <c r="R19" s="184"/>
      <c r="S19" s="185"/>
      <c r="T19" s="184"/>
      <c r="U19" s="185"/>
      <c r="V19" s="184"/>
      <c r="W19" s="185"/>
      <c r="X19" s="185"/>
      <c r="Y19" s="185"/>
      <c r="Z19" s="185"/>
      <c r="AA19" s="185"/>
      <c r="AB19" s="184"/>
      <c r="AC19" s="184"/>
      <c r="AD19" s="184"/>
    </row>
    <row r="20" spans="1:30" s="1" customFormat="1" ht="16.5" customHeight="1">
      <c r="A20" s="45" t="s">
        <v>107</v>
      </c>
      <c r="B20" s="45"/>
      <c r="C20" s="165"/>
      <c r="D20" s="183"/>
      <c r="E20" s="183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Q20" s="184"/>
      <c r="R20" s="185"/>
      <c r="S20" s="184"/>
      <c r="T20" s="185"/>
      <c r="U20" s="184"/>
      <c r="V20" s="184"/>
      <c r="W20" s="184"/>
      <c r="X20" s="185"/>
      <c r="Y20" s="184"/>
      <c r="Z20" s="185"/>
      <c r="AA20" s="184"/>
      <c r="AB20" s="184"/>
      <c r="AC20" s="184"/>
      <c r="AD20" s="184"/>
    </row>
    <row r="21" spans="1:30" s="1" customFormat="1" ht="16.5" customHeight="1">
      <c r="A21" s="46" t="s">
        <v>229</v>
      </c>
      <c r="B21" s="45"/>
      <c r="C21" s="165"/>
      <c r="D21" s="183"/>
      <c r="E21" s="183"/>
      <c r="F21" s="184">
        <v>0</v>
      </c>
      <c r="G21" s="184"/>
      <c r="H21" s="184">
        <v>0</v>
      </c>
      <c r="I21" s="184"/>
      <c r="J21" s="184">
        <v>0</v>
      </c>
      <c r="K21" s="184"/>
      <c r="L21" s="184">
        <v>0</v>
      </c>
      <c r="M21" s="184"/>
      <c r="N21" s="184">
        <v>0</v>
      </c>
      <c r="O21" s="184"/>
      <c r="P21" s="184">
        <v>0</v>
      </c>
      <c r="Q21" s="184"/>
      <c r="R21" s="184">
        <v>0</v>
      </c>
      <c r="S21" s="184"/>
      <c r="T21" s="184">
        <v>0</v>
      </c>
      <c r="U21" s="184"/>
      <c r="V21" s="184">
        <v>0</v>
      </c>
      <c r="W21" s="184"/>
      <c r="X21" s="185">
        <f>SUM(N21:V21)</f>
        <v>0</v>
      </c>
      <c r="Y21" s="184"/>
      <c r="Z21" s="185">
        <f>SUM(F21:L21,X21)</f>
        <v>0</v>
      </c>
      <c r="AA21" s="184"/>
      <c r="AB21" s="184">
        <v>1</v>
      </c>
      <c r="AC21" s="184"/>
      <c r="AD21" s="184">
        <f>SUM(Z21:AB21)</f>
        <v>1</v>
      </c>
    </row>
    <row r="22" spans="1:30" s="1" customFormat="1" ht="16.5" customHeight="1">
      <c r="A22" s="165" t="s">
        <v>228</v>
      </c>
      <c r="B22" s="165"/>
      <c r="C22" s="165"/>
      <c r="D22" s="183"/>
      <c r="E22" s="183"/>
      <c r="F22" s="184">
        <v>0</v>
      </c>
      <c r="G22" s="184"/>
      <c r="H22" s="184">
        <v>0</v>
      </c>
      <c r="I22" s="184"/>
      <c r="J22" s="184">
        <v>0</v>
      </c>
      <c r="K22" s="184"/>
      <c r="L22" s="184">
        <v>0</v>
      </c>
      <c r="M22" s="184"/>
      <c r="N22" s="184">
        <v>0</v>
      </c>
      <c r="O22" s="184"/>
      <c r="P22" s="184">
        <v>0</v>
      </c>
      <c r="Q22" s="184"/>
      <c r="R22" s="184">
        <v>0</v>
      </c>
      <c r="S22" s="184"/>
      <c r="T22" s="184">
        <v>0</v>
      </c>
      <c r="U22" s="184"/>
      <c r="V22" s="184">
        <v>0</v>
      </c>
      <c r="W22" s="184"/>
      <c r="X22" s="185">
        <f>SUM(N22:V22)</f>
        <v>0</v>
      </c>
      <c r="Y22" s="184"/>
      <c r="Z22" s="185">
        <f>SUM(F22:L22,X22)</f>
        <v>0</v>
      </c>
      <c r="AA22" s="184"/>
      <c r="AB22" s="184">
        <v>-8601</v>
      </c>
      <c r="AC22" s="184"/>
      <c r="AD22" s="184">
        <f>SUM(Z22:AB22)</f>
        <v>-8601</v>
      </c>
    </row>
    <row r="23" spans="1:30" s="1" customFormat="1" ht="16.5" customHeight="1">
      <c r="A23" s="165" t="s">
        <v>170</v>
      </c>
      <c r="B23" s="165"/>
      <c r="C23" s="165"/>
      <c r="D23" s="183"/>
      <c r="E23" s="183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Y23" s="184"/>
      <c r="Z23" s="185"/>
      <c r="AA23" s="184"/>
      <c r="AB23" s="184"/>
      <c r="AC23" s="184"/>
      <c r="AD23" s="184"/>
    </row>
    <row r="24" spans="1:30" s="1" customFormat="1" ht="16.5" customHeight="1">
      <c r="A24" s="165"/>
      <c r="B24" s="165" t="s">
        <v>149</v>
      </c>
      <c r="C24" s="165"/>
      <c r="D24" s="183"/>
      <c r="E24" s="183"/>
      <c r="F24" s="184">
        <v>0</v>
      </c>
      <c r="G24" s="184"/>
      <c r="H24" s="184">
        <v>0</v>
      </c>
      <c r="I24" s="184"/>
      <c r="J24" s="184">
        <v>0</v>
      </c>
      <c r="K24" s="184"/>
      <c r="L24" s="184">
        <v>1366310</v>
      </c>
      <c r="M24" s="184"/>
      <c r="N24" s="184">
        <v>0</v>
      </c>
      <c r="O24" s="184"/>
      <c r="P24" s="184">
        <v>0</v>
      </c>
      <c r="Q24" s="184"/>
      <c r="R24" s="184">
        <v>-27083</v>
      </c>
      <c r="S24" s="184"/>
      <c r="T24" s="184">
        <v>-75724</v>
      </c>
      <c r="U24" s="184"/>
      <c r="V24" s="184">
        <v>363</v>
      </c>
      <c r="W24" s="184"/>
      <c r="X24" s="185">
        <f>SUM(N24:V24)</f>
        <v>-102444</v>
      </c>
      <c r="Y24" s="184"/>
      <c r="Z24" s="185">
        <f>SUM(F24:L24,X24)</f>
        <v>1263866</v>
      </c>
      <c r="AA24" s="184"/>
      <c r="AB24" s="184">
        <v>-91418</v>
      </c>
      <c r="AC24" s="184"/>
      <c r="AD24" s="184">
        <f>SUM(Z24:AB24)</f>
        <v>1172448</v>
      </c>
    </row>
    <row r="25" spans="1:30" s="1" customFormat="1" ht="16.5" customHeight="1">
      <c r="A25" s="48"/>
      <c r="B25" s="165"/>
      <c r="C25" s="165"/>
      <c r="D25" s="183"/>
      <c r="E25" s="183"/>
      <c r="F25" s="186"/>
      <c r="G25" s="172"/>
      <c r="H25" s="186"/>
      <c r="I25" s="172"/>
      <c r="J25" s="186"/>
      <c r="K25" s="172"/>
      <c r="L25" s="186"/>
      <c r="M25" s="172"/>
      <c r="N25" s="186"/>
      <c r="O25" s="172"/>
      <c r="P25" s="186"/>
      <c r="Q25" s="172"/>
      <c r="R25" s="186"/>
      <c r="S25" s="172"/>
      <c r="T25" s="186"/>
      <c r="U25" s="172"/>
      <c r="V25" s="186"/>
      <c r="W25" s="172"/>
      <c r="X25" s="186"/>
      <c r="Y25" s="172"/>
      <c r="Z25" s="186"/>
      <c r="AA25" s="172"/>
      <c r="AB25" s="186"/>
      <c r="AC25" s="172"/>
      <c r="AD25" s="186"/>
    </row>
    <row r="26" spans="1:30" s="1" customFormat="1" ht="16.5" customHeight="1" thickBot="1">
      <c r="A26" s="45" t="s">
        <v>213</v>
      </c>
      <c r="B26" s="165"/>
      <c r="C26" s="165"/>
      <c r="D26" s="183"/>
      <c r="E26" s="183"/>
      <c r="F26" s="187">
        <f>SUM(F18:F24)</f>
        <v>373000</v>
      </c>
      <c r="G26" s="172"/>
      <c r="H26" s="187">
        <f>SUM(H18:H24)</f>
        <v>3680616</v>
      </c>
      <c r="I26" s="172"/>
      <c r="J26" s="187">
        <f>SUM(J18:J24)</f>
        <v>37300</v>
      </c>
      <c r="K26" s="172"/>
      <c r="L26" s="187">
        <f>SUM(L18:L24)</f>
        <v>30496468</v>
      </c>
      <c r="M26" s="172"/>
      <c r="N26" s="187">
        <f>SUM(N18:N24)</f>
        <v>-765013</v>
      </c>
      <c r="O26" s="172"/>
      <c r="P26" s="187">
        <f>SUM(P18:P24)</f>
        <v>-12757</v>
      </c>
      <c r="Q26" s="172"/>
      <c r="R26" s="187">
        <f>SUM(R18:R24)</f>
        <v>-139869</v>
      </c>
      <c r="S26" s="172"/>
      <c r="T26" s="187">
        <f>SUM(T18:T24)</f>
        <v>92130</v>
      </c>
      <c r="U26" s="172"/>
      <c r="V26" s="187">
        <f>SUM(V18:V24)</f>
        <v>3012</v>
      </c>
      <c r="W26" s="172"/>
      <c r="X26" s="187">
        <f>SUM(X18:X24)</f>
        <v>-822497</v>
      </c>
      <c r="Y26" s="172"/>
      <c r="Z26" s="187">
        <f>SUM(Z18:Z24)</f>
        <v>33764887</v>
      </c>
      <c r="AA26" s="172"/>
      <c r="AB26" s="187">
        <f>SUM(AB18:AB24)</f>
        <v>2500681</v>
      </c>
      <c r="AC26" s="172"/>
      <c r="AD26" s="187">
        <f>SUM(AD18:AD24)</f>
        <v>36265568</v>
      </c>
    </row>
    <row r="27" spans="1:30" s="1" customFormat="1" ht="16.5" customHeight="1" thickTop="1">
      <c r="A27" s="45"/>
      <c r="B27" s="165"/>
      <c r="C27" s="165"/>
      <c r="D27" s="183"/>
      <c r="E27" s="183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1:30" s="1" customFormat="1" ht="16.5" customHeight="1">
      <c r="A28" s="45"/>
      <c r="B28" s="165"/>
      <c r="C28" s="165"/>
      <c r="D28" s="183"/>
      <c r="E28" s="183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</row>
    <row r="29" spans="1:30" s="1" customFormat="1" ht="16.5" customHeight="1">
      <c r="A29" s="45" t="s">
        <v>248</v>
      </c>
      <c r="B29" s="45"/>
      <c r="C29" s="165"/>
      <c r="D29" s="183"/>
      <c r="E29" s="183"/>
      <c r="F29" s="188">
        <v>373000</v>
      </c>
      <c r="G29" s="184"/>
      <c r="H29" s="188">
        <v>3680616</v>
      </c>
      <c r="I29" s="184"/>
      <c r="J29" s="188">
        <v>40200</v>
      </c>
      <c r="K29" s="184"/>
      <c r="L29" s="188">
        <v>35612545</v>
      </c>
      <c r="M29" s="185"/>
      <c r="N29" s="188">
        <v>-765013</v>
      </c>
      <c r="O29" s="185"/>
      <c r="P29" s="188">
        <v>-12757</v>
      </c>
      <c r="Q29" s="185"/>
      <c r="R29" s="188">
        <v>2475</v>
      </c>
      <c r="S29" s="185"/>
      <c r="T29" s="188">
        <v>5675</v>
      </c>
      <c r="U29" s="185"/>
      <c r="V29" s="188">
        <v>-7774</v>
      </c>
      <c r="W29" s="185"/>
      <c r="X29" s="189">
        <f>SUM(N29:V29)</f>
        <v>-777394</v>
      </c>
      <c r="Y29" s="185"/>
      <c r="Z29" s="189">
        <f>SUM(F29:L29,X29)</f>
        <v>38928967</v>
      </c>
      <c r="AA29" s="185"/>
      <c r="AB29" s="188">
        <v>2375390</v>
      </c>
      <c r="AC29" s="184"/>
      <c r="AD29" s="188">
        <f>SUM(Z29:AB29)</f>
        <v>41304357</v>
      </c>
    </row>
    <row r="30" spans="1:30" s="1" customFormat="1" ht="6" customHeight="1">
      <c r="A30" s="45"/>
      <c r="B30" s="45"/>
      <c r="C30" s="165"/>
      <c r="D30" s="183"/>
      <c r="E30" s="183"/>
      <c r="F30" s="188"/>
      <c r="G30" s="184"/>
      <c r="H30" s="188"/>
      <c r="I30" s="184"/>
      <c r="J30" s="188"/>
      <c r="K30" s="184"/>
      <c r="L30" s="188"/>
      <c r="M30" s="185"/>
      <c r="N30" s="188"/>
      <c r="O30" s="185"/>
      <c r="P30" s="188"/>
      <c r="Q30" s="185"/>
      <c r="R30" s="188"/>
      <c r="S30" s="185"/>
      <c r="T30" s="188"/>
      <c r="U30" s="185"/>
      <c r="V30" s="188"/>
      <c r="W30" s="185"/>
      <c r="X30" s="189"/>
      <c r="Y30" s="185"/>
      <c r="Z30" s="189"/>
      <c r="AA30" s="185"/>
      <c r="AB30" s="188"/>
      <c r="AC30" s="184"/>
      <c r="AD30" s="188"/>
    </row>
    <row r="31" spans="1:30" s="1" customFormat="1" ht="16.5" customHeight="1">
      <c r="A31" s="45" t="s">
        <v>107</v>
      </c>
      <c r="B31" s="45"/>
      <c r="C31" s="165"/>
      <c r="D31" s="183"/>
      <c r="E31" s="183"/>
      <c r="F31" s="188"/>
      <c r="G31" s="184"/>
      <c r="H31" s="188"/>
      <c r="I31" s="184"/>
      <c r="J31" s="188"/>
      <c r="K31" s="184"/>
      <c r="L31" s="188"/>
      <c r="M31" s="184"/>
      <c r="N31" s="188"/>
      <c r="O31" s="184"/>
      <c r="P31" s="189"/>
      <c r="Q31" s="184"/>
      <c r="R31" s="189"/>
      <c r="S31" s="184"/>
      <c r="T31" s="189"/>
      <c r="U31" s="184"/>
      <c r="V31" s="188"/>
      <c r="W31" s="184"/>
      <c r="X31" s="189"/>
      <c r="Y31" s="184"/>
      <c r="Z31" s="189"/>
      <c r="AA31" s="184"/>
      <c r="AB31" s="188"/>
      <c r="AC31" s="184"/>
      <c r="AD31" s="188"/>
    </row>
    <row r="32" spans="1:30" s="1" customFormat="1" ht="16.5" customHeight="1">
      <c r="A32" s="46" t="s">
        <v>274</v>
      </c>
      <c r="B32" s="45"/>
      <c r="C32" s="165"/>
      <c r="D32" s="183"/>
      <c r="E32" s="183"/>
      <c r="F32" s="188"/>
      <c r="G32" s="184"/>
      <c r="H32" s="188"/>
      <c r="I32" s="184"/>
      <c r="J32" s="188"/>
      <c r="K32" s="184"/>
      <c r="L32" s="188"/>
      <c r="M32" s="184"/>
      <c r="N32" s="188"/>
      <c r="O32" s="184"/>
      <c r="P32" s="188"/>
      <c r="Q32" s="184"/>
      <c r="R32" s="188"/>
      <c r="S32" s="184"/>
      <c r="T32" s="188"/>
      <c r="U32" s="184"/>
      <c r="V32" s="188"/>
      <c r="W32" s="184"/>
      <c r="X32" s="189"/>
      <c r="Y32" s="184"/>
      <c r="Z32" s="189"/>
      <c r="AA32" s="184"/>
      <c r="AB32" s="188"/>
      <c r="AC32" s="184"/>
      <c r="AD32" s="188"/>
    </row>
    <row r="33" spans="1:30" s="1" customFormat="1" ht="16.5" customHeight="1">
      <c r="A33" s="46"/>
      <c r="B33" s="46" t="s">
        <v>275</v>
      </c>
      <c r="C33" s="165"/>
      <c r="D33" s="183"/>
      <c r="E33" s="183"/>
      <c r="F33" s="188">
        <v>0</v>
      </c>
      <c r="G33" s="184"/>
      <c r="H33" s="188">
        <v>0</v>
      </c>
      <c r="I33" s="184"/>
      <c r="J33" s="188">
        <v>0</v>
      </c>
      <c r="K33" s="184"/>
      <c r="L33" s="188">
        <v>0</v>
      </c>
      <c r="M33" s="184"/>
      <c r="N33" s="188">
        <v>0</v>
      </c>
      <c r="O33" s="184"/>
      <c r="P33" s="188">
        <v>0</v>
      </c>
      <c r="Q33" s="184"/>
      <c r="R33" s="188">
        <v>0</v>
      </c>
      <c r="S33" s="184"/>
      <c r="T33" s="188">
        <v>0</v>
      </c>
      <c r="U33" s="184"/>
      <c r="V33" s="188">
        <v>0</v>
      </c>
      <c r="W33" s="184"/>
      <c r="X33" s="189">
        <f>SUM(N33:V33)</f>
        <v>0</v>
      </c>
      <c r="Y33" s="184"/>
      <c r="Z33" s="189">
        <f>SUM(F33:L33,X33)</f>
        <v>0</v>
      </c>
      <c r="AA33" s="184"/>
      <c r="AB33" s="188">
        <v>3000</v>
      </c>
      <c r="AC33" s="184"/>
      <c r="AD33" s="188">
        <f>SUM(Z33:AB33)</f>
        <v>3000</v>
      </c>
    </row>
    <row r="34" spans="1:30" s="1" customFormat="1" ht="16.5" customHeight="1">
      <c r="A34" s="165" t="s">
        <v>287</v>
      </c>
      <c r="B34" s="165"/>
      <c r="C34" s="165"/>
      <c r="D34" s="183"/>
      <c r="E34" s="183"/>
      <c r="F34" s="188">
        <v>0</v>
      </c>
      <c r="G34" s="184"/>
      <c r="H34" s="188">
        <v>0</v>
      </c>
      <c r="I34" s="184"/>
      <c r="J34" s="188">
        <v>0</v>
      </c>
      <c r="K34" s="184"/>
      <c r="L34" s="188">
        <v>0</v>
      </c>
      <c r="M34" s="184"/>
      <c r="N34" s="188">
        <v>0</v>
      </c>
      <c r="O34" s="184"/>
      <c r="P34" s="188">
        <v>0</v>
      </c>
      <c r="Q34" s="184"/>
      <c r="R34" s="188">
        <v>0</v>
      </c>
      <c r="S34" s="184"/>
      <c r="T34" s="188">
        <v>0</v>
      </c>
      <c r="U34" s="184"/>
      <c r="V34" s="188">
        <v>0</v>
      </c>
      <c r="W34" s="184"/>
      <c r="X34" s="189">
        <f>SUM(N34:V34)</f>
        <v>0</v>
      </c>
      <c r="Y34" s="184"/>
      <c r="Z34" s="189">
        <f>SUM(F34:L34,X34)</f>
        <v>0</v>
      </c>
      <c r="AA34" s="184"/>
      <c r="AB34" s="188">
        <v>-2</v>
      </c>
      <c r="AC34" s="184"/>
      <c r="AD34" s="188">
        <f>SUM(Z34:AB34)</f>
        <v>-2</v>
      </c>
    </row>
    <row r="35" spans="1:30" s="1" customFormat="1" ht="16.5" customHeight="1">
      <c r="A35" s="165" t="s">
        <v>170</v>
      </c>
      <c r="B35" s="165"/>
      <c r="C35" s="165"/>
      <c r="D35" s="183"/>
      <c r="E35" s="183"/>
      <c r="F35" s="188"/>
      <c r="G35" s="184"/>
      <c r="H35" s="188"/>
      <c r="I35" s="184"/>
      <c r="J35" s="188"/>
      <c r="K35" s="184"/>
      <c r="L35" s="188"/>
      <c r="M35" s="184"/>
      <c r="N35" s="188"/>
      <c r="O35" s="184"/>
      <c r="P35" s="188"/>
      <c r="Q35" s="184"/>
      <c r="R35" s="188"/>
      <c r="S35" s="184"/>
      <c r="T35" s="188"/>
      <c r="U35" s="184"/>
      <c r="V35" s="188"/>
      <c r="W35" s="184"/>
      <c r="X35" s="189"/>
      <c r="Y35" s="184"/>
      <c r="Z35" s="189"/>
      <c r="AA35" s="184"/>
      <c r="AB35" s="188"/>
      <c r="AC35" s="184"/>
      <c r="AD35" s="188"/>
    </row>
    <row r="36" spans="1:30" s="1" customFormat="1" ht="16.5" customHeight="1">
      <c r="A36" s="165"/>
      <c r="B36" s="165" t="s">
        <v>149</v>
      </c>
      <c r="C36" s="165"/>
      <c r="D36" s="183"/>
      <c r="E36" s="183"/>
      <c r="F36" s="188">
        <v>0</v>
      </c>
      <c r="G36" s="184"/>
      <c r="H36" s="188">
        <v>0</v>
      </c>
      <c r="I36" s="184"/>
      <c r="J36" s="188">
        <v>0</v>
      </c>
      <c r="K36" s="184"/>
      <c r="L36" s="188">
        <f>'5-6 (3m)'!$F$81</f>
        <v>2319761</v>
      </c>
      <c r="M36" s="184"/>
      <c r="N36" s="188">
        <v>0</v>
      </c>
      <c r="O36" s="184"/>
      <c r="P36" s="188">
        <v>0</v>
      </c>
      <c r="Q36" s="184"/>
      <c r="R36" s="188">
        <v>-35186</v>
      </c>
      <c r="S36" s="184"/>
      <c r="T36" s="188">
        <v>-11729</v>
      </c>
      <c r="U36" s="184"/>
      <c r="V36" s="188">
        <v>-1341</v>
      </c>
      <c r="W36" s="184"/>
      <c r="X36" s="189">
        <f>SUM(N36:V36)</f>
        <v>-48256</v>
      </c>
      <c r="Y36" s="184"/>
      <c r="Z36" s="189">
        <f>SUM(F36:L36,X36)</f>
        <v>2271505</v>
      </c>
      <c r="AA36" s="184"/>
      <c r="AB36" s="188">
        <f>'5-6 (3m)'!$F$89</f>
        <v>66719</v>
      </c>
      <c r="AC36" s="184"/>
      <c r="AD36" s="188">
        <f>SUM(Z36:AB36)</f>
        <v>2338224</v>
      </c>
    </row>
    <row r="37" spans="1:30" s="1" customFormat="1" ht="16.5" customHeight="1">
      <c r="A37" s="48"/>
      <c r="B37" s="165"/>
      <c r="C37" s="165"/>
      <c r="D37" s="183"/>
      <c r="E37" s="183"/>
      <c r="F37" s="190"/>
      <c r="G37" s="172"/>
      <c r="H37" s="190"/>
      <c r="I37" s="172"/>
      <c r="J37" s="190"/>
      <c r="K37" s="172"/>
      <c r="L37" s="190"/>
      <c r="M37" s="172"/>
      <c r="N37" s="190"/>
      <c r="O37" s="172"/>
      <c r="P37" s="190"/>
      <c r="Q37" s="172"/>
      <c r="R37" s="190"/>
      <c r="S37" s="172"/>
      <c r="T37" s="190"/>
      <c r="U37" s="172"/>
      <c r="V37" s="190"/>
      <c r="W37" s="172"/>
      <c r="X37" s="190"/>
      <c r="Y37" s="172"/>
      <c r="Z37" s="190"/>
      <c r="AA37" s="172"/>
      <c r="AB37" s="190"/>
      <c r="AC37" s="172"/>
      <c r="AD37" s="190"/>
    </row>
    <row r="38" spans="1:30" s="1" customFormat="1" ht="16.5" customHeight="1" thickBot="1">
      <c r="A38" s="45" t="s">
        <v>249</v>
      </c>
      <c r="B38" s="165"/>
      <c r="C38" s="165"/>
      <c r="D38" s="183"/>
      <c r="E38" s="183"/>
      <c r="F38" s="191">
        <f>SUM(F29:F36)</f>
        <v>373000</v>
      </c>
      <c r="G38" s="172"/>
      <c r="H38" s="191">
        <f>SUM(H29:H36)</f>
        <v>3680616</v>
      </c>
      <c r="I38" s="172"/>
      <c r="J38" s="191">
        <f>SUM(J29:J36)</f>
        <v>40200</v>
      </c>
      <c r="K38" s="172"/>
      <c r="L38" s="191">
        <f>SUM(L29:L36)</f>
        <v>37932306</v>
      </c>
      <c r="M38" s="172"/>
      <c r="N38" s="191">
        <f>SUM(N29:N36)</f>
        <v>-765013</v>
      </c>
      <c r="O38" s="172"/>
      <c r="P38" s="191">
        <f>SUM(P29:P36)</f>
        <v>-12757</v>
      </c>
      <c r="Q38" s="172"/>
      <c r="R38" s="191">
        <f>SUM(R29:R36)</f>
        <v>-32711</v>
      </c>
      <c r="S38" s="172"/>
      <c r="T38" s="191">
        <f>SUM(T29:T36)</f>
        <v>-6054</v>
      </c>
      <c r="U38" s="172"/>
      <c r="V38" s="191">
        <f>SUM(V29:V36)</f>
        <v>-9115</v>
      </c>
      <c r="W38" s="172"/>
      <c r="X38" s="191">
        <f>SUM(X29:X36)</f>
        <v>-825650</v>
      </c>
      <c r="Y38" s="172"/>
      <c r="Z38" s="191">
        <f>SUM(Z29:Z36)</f>
        <v>41200472</v>
      </c>
      <c r="AA38" s="172"/>
      <c r="AB38" s="191">
        <f>SUM(AB29:AB36)</f>
        <v>2445107</v>
      </c>
      <c r="AC38" s="172"/>
      <c r="AD38" s="191">
        <f>SUM(AD29:AD36)</f>
        <v>43645579</v>
      </c>
    </row>
    <row r="39" spans="1:30" s="1" customFormat="1" ht="16.5" customHeight="1" thickTop="1">
      <c r="A39" s="2"/>
      <c r="D39" s="40"/>
      <c r="E39" s="4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4:30" s="1" customFormat="1" ht="16.5" customHeight="1">
      <c r="D40" s="40"/>
      <c r="E40" s="4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4:30" s="1" customFormat="1" ht="16.5" customHeight="1">
      <c r="D41" s="40"/>
      <c r="E41" s="4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4:30" s="1" customFormat="1" ht="16.5" customHeight="1">
      <c r="D42" s="40"/>
      <c r="E42" s="4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" customFormat="1" ht="16.5" customHeight="1">
      <c r="A43" s="2"/>
      <c r="D43" s="40"/>
      <c r="E43" s="4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4:30" s="1" customFormat="1" ht="16.5" customHeight="1">
      <c r="D44" s="40"/>
      <c r="E44" s="4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1" customFormat="1" ht="16.5" customHeight="1">
      <c r="A45" s="2"/>
      <c r="D45" s="40"/>
      <c r="E45" s="4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1" customFormat="1" ht="16.5" customHeight="1">
      <c r="A46" s="2"/>
      <c r="D46" s="40"/>
      <c r="E46" s="4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3"/>
    </row>
    <row r="47" spans="1:30" s="1" customFormat="1" ht="13.5" customHeight="1">
      <c r="A47" s="2"/>
      <c r="D47" s="40"/>
      <c r="E47" s="4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3"/>
    </row>
    <row r="48" spans="1:30" ht="21.75" customHeight="1">
      <c r="A48" s="52" t="str">
        <f>'2-4'!$A$59</f>
        <v>The accompanying condensed notes to the interim financial information are an integral part of this interim financial information.</v>
      </c>
      <c r="B48" s="104"/>
      <c r="C48" s="104"/>
      <c r="D48" s="75"/>
      <c r="E48" s="76"/>
      <c r="F48" s="77"/>
      <c r="G48" s="76"/>
      <c r="H48" s="77"/>
      <c r="I48" s="76"/>
      <c r="J48" s="77"/>
      <c r="K48" s="76"/>
      <c r="L48" s="77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7"/>
    </row>
  </sheetData>
  <sheetProtection/>
  <mergeCells count="4">
    <mergeCell ref="F7:Z7"/>
    <mergeCell ref="N8:X8"/>
    <mergeCell ref="J14:L14"/>
    <mergeCell ref="P9:V9"/>
  </mergeCells>
  <printOptions/>
  <pageMargins left="0.3" right="0.3" top="0.5" bottom="0.6" header="0.49" footer="0.4"/>
  <pageSetup firstPageNumber="7" useFirstPageNumber="1" fitToHeight="0" horizontalDpi="1200" verticalDpi="1200" orientation="landscape" paperSize="9" scale="70" r:id="rId1"/>
  <headerFooter>
    <oddFooter>&amp;R&amp;"Arial,Regular"&amp;10&amp;P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T37"/>
  <sheetViews>
    <sheetView zoomScale="80" zoomScaleNormal="80" zoomScaleSheetLayoutView="100" zoomScalePageLayoutView="0" workbookViewId="0" topLeftCell="A1">
      <selection activeCell="N19" sqref="N19"/>
    </sheetView>
  </sheetViews>
  <sheetFormatPr defaultColWidth="9.140625" defaultRowHeight="16.5" customHeight="1"/>
  <cols>
    <col min="1" max="2" width="1.1484375" style="15" customWidth="1"/>
    <col min="3" max="3" width="36.7109375" style="15" customWidth="1"/>
    <col min="4" max="4" width="4.8515625" style="15" customWidth="1"/>
    <col min="5" max="5" width="0.5625" style="14" customWidth="1"/>
    <col min="6" max="6" width="12.8515625" style="14" customWidth="1"/>
    <col min="7" max="7" width="0.5625" style="16" customWidth="1"/>
    <col min="8" max="8" width="12.8515625" style="15" customWidth="1"/>
    <col min="9" max="9" width="0.5625" style="15" customWidth="1"/>
    <col min="10" max="10" width="12.421875" style="16" customWidth="1"/>
    <col min="11" max="11" width="0.5625" style="16" customWidth="1"/>
    <col min="12" max="12" width="13.57421875" style="16" customWidth="1"/>
    <col min="13" max="13" width="0.5625" style="15" customWidth="1"/>
    <col min="14" max="14" width="17.00390625" style="16" customWidth="1"/>
    <col min="15" max="15" width="0.5625" style="15" customWidth="1"/>
    <col min="16" max="16" width="17.00390625" style="16" customWidth="1"/>
    <col min="17" max="17" width="0.5625" style="16" customWidth="1"/>
    <col min="18" max="18" width="12.57421875" style="16" customWidth="1"/>
    <col min="19" max="19" width="0.5625" style="16" customWidth="1"/>
    <col min="20" max="20" width="11.421875" style="16" customWidth="1"/>
    <col min="21" max="16384" width="9.140625" style="17" customWidth="1"/>
  </cols>
  <sheetData>
    <row r="1" spans="1:20" ht="16.5" customHeight="1">
      <c r="A1" s="13" t="str">
        <f>'5-6 (3m)'!A1</f>
        <v>Energy Absolute Public Company Limited</v>
      </c>
      <c r="B1" s="13"/>
      <c r="C1" s="13"/>
      <c r="D1" s="13"/>
      <c r="H1" s="13"/>
      <c r="I1" s="13"/>
      <c r="J1" s="13"/>
      <c r="K1" s="13"/>
      <c r="L1" s="15"/>
      <c r="M1" s="13"/>
      <c r="N1" s="13"/>
      <c r="O1" s="13"/>
      <c r="P1" s="13"/>
      <c r="R1" s="13"/>
      <c r="T1" s="5" t="s">
        <v>53</v>
      </c>
    </row>
    <row r="2" spans="1:20" ht="16.5" customHeight="1">
      <c r="A2" s="13" t="s">
        <v>106</v>
      </c>
      <c r="B2" s="13"/>
      <c r="C2" s="13"/>
      <c r="D2" s="13"/>
      <c r="H2" s="13"/>
      <c r="I2" s="13"/>
      <c r="J2" s="13"/>
      <c r="K2" s="13"/>
      <c r="L2" s="15"/>
      <c r="M2" s="13"/>
      <c r="N2" s="13"/>
      <c r="O2" s="13"/>
      <c r="P2" s="13"/>
      <c r="R2" s="13"/>
      <c r="T2" s="13"/>
    </row>
    <row r="3" spans="1:20" ht="16.5" customHeight="1">
      <c r="A3" s="18" t="str">
        <f>7!A3</f>
        <v>For the three-month period ended 31 March 2023</v>
      </c>
      <c r="B3" s="19"/>
      <c r="C3" s="19"/>
      <c r="D3" s="19"/>
      <c r="E3" s="20"/>
      <c r="F3" s="20"/>
      <c r="G3" s="22"/>
      <c r="H3" s="19"/>
      <c r="I3" s="19"/>
      <c r="J3" s="19"/>
      <c r="K3" s="19"/>
      <c r="L3" s="21"/>
      <c r="M3" s="19"/>
      <c r="N3" s="19"/>
      <c r="O3" s="19"/>
      <c r="P3" s="19"/>
      <c r="Q3" s="22"/>
      <c r="R3" s="19"/>
      <c r="S3" s="22"/>
      <c r="T3" s="19"/>
    </row>
    <row r="4" spans="1:20" ht="16.5" customHeight="1">
      <c r="A4" s="13"/>
      <c r="E4" s="109"/>
      <c r="F4" s="110"/>
      <c r="G4" s="111"/>
      <c r="H4" s="110"/>
      <c r="I4" s="110"/>
      <c r="J4" s="111"/>
      <c r="K4" s="111"/>
      <c r="L4" s="110"/>
      <c r="M4" s="110"/>
      <c r="N4" s="111"/>
      <c r="O4" s="110"/>
      <c r="P4" s="111"/>
      <c r="R4" s="111"/>
      <c r="T4" s="111"/>
    </row>
    <row r="5" spans="1:20" ht="16.5" customHeight="1">
      <c r="A5" s="13"/>
      <c r="E5" s="109"/>
      <c r="F5" s="110"/>
      <c r="G5" s="111"/>
      <c r="H5" s="110"/>
      <c r="I5" s="110"/>
      <c r="J5" s="111"/>
      <c r="K5" s="111"/>
      <c r="L5" s="110"/>
      <c r="M5" s="110"/>
      <c r="N5" s="111"/>
      <c r="O5" s="110"/>
      <c r="P5" s="111"/>
      <c r="R5" s="111"/>
      <c r="T5" s="111"/>
    </row>
    <row r="6" spans="1:20" s="48" customFormat="1" ht="16.5" customHeight="1">
      <c r="A6" s="45"/>
      <c r="B6" s="46"/>
      <c r="C6" s="46"/>
      <c r="D6" s="49"/>
      <c r="E6" s="47"/>
      <c r="F6" s="50"/>
      <c r="G6" s="51"/>
      <c r="H6" s="52"/>
      <c r="I6" s="52"/>
      <c r="J6" s="52"/>
      <c r="K6" s="52"/>
      <c r="L6" s="52"/>
      <c r="M6" s="52"/>
      <c r="N6" s="52"/>
      <c r="O6" s="52"/>
      <c r="P6" s="52"/>
      <c r="Q6" s="51"/>
      <c r="R6" s="52"/>
      <c r="S6" s="51"/>
      <c r="T6" s="114" t="s">
        <v>182</v>
      </c>
    </row>
    <row r="7" spans="1:20" s="48" customFormat="1" ht="16.5" customHeight="1">
      <c r="A7" s="45"/>
      <c r="B7" s="46"/>
      <c r="C7" s="46"/>
      <c r="D7" s="49"/>
      <c r="E7" s="47"/>
      <c r="F7" s="49"/>
      <c r="G7" s="47"/>
      <c r="H7" s="46"/>
      <c r="I7" s="46"/>
      <c r="J7" s="47"/>
      <c r="K7" s="47"/>
      <c r="L7" s="47"/>
      <c r="M7" s="46"/>
      <c r="N7" s="202" t="s">
        <v>154</v>
      </c>
      <c r="O7" s="202"/>
      <c r="P7" s="202"/>
      <c r="Q7" s="202"/>
      <c r="R7" s="202"/>
      <c r="S7" s="47"/>
      <c r="T7" s="53"/>
    </row>
    <row r="8" spans="1:20" s="48" customFormat="1" ht="16.5" customHeight="1">
      <c r="A8" s="45"/>
      <c r="B8" s="46"/>
      <c r="C8" s="46"/>
      <c r="D8" s="49"/>
      <c r="E8" s="47"/>
      <c r="F8" s="49"/>
      <c r="G8" s="47"/>
      <c r="H8" s="46"/>
      <c r="I8" s="46"/>
      <c r="J8" s="54"/>
      <c r="K8" s="54"/>
      <c r="L8" s="54"/>
      <c r="M8" s="46"/>
      <c r="N8" s="201" t="s">
        <v>130</v>
      </c>
      <c r="O8" s="201"/>
      <c r="P8" s="201"/>
      <c r="Q8" s="47"/>
      <c r="R8" s="53"/>
      <c r="S8" s="47"/>
      <c r="T8" s="53"/>
    </row>
    <row r="9" spans="1:20" s="48" customFormat="1" ht="16.5" customHeight="1">
      <c r="A9" s="45"/>
      <c r="B9" s="46"/>
      <c r="C9" s="46"/>
      <c r="D9" s="49"/>
      <c r="E9" s="47"/>
      <c r="F9" s="55" t="s">
        <v>37</v>
      </c>
      <c r="G9" s="47"/>
      <c r="H9" s="46"/>
      <c r="I9" s="46"/>
      <c r="J9" s="54"/>
      <c r="K9" s="54"/>
      <c r="L9" s="54"/>
      <c r="M9" s="46"/>
      <c r="N9" s="55" t="s">
        <v>197</v>
      </c>
      <c r="O9" s="46"/>
      <c r="P9" s="55" t="s">
        <v>160</v>
      </c>
      <c r="Q9" s="47"/>
      <c r="R9" s="55" t="s">
        <v>94</v>
      </c>
      <c r="S9" s="47"/>
      <c r="T9" s="53"/>
    </row>
    <row r="10" spans="1:20" s="48" customFormat="1" ht="16.5" customHeight="1">
      <c r="A10" s="45"/>
      <c r="B10" s="46"/>
      <c r="C10" s="46"/>
      <c r="D10" s="49"/>
      <c r="E10" s="47"/>
      <c r="F10" s="55" t="s">
        <v>36</v>
      </c>
      <c r="G10" s="53"/>
      <c r="H10" s="55" t="s">
        <v>39</v>
      </c>
      <c r="I10" s="53"/>
      <c r="J10" s="200" t="s">
        <v>46</v>
      </c>
      <c r="K10" s="200"/>
      <c r="L10" s="200"/>
      <c r="M10" s="53"/>
      <c r="N10" s="55" t="s">
        <v>198</v>
      </c>
      <c r="O10" s="55"/>
      <c r="P10" s="55" t="s">
        <v>184</v>
      </c>
      <c r="Q10" s="53"/>
      <c r="R10" s="55" t="s">
        <v>95</v>
      </c>
      <c r="S10" s="55"/>
      <c r="T10" s="55" t="s">
        <v>25</v>
      </c>
    </row>
    <row r="11" spans="1:20" s="48" customFormat="1" ht="16.5" customHeight="1">
      <c r="A11" s="45"/>
      <c r="B11" s="46"/>
      <c r="C11" s="46"/>
      <c r="D11" s="49"/>
      <c r="E11" s="47"/>
      <c r="F11" s="57" t="s">
        <v>24</v>
      </c>
      <c r="G11" s="53"/>
      <c r="H11" s="55" t="s">
        <v>38</v>
      </c>
      <c r="I11" s="53"/>
      <c r="J11" s="55" t="s">
        <v>73</v>
      </c>
      <c r="K11" s="56"/>
      <c r="L11" s="58" t="s">
        <v>19</v>
      </c>
      <c r="M11" s="53"/>
      <c r="N11" s="55" t="s">
        <v>146</v>
      </c>
      <c r="O11" s="55"/>
      <c r="P11" s="55" t="s">
        <v>185</v>
      </c>
      <c r="Q11" s="53"/>
      <c r="R11" s="55" t="s">
        <v>96</v>
      </c>
      <c r="S11" s="55"/>
      <c r="T11" s="55" t="s">
        <v>56</v>
      </c>
    </row>
    <row r="12" spans="1:20" s="48" customFormat="1" ht="16.5" customHeight="1">
      <c r="A12" s="45"/>
      <c r="B12" s="46"/>
      <c r="C12" s="46"/>
      <c r="D12" s="49"/>
      <c r="E12" s="47"/>
      <c r="F12" s="38" t="s">
        <v>80</v>
      </c>
      <c r="G12" s="59"/>
      <c r="H12" s="38" t="s">
        <v>80</v>
      </c>
      <c r="I12" s="53"/>
      <c r="J12" s="38" t="s">
        <v>80</v>
      </c>
      <c r="K12" s="60"/>
      <c r="L12" s="38" t="s">
        <v>80</v>
      </c>
      <c r="M12" s="53"/>
      <c r="N12" s="38" t="s">
        <v>80</v>
      </c>
      <c r="O12" s="53"/>
      <c r="P12" s="38" t="s">
        <v>80</v>
      </c>
      <c r="Q12" s="53"/>
      <c r="R12" s="38" t="s">
        <v>80</v>
      </c>
      <c r="S12" s="53"/>
      <c r="T12" s="38" t="s">
        <v>80</v>
      </c>
    </row>
    <row r="13" spans="1:20" s="48" customFormat="1" ht="16.5" customHeight="1">
      <c r="A13" s="45"/>
      <c r="B13" s="46"/>
      <c r="C13" s="46"/>
      <c r="D13" s="49"/>
      <c r="E13" s="49"/>
      <c r="F13" s="39"/>
      <c r="G13" s="59"/>
      <c r="H13" s="39"/>
      <c r="I13" s="53"/>
      <c r="J13" s="39"/>
      <c r="K13" s="60"/>
      <c r="L13" s="39"/>
      <c r="M13" s="53"/>
      <c r="N13" s="39"/>
      <c r="O13" s="53"/>
      <c r="P13" s="39"/>
      <c r="Q13" s="53"/>
      <c r="R13" s="39"/>
      <c r="S13" s="53"/>
      <c r="T13" s="39"/>
    </row>
    <row r="14" spans="1:20" s="48" customFormat="1" ht="16.5" customHeight="1">
      <c r="A14" s="45" t="s">
        <v>212</v>
      </c>
      <c r="B14" s="61"/>
      <c r="C14" s="46"/>
      <c r="D14" s="49"/>
      <c r="E14" s="47"/>
      <c r="F14" s="62">
        <v>373000</v>
      </c>
      <c r="G14" s="62"/>
      <c r="H14" s="62">
        <v>3680616</v>
      </c>
      <c r="I14" s="62"/>
      <c r="J14" s="62">
        <v>37300</v>
      </c>
      <c r="K14" s="62"/>
      <c r="L14" s="62">
        <v>18389412</v>
      </c>
      <c r="M14" s="62"/>
      <c r="N14" s="62">
        <v>-16197</v>
      </c>
      <c r="O14" s="62"/>
      <c r="P14" s="62">
        <v>-132755</v>
      </c>
      <c r="Q14" s="62"/>
      <c r="R14" s="62">
        <f>SUM(N14:P14)</f>
        <v>-148952</v>
      </c>
      <c r="S14" s="62"/>
      <c r="T14" s="62">
        <f>SUM(F14:L14,R14)</f>
        <v>22331376</v>
      </c>
    </row>
    <row r="15" spans="1:20" s="48" customFormat="1" ht="6" customHeight="1">
      <c r="A15" s="45"/>
      <c r="B15" s="61"/>
      <c r="C15" s="46"/>
      <c r="D15" s="49"/>
      <c r="E15" s="47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s="48" customFormat="1" ht="16.5" customHeight="1">
      <c r="A16" s="45" t="s">
        <v>107</v>
      </c>
      <c r="B16" s="61"/>
      <c r="C16" s="46"/>
      <c r="D16" s="49"/>
      <c r="E16" s="47"/>
      <c r="F16" s="62"/>
      <c r="H16" s="62"/>
      <c r="J16" s="62"/>
      <c r="L16" s="62"/>
      <c r="N16" s="62"/>
      <c r="P16" s="62"/>
      <c r="R16" s="62"/>
      <c r="T16" s="62"/>
    </row>
    <row r="17" spans="1:20" s="48" customFormat="1" ht="16.5" customHeight="1">
      <c r="A17" s="46" t="s">
        <v>191</v>
      </c>
      <c r="B17" s="46"/>
      <c r="C17" s="46"/>
      <c r="D17" s="49"/>
      <c r="E17" s="47"/>
      <c r="F17" s="63">
        <v>0</v>
      </c>
      <c r="G17" s="62"/>
      <c r="H17" s="63">
        <v>0</v>
      </c>
      <c r="I17" s="62"/>
      <c r="J17" s="63">
        <v>0</v>
      </c>
      <c r="K17" s="44"/>
      <c r="L17" s="43">
        <v>1696593</v>
      </c>
      <c r="M17" s="44"/>
      <c r="N17" s="63">
        <v>0</v>
      </c>
      <c r="O17" s="62"/>
      <c r="P17" s="43">
        <v>-27083</v>
      </c>
      <c r="Q17" s="62"/>
      <c r="R17" s="63">
        <f>SUM(N17:P17)</f>
        <v>-27083</v>
      </c>
      <c r="S17" s="62"/>
      <c r="T17" s="63">
        <f>SUM(F17:L17,R17)</f>
        <v>1669510</v>
      </c>
    </row>
    <row r="18" spans="1:20" s="48" customFormat="1" ht="16.5" customHeight="1">
      <c r="A18" s="46"/>
      <c r="B18" s="46"/>
      <c r="C18" s="46"/>
      <c r="D18" s="49"/>
      <c r="E18" s="4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s="48" customFormat="1" ht="16.5" customHeight="1" thickBot="1">
      <c r="A19" s="45" t="s">
        <v>213</v>
      </c>
      <c r="B19" s="46"/>
      <c r="C19" s="46"/>
      <c r="D19" s="49"/>
      <c r="E19" s="47"/>
      <c r="F19" s="64">
        <f>SUM(F14:F17)</f>
        <v>373000</v>
      </c>
      <c r="G19" s="44"/>
      <c r="H19" s="64">
        <f>SUM(H14:H17)</f>
        <v>3680616</v>
      </c>
      <c r="I19" s="44"/>
      <c r="J19" s="64">
        <f>SUM(J14:J17)</f>
        <v>37300</v>
      </c>
      <c r="K19" s="44"/>
      <c r="L19" s="64">
        <f>SUM(L14:L17)</f>
        <v>20086005</v>
      </c>
      <c r="M19" s="44"/>
      <c r="N19" s="64">
        <f>SUM(N14:N17)</f>
        <v>-16197</v>
      </c>
      <c r="O19" s="44"/>
      <c r="P19" s="64">
        <f>SUM(P14:P17)</f>
        <v>-159838</v>
      </c>
      <c r="Q19" s="44"/>
      <c r="R19" s="64">
        <f>SUM(R14:R17)</f>
        <v>-176035</v>
      </c>
      <c r="S19" s="44"/>
      <c r="T19" s="64">
        <f>SUM(T14:T17)</f>
        <v>24000886</v>
      </c>
    </row>
    <row r="20" spans="1:20" s="48" customFormat="1" ht="16.5" customHeight="1" thickTop="1">
      <c r="A20" s="45"/>
      <c r="B20" s="46"/>
      <c r="C20" s="46"/>
      <c r="D20" s="49"/>
      <c r="E20" s="4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s="48" customFormat="1" ht="16.5" customHeight="1">
      <c r="A21" s="45"/>
      <c r="B21" s="46"/>
      <c r="C21" s="46"/>
      <c r="D21" s="49"/>
      <c r="E21" s="4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</row>
    <row r="22" spans="1:20" s="48" customFormat="1" ht="16.5" customHeight="1">
      <c r="A22" s="45" t="s">
        <v>248</v>
      </c>
      <c r="B22" s="61"/>
      <c r="C22" s="46"/>
      <c r="D22" s="49"/>
      <c r="E22" s="47"/>
      <c r="F22" s="65">
        <v>373000</v>
      </c>
      <c r="G22" s="62"/>
      <c r="H22" s="65">
        <v>3680616</v>
      </c>
      <c r="I22" s="62"/>
      <c r="J22" s="65">
        <v>40200</v>
      </c>
      <c r="K22" s="62"/>
      <c r="L22" s="65">
        <v>19338746</v>
      </c>
      <c r="M22" s="62"/>
      <c r="N22" s="65">
        <v>-16197</v>
      </c>
      <c r="O22" s="62"/>
      <c r="P22" s="65">
        <v>-11729</v>
      </c>
      <c r="Q22" s="62"/>
      <c r="R22" s="65">
        <f>SUM(N22:P22)</f>
        <v>-27926</v>
      </c>
      <c r="S22" s="62"/>
      <c r="T22" s="65">
        <f>SUM(F22:L22,R22)</f>
        <v>23404636</v>
      </c>
    </row>
    <row r="23" spans="1:20" s="48" customFormat="1" ht="6" customHeight="1">
      <c r="A23" s="45"/>
      <c r="B23" s="61"/>
      <c r="C23" s="46"/>
      <c r="D23" s="49"/>
      <c r="E23" s="47"/>
      <c r="F23" s="65"/>
      <c r="G23" s="62"/>
      <c r="H23" s="65"/>
      <c r="I23" s="62"/>
      <c r="J23" s="65"/>
      <c r="K23" s="62"/>
      <c r="L23" s="65"/>
      <c r="M23" s="62"/>
      <c r="N23" s="65"/>
      <c r="O23" s="62"/>
      <c r="P23" s="65"/>
      <c r="Q23" s="62"/>
      <c r="R23" s="65"/>
      <c r="S23" s="62"/>
      <c r="T23" s="65"/>
    </row>
    <row r="24" spans="1:20" s="48" customFormat="1" ht="16.5" customHeight="1">
      <c r="A24" s="45" t="s">
        <v>107</v>
      </c>
      <c r="B24" s="61"/>
      <c r="C24" s="46"/>
      <c r="D24" s="49"/>
      <c r="E24" s="47"/>
      <c r="F24" s="65"/>
      <c r="H24" s="65"/>
      <c r="J24" s="65"/>
      <c r="L24" s="65"/>
      <c r="N24" s="65"/>
      <c r="P24" s="65"/>
      <c r="R24" s="65"/>
      <c r="T24" s="65"/>
    </row>
    <row r="25" spans="1:20" s="48" customFormat="1" ht="16.5" customHeight="1">
      <c r="A25" s="46" t="s">
        <v>191</v>
      </c>
      <c r="B25" s="46"/>
      <c r="C25" s="46"/>
      <c r="D25" s="49"/>
      <c r="E25" s="47"/>
      <c r="F25" s="66">
        <v>0</v>
      </c>
      <c r="G25" s="62"/>
      <c r="H25" s="66">
        <v>0</v>
      </c>
      <c r="I25" s="62"/>
      <c r="J25" s="66">
        <v>0</v>
      </c>
      <c r="K25" s="44"/>
      <c r="L25" s="42">
        <f>'5-6 (3m)'!$J$33</f>
        <v>127</v>
      </c>
      <c r="M25" s="44"/>
      <c r="N25" s="66">
        <v>0</v>
      </c>
      <c r="O25" s="62"/>
      <c r="P25" s="42">
        <f>'5-6 (3m)'!$J$46</f>
        <v>-35186</v>
      </c>
      <c r="Q25" s="62"/>
      <c r="R25" s="66">
        <f>SUM(N25:P25)</f>
        <v>-35186</v>
      </c>
      <c r="S25" s="62"/>
      <c r="T25" s="66">
        <f>SUM(F25:L25,R25)</f>
        <v>-35059</v>
      </c>
    </row>
    <row r="26" spans="1:20" s="48" customFormat="1" ht="16.5" customHeight="1">
      <c r="A26" s="46"/>
      <c r="B26" s="46"/>
      <c r="C26" s="46"/>
      <c r="D26" s="49"/>
      <c r="E26" s="47"/>
      <c r="F26" s="67"/>
      <c r="G26" s="44"/>
      <c r="H26" s="67"/>
      <c r="I26" s="44"/>
      <c r="J26" s="67"/>
      <c r="K26" s="44"/>
      <c r="L26" s="67"/>
      <c r="M26" s="44"/>
      <c r="N26" s="67"/>
      <c r="O26" s="44"/>
      <c r="P26" s="67"/>
      <c r="Q26" s="44"/>
      <c r="R26" s="67"/>
      <c r="S26" s="44"/>
      <c r="T26" s="67"/>
    </row>
    <row r="27" spans="1:20" s="48" customFormat="1" ht="16.5" customHeight="1" thickBot="1">
      <c r="A27" s="45" t="s">
        <v>249</v>
      </c>
      <c r="B27" s="46"/>
      <c r="C27" s="46"/>
      <c r="D27" s="49"/>
      <c r="E27" s="47"/>
      <c r="F27" s="68">
        <f>SUM(F22:F25)</f>
        <v>373000</v>
      </c>
      <c r="G27" s="44"/>
      <c r="H27" s="68">
        <f>SUM(H22:H25)</f>
        <v>3680616</v>
      </c>
      <c r="I27" s="44"/>
      <c r="J27" s="68">
        <f>SUM(J22:J25)</f>
        <v>40200</v>
      </c>
      <c r="K27" s="44"/>
      <c r="L27" s="68">
        <f>SUM(L22:L25)</f>
        <v>19338873</v>
      </c>
      <c r="M27" s="44"/>
      <c r="N27" s="68">
        <f>SUM(N22:N25)</f>
        <v>-16197</v>
      </c>
      <c r="O27" s="44"/>
      <c r="P27" s="68">
        <f>SUM(P22:P25)</f>
        <v>-46915</v>
      </c>
      <c r="Q27" s="44"/>
      <c r="R27" s="68">
        <f>SUM(R22:R25)</f>
        <v>-63112</v>
      </c>
      <c r="S27" s="44"/>
      <c r="T27" s="68">
        <f>SUM(T22:T25)</f>
        <v>23369577</v>
      </c>
    </row>
    <row r="28" spans="1:20" s="48" customFormat="1" ht="16.5" customHeight="1" thickTop="1">
      <c r="A28" s="45"/>
      <c r="B28" s="46"/>
      <c r="C28" s="46"/>
      <c r="D28" s="49"/>
      <c r="E28" s="4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2:20" s="48" customFormat="1" ht="16.5" customHeight="1">
      <c r="B29" s="46"/>
      <c r="C29" s="46"/>
      <c r="D29" s="49"/>
      <c r="E29" s="47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 s="48" customFormat="1" ht="16.5" customHeight="1">
      <c r="A30" s="45"/>
      <c r="B30" s="46"/>
      <c r="C30" s="46"/>
      <c r="D30" s="49"/>
      <c r="E30" s="4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 s="48" customFormat="1" ht="16.5" customHeight="1">
      <c r="A31" s="45"/>
      <c r="B31" s="46"/>
      <c r="C31" s="46"/>
      <c r="D31" s="49"/>
      <c r="E31" s="47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0" s="48" customFormat="1" ht="16.5" customHeight="1">
      <c r="B32" s="46"/>
      <c r="C32" s="46"/>
      <c r="D32" s="49"/>
      <c r="E32" s="47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 s="48" customFormat="1" ht="16.5" customHeight="1">
      <c r="A33" s="45"/>
      <c r="B33" s="46"/>
      <c r="C33" s="46"/>
      <c r="D33" s="49"/>
      <c r="E33" s="4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</row>
    <row r="34" spans="1:20" s="48" customFormat="1" ht="16.5" customHeight="1">
      <c r="A34" s="45"/>
      <c r="B34" s="46"/>
      <c r="C34" s="46"/>
      <c r="D34" s="49"/>
      <c r="E34" s="4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s="48" customFormat="1" ht="16.5" customHeight="1">
      <c r="A35" s="45"/>
      <c r="B35" s="46"/>
      <c r="C35" s="46"/>
      <c r="D35" s="49"/>
      <c r="E35" s="47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s="48" customFormat="1" ht="16.5" customHeight="1">
      <c r="A36" s="45"/>
      <c r="B36" s="46"/>
      <c r="C36" s="46"/>
      <c r="D36" s="49"/>
      <c r="E36" s="47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ht="21.75" customHeight="1">
      <c r="A37" s="52" t="str">
        <f>'2-4'!$A$59</f>
        <v>The accompanying condensed notes to the interim financial information are an integral part of this interim financial information.</v>
      </c>
      <c r="B37" s="21"/>
      <c r="C37" s="21"/>
      <c r="D37" s="21"/>
      <c r="E37" s="20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</row>
  </sheetData>
  <sheetProtection/>
  <mergeCells count="3">
    <mergeCell ref="J10:L10"/>
    <mergeCell ref="N8:P8"/>
    <mergeCell ref="N7:R7"/>
  </mergeCells>
  <printOptions/>
  <pageMargins left="0.3" right="0.3" top="0.5" bottom="0.6" header="0.49" footer="0.4"/>
  <pageSetup firstPageNumber="8" useFirstPageNumber="1" fitToHeight="0" horizontalDpi="1200" verticalDpi="1200" orientation="landscape" paperSize="9" scale="90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8"/>
  <sheetViews>
    <sheetView tabSelected="1" zoomScale="115" zoomScaleNormal="115" zoomScaleSheetLayoutView="85" zoomScalePageLayoutView="0" workbookViewId="0" topLeftCell="A5">
      <selection activeCell="E12" sqref="E12"/>
    </sheetView>
  </sheetViews>
  <sheetFormatPr defaultColWidth="9.140625" defaultRowHeight="16.5" customHeight="1"/>
  <cols>
    <col min="1" max="1" width="1.57421875" style="23" customWidth="1"/>
    <col min="2" max="2" width="1.1484375" style="23" customWidth="1"/>
    <col min="3" max="3" width="49.421875" style="23" customWidth="1"/>
    <col min="4" max="4" width="6.57421875" style="83" customWidth="1"/>
    <col min="5" max="5" width="0.5625" style="23" customWidth="1"/>
    <col min="6" max="6" width="11.421875" style="85" customWidth="1"/>
    <col min="7" max="7" width="0.5625" style="23" customWidth="1"/>
    <col min="8" max="8" width="10.421875" style="85" bestFit="1" customWidth="1"/>
    <col min="9" max="9" width="0.5625" style="83" customWidth="1"/>
    <col min="10" max="10" width="11.421875" style="85" customWidth="1"/>
    <col min="11" max="11" width="0.5625" style="23" customWidth="1"/>
    <col min="12" max="12" width="11.140625" style="85" bestFit="1" customWidth="1"/>
    <col min="13" max="13" width="6.00390625" style="24" customWidth="1"/>
    <col min="14" max="16384" width="9.140625" style="24" customWidth="1"/>
  </cols>
  <sheetData>
    <row r="1" spans="1:12" ht="16.5" customHeight="1">
      <c r="A1" s="78" t="s">
        <v>57</v>
      </c>
      <c r="B1" s="78"/>
      <c r="C1" s="78"/>
      <c r="D1" s="79"/>
      <c r="G1" s="115"/>
      <c r="I1" s="116"/>
      <c r="K1" s="115"/>
      <c r="L1" s="163" t="s">
        <v>53</v>
      </c>
    </row>
    <row r="2" spans="1:11" ht="16.5" customHeight="1">
      <c r="A2" s="78" t="s">
        <v>47</v>
      </c>
      <c r="B2" s="78"/>
      <c r="C2" s="78"/>
      <c r="D2" s="79"/>
      <c r="G2" s="115"/>
      <c r="I2" s="116"/>
      <c r="K2" s="115"/>
    </row>
    <row r="3" spans="1:12" ht="16.5" customHeight="1">
      <c r="A3" s="80" t="str">
        <f>+8!A3</f>
        <v>For the three-month period ended 31 March 2023</v>
      </c>
      <c r="B3" s="80"/>
      <c r="C3" s="80"/>
      <c r="D3" s="81"/>
      <c r="E3" s="82"/>
      <c r="F3" s="86"/>
      <c r="G3" s="117"/>
      <c r="H3" s="86"/>
      <c r="I3" s="118"/>
      <c r="J3" s="86"/>
      <c r="K3" s="117"/>
      <c r="L3" s="86"/>
    </row>
    <row r="4" spans="7:11" ht="16.5" customHeight="1">
      <c r="G4" s="115"/>
      <c r="I4" s="116"/>
      <c r="K4" s="115"/>
    </row>
    <row r="5" spans="7:11" ht="16.5" customHeight="1">
      <c r="G5" s="115"/>
      <c r="I5" s="116"/>
      <c r="K5" s="115"/>
    </row>
    <row r="6" spans="6:12" ht="16.5" customHeight="1">
      <c r="F6" s="194" t="s">
        <v>45</v>
      </c>
      <c r="G6" s="194"/>
      <c r="H6" s="194"/>
      <c r="I6" s="87"/>
      <c r="J6" s="194" t="s">
        <v>97</v>
      </c>
      <c r="K6" s="194"/>
      <c r="L6" s="194"/>
    </row>
    <row r="7" spans="1:12" ht="16.5" customHeight="1">
      <c r="A7" s="24"/>
      <c r="E7" s="78"/>
      <c r="F7" s="195" t="s">
        <v>125</v>
      </c>
      <c r="G7" s="195"/>
      <c r="H7" s="195"/>
      <c r="I7" s="89"/>
      <c r="J7" s="195" t="s">
        <v>125</v>
      </c>
      <c r="K7" s="195"/>
      <c r="L7" s="195"/>
    </row>
    <row r="8" spans="5:12" ht="16.5" customHeight="1">
      <c r="E8" s="78"/>
      <c r="F8" s="96" t="s">
        <v>250</v>
      </c>
      <c r="G8" s="119"/>
      <c r="H8" s="149" t="s">
        <v>211</v>
      </c>
      <c r="I8" s="119"/>
      <c r="J8" s="96" t="s">
        <v>250</v>
      </c>
      <c r="K8" s="119"/>
      <c r="L8" s="149" t="s">
        <v>211</v>
      </c>
    </row>
    <row r="9" spans="4:12" ht="16.5" customHeight="1">
      <c r="D9" s="81" t="s">
        <v>2</v>
      </c>
      <c r="E9" s="78"/>
      <c r="F9" s="97" t="s">
        <v>80</v>
      </c>
      <c r="G9" s="119"/>
      <c r="H9" s="97" t="s">
        <v>80</v>
      </c>
      <c r="I9" s="119"/>
      <c r="J9" s="97" t="s">
        <v>80</v>
      </c>
      <c r="K9" s="119"/>
      <c r="L9" s="97" t="s">
        <v>80</v>
      </c>
    </row>
    <row r="10" spans="1:11" ht="16.5" customHeight="1">
      <c r="A10" s="78" t="s">
        <v>28</v>
      </c>
      <c r="F10" s="91"/>
      <c r="G10" s="115"/>
      <c r="I10" s="116"/>
      <c r="J10" s="91"/>
      <c r="K10" s="115"/>
    </row>
    <row r="11" spans="1:12" ht="16.5" customHeight="1">
      <c r="A11" s="23" t="s">
        <v>29</v>
      </c>
      <c r="F11" s="91">
        <f>'5-6 (3m)'!F30</f>
        <v>2490002</v>
      </c>
      <c r="G11" s="120"/>
      <c r="H11" s="85">
        <f>'5-6 (3m)'!H30</f>
        <v>1289391</v>
      </c>
      <c r="I11" s="120"/>
      <c r="J11" s="91">
        <f>'5-6 (3m)'!J30</f>
        <v>920</v>
      </c>
      <c r="K11" s="120"/>
      <c r="L11" s="85">
        <f>'5-6 (3m)'!L30</f>
        <v>1695634</v>
      </c>
    </row>
    <row r="12" spans="1:11" ht="16.5" customHeight="1">
      <c r="A12" s="23" t="s">
        <v>48</v>
      </c>
      <c r="F12" s="91"/>
      <c r="G12" s="120"/>
      <c r="I12" s="120"/>
      <c r="J12" s="91"/>
      <c r="K12" s="120"/>
    </row>
    <row r="13" spans="2:11" ht="16.5" customHeight="1">
      <c r="B13" s="23" t="s">
        <v>150</v>
      </c>
      <c r="F13" s="91"/>
      <c r="G13" s="120"/>
      <c r="I13" s="120"/>
      <c r="J13" s="91"/>
      <c r="K13" s="120"/>
    </row>
    <row r="14" spans="1:12" ht="16.5" customHeight="1">
      <c r="A14" s="23" t="s">
        <v>0</v>
      </c>
      <c r="B14" s="193" t="s">
        <v>42</v>
      </c>
      <c r="F14" s="91">
        <v>853641</v>
      </c>
      <c r="H14" s="85">
        <v>768712</v>
      </c>
      <c r="I14" s="23"/>
      <c r="J14" s="91">
        <v>19823</v>
      </c>
      <c r="L14" s="85">
        <v>24012</v>
      </c>
    </row>
    <row r="15" spans="2:12" ht="16.5" customHeight="1">
      <c r="B15" s="193" t="s">
        <v>296</v>
      </c>
      <c r="F15" s="91">
        <v>-3532</v>
      </c>
      <c r="H15" s="85">
        <v>2939</v>
      </c>
      <c r="I15" s="23"/>
      <c r="J15" s="91">
        <v>-585</v>
      </c>
      <c r="L15" s="85">
        <v>0</v>
      </c>
    </row>
    <row r="16" spans="2:12" ht="16.5" customHeight="1">
      <c r="B16" s="193" t="s">
        <v>186</v>
      </c>
      <c r="F16" s="91">
        <v>0</v>
      </c>
      <c r="H16" s="85">
        <v>-313</v>
      </c>
      <c r="I16" s="23"/>
      <c r="J16" s="91" t="s">
        <v>262</v>
      </c>
      <c r="L16" s="85">
        <v>0</v>
      </c>
    </row>
    <row r="17" spans="2:12" ht="16.5" customHeight="1">
      <c r="B17" s="193" t="s">
        <v>30</v>
      </c>
      <c r="F17" s="91">
        <v>-75567</v>
      </c>
      <c r="H17" s="85">
        <v>-6483</v>
      </c>
      <c r="I17" s="23"/>
      <c r="J17" s="91">
        <v>-146339</v>
      </c>
      <c r="L17" s="85">
        <v>-89042</v>
      </c>
    </row>
    <row r="18" spans="2:12" ht="16.5" customHeight="1">
      <c r="B18" s="193" t="s">
        <v>98</v>
      </c>
      <c r="D18" s="94">
        <v>21.2</v>
      </c>
      <c r="F18" s="91">
        <v>0</v>
      </c>
      <c r="H18" s="85">
        <v>0</v>
      </c>
      <c r="I18" s="23"/>
      <c r="J18" s="91">
        <v>-262730</v>
      </c>
      <c r="L18" s="85">
        <v>-1768760</v>
      </c>
    </row>
    <row r="19" spans="2:12" ht="16.5" customHeight="1">
      <c r="B19" s="193" t="s">
        <v>86</v>
      </c>
      <c r="F19" s="91">
        <v>484697</v>
      </c>
      <c r="H19" s="85">
        <v>310264</v>
      </c>
      <c r="I19" s="23"/>
      <c r="J19" s="91">
        <v>288736</v>
      </c>
      <c r="L19" s="85">
        <v>170343</v>
      </c>
    </row>
    <row r="20" spans="2:12" ht="16.5" customHeight="1">
      <c r="B20" s="193" t="s">
        <v>77</v>
      </c>
      <c r="F20" s="91">
        <v>4278</v>
      </c>
      <c r="H20" s="85">
        <v>4530</v>
      </c>
      <c r="I20" s="23"/>
      <c r="J20" s="91">
        <v>2399</v>
      </c>
      <c r="L20" s="85">
        <v>2665</v>
      </c>
    </row>
    <row r="21" spans="2:10" ht="16.5" customHeight="1">
      <c r="B21" s="193" t="s">
        <v>280</v>
      </c>
      <c r="D21" s="94"/>
      <c r="F21" s="91"/>
      <c r="I21" s="23"/>
      <c r="J21" s="91"/>
    </row>
    <row r="22" spans="2:12" ht="16.5" customHeight="1">
      <c r="B22" s="193"/>
      <c r="C22" s="23" t="s">
        <v>192</v>
      </c>
      <c r="D22" s="83">
        <v>14.1</v>
      </c>
      <c r="F22" s="91">
        <v>-36515</v>
      </c>
      <c r="H22" s="85">
        <v>-1659</v>
      </c>
      <c r="I22" s="23"/>
      <c r="J22" s="91" t="s">
        <v>262</v>
      </c>
      <c r="L22" s="85">
        <v>0</v>
      </c>
    </row>
    <row r="23" spans="2:12" ht="16.5" customHeight="1">
      <c r="B23" s="193" t="s">
        <v>281</v>
      </c>
      <c r="D23" s="94"/>
      <c r="F23" s="91">
        <v>0</v>
      </c>
      <c r="H23" s="85">
        <v>-2120</v>
      </c>
      <c r="I23" s="23"/>
      <c r="J23" s="91" t="s">
        <v>262</v>
      </c>
      <c r="L23" s="85">
        <v>0</v>
      </c>
    </row>
    <row r="24" spans="2:12" ht="16.5" customHeight="1">
      <c r="B24" s="204" t="s">
        <v>285</v>
      </c>
      <c r="C24" s="204"/>
      <c r="D24" s="83">
        <v>14.1</v>
      </c>
      <c r="F24" s="91">
        <v>33650</v>
      </c>
      <c r="H24" s="85">
        <v>0</v>
      </c>
      <c r="I24" s="23"/>
      <c r="J24" s="91">
        <v>0</v>
      </c>
      <c r="L24" s="85">
        <v>0</v>
      </c>
    </row>
    <row r="25" spans="1:12" ht="16.5" customHeight="1">
      <c r="A25" s="24"/>
      <c r="B25" s="193" t="s">
        <v>301</v>
      </c>
      <c r="C25" s="24"/>
      <c r="D25" s="94"/>
      <c r="F25" s="91">
        <v>17444</v>
      </c>
      <c r="H25" s="85">
        <v>-49566</v>
      </c>
      <c r="I25" s="23"/>
      <c r="J25" s="91" t="s">
        <v>262</v>
      </c>
      <c r="L25" s="85">
        <v>0</v>
      </c>
    </row>
    <row r="26" spans="2:12" ht="16.5" customHeight="1">
      <c r="B26" s="193" t="s">
        <v>230</v>
      </c>
      <c r="F26" s="91">
        <v>0</v>
      </c>
      <c r="H26" s="85">
        <v>19</v>
      </c>
      <c r="I26" s="23"/>
      <c r="J26" s="91" t="s">
        <v>262</v>
      </c>
      <c r="L26" s="85">
        <v>0</v>
      </c>
    </row>
    <row r="27" spans="2:12" ht="16.5" customHeight="1">
      <c r="B27" s="193" t="s">
        <v>225</v>
      </c>
      <c r="F27" s="91">
        <v>15770</v>
      </c>
      <c r="H27" s="85">
        <v>9512</v>
      </c>
      <c r="I27" s="23"/>
      <c r="J27" s="91" t="s">
        <v>262</v>
      </c>
      <c r="L27" s="85">
        <v>0</v>
      </c>
    </row>
    <row r="28" spans="2:12" ht="16.5" customHeight="1">
      <c r="B28" s="193" t="s">
        <v>278</v>
      </c>
      <c r="F28" s="91">
        <v>22275</v>
      </c>
      <c r="H28" s="85">
        <v>1223</v>
      </c>
      <c r="I28" s="23"/>
      <c r="J28" s="91">
        <v>9277</v>
      </c>
      <c r="L28" s="85">
        <v>1141</v>
      </c>
    </row>
    <row r="29" spans="2:12" ht="16.5" customHeight="1">
      <c r="B29" s="204" t="s">
        <v>264</v>
      </c>
      <c r="C29" s="204"/>
      <c r="F29" s="91">
        <v>15</v>
      </c>
      <c r="H29" s="85">
        <v>0</v>
      </c>
      <c r="I29" s="23"/>
      <c r="J29" s="91">
        <v>0</v>
      </c>
      <c r="L29" s="85">
        <v>0</v>
      </c>
    </row>
    <row r="30" spans="2:10" ht="16.5" customHeight="1">
      <c r="B30" s="193" t="s">
        <v>216</v>
      </c>
      <c r="F30" s="91"/>
      <c r="I30" s="23"/>
      <c r="J30" s="91"/>
    </row>
    <row r="31" spans="2:12" ht="16.5" customHeight="1">
      <c r="B31" s="193"/>
      <c r="C31" s="23" t="s">
        <v>215</v>
      </c>
      <c r="D31" s="94">
        <v>21.7</v>
      </c>
      <c r="F31" s="93">
        <v>0</v>
      </c>
      <c r="H31" s="86">
        <v>0</v>
      </c>
      <c r="I31" s="23"/>
      <c r="J31" s="93">
        <v>-14238</v>
      </c>
      <c r="L31" s="86">
        <v>-14238</v>
      </c>
    </row>
    <row r="32" spans="2:10" ht="16.5" customHeight="1">
      <c r="B32" s="193"/>
      <c r="F32" s="91"/>
      <c r="I32" s="23"/>
      <c r="J32" s="91"/>
    </row>
    <row r="33" spans="1:10" ht="16.5" customHeight="1">
      <c r="A33" s="24"/>
      <c r="B33" s="23" t="s">
        <v>139</v>
      </c>
      <c r="F33" s="91"/>
      <c r="I33" s="23"/>
      <c r="J33" s="91"/>
    </row>
    <row r="34" spans="3:12" ht="16.5" customHeight="1">
      <c r="C34" s="23" t="s">
        <v>233</v>
      </c>
      <c r="F34" s="91">
        <f>SUM(F11:F33)</f>
        <v>3806158</v>
      </c>
      <c r="H34" s="85">
        <f>SUM(H11:H33)</f>
        <v>2326449</v>
      </c>
      <c r="I34" s="23"/>
      <c r="J34" s="91">
        <f>SUM(J11:J33)</f>
        <v>-102737</v>
      </c>
      <c r="L34" s="85">
        <f>SUM(L11:L33)</f>
        <v>21755</v>
      </c>
    </row>
    <row r="35" spans="2:12" ht="16.5" customHeight="1">
      <c r="B35" s="23" t="s">
        <v>43</v>
      </c>
      <c r="D35" s="79"/>
      <c r="F35" s="91"/>
      <c r="I35" s="23"/>
      <c r="J35" s="98"/>
      <c r="L35" s="99"/>
    </row>
    <row r="36" spans="3:12" ht="16.5" customHeight="1">
      <c r="C36" s="193" t="s">
        <v>232</v>
      </c>
      <c r="D36" s="79"/>
      <c r="F36" s="91"/>
      <c r="I36" s="23"/>
      <c r="J36" s="98"/>
      <c r="L36" s="99"/>
    </row>
    <row r="37" spans="3:12" ht="16.5" customHeight="1">
      <c r="C37" s="23" t="s">
        <v>231</v>
      </c>
      <c r="D37" s="79"/>
      <c r="F37" s="91"/>
      <c r="I37" s="23"/>
      <c r="J37" s="98"/>
      <c r="L37" s="99"/>
    </row>
    <row r="38" spans="2:12" ht="16.5" customHeight="1">
      <c r="B38" s="24"/>
      <c r="C38" s="193" t="s">
        <v>62</v>
      </c>
      <c r="D38" s="79"/>
      <c r="F38" s="100">
        <v>-1063856</v>
      </c>
      <c r="H38" s="101">
        <v>1024345</v>
      </c>
      <c r="I38" s="23"/>
      <c r="J38" s="100">
        <v>-8568</v>
      </c>
      <c r="L38" s="101">
        <v>-147711</v>
      </c>
    </row>
    <row r="39" spans="2:12" ht="16.5" customHeight="1">
      <c r="B39" s="24"/>
      <c r="C39" s="193" t="s">
        <v>265</v>
      </c>
      <c r="D39" s="79"/>
      <c r="F39" s="100">
        <v>-18797</v>
      </c>
      <c r="H39" s="101">
        <v>0</v>
      </c>
      <c r="I39" s="23"/>
      <c r="J39" s="100">
        <v>0</v>
      </c>
      <c r="L39" s="101">
        <v>0</v>
      </c>
    </row>
    <row r="40" spans="2:12" ht="16.5" customHeight="1">
      <c r="B40" s="24"/>
      <c r="C40" s="193" t="s">
        <v>266</v>
      </c>
      <c r="D40" s="79"/>
      <c r="F40" s="100">
        <v>-2450947</v>
      </c>
      <c r="H40" s="101">
        <v>0</v>
      </c>
      <c r="I40" s="23"/>
      <c r="J40" s="100">
        <v>0</v>
      </c>
      <c r="L40" s="101">
        <v>0</v>
      </c>
    </row>
    <row r="41" spans="2:12" ht="16.5" customHeight="1">
      <c r="B41" s="24"/>
      <c r="C41" s="193" t="s">
        <v>89</v>
      </c>
      <c r="D41" s="79"/>
      <c r="F41" s="100">
        <v>-346124</v>
      </c>
      <c r="H41" s="101">
        <v>-87476</v>
      </c>
      <c r="I41" s="23"/>
      <c r="J41" s="100">
        <v>16257</v>
      </c>
      <c r="L41" s="101">
        <v>-12566</v>
      </c>
    </row>
    <row r="42" spans="2:12" ht="16.5" customHeight="1">
      <c r="B42" s="24"/>
      <c r="C42" s="193" t="s">
        <v>31</v>
      </c>
      <c r="D42" s="79"/>
      <c r="F42" s="100">
        <v>-795108</v>
      </c>
      <c r="H42" s="101">
        <v>-777550</v>
      </c>
      <c r="I42" s="23"/>
      <c r="J42" s="100">
        <v>9130</v>
      </c>
      <c r="L42" s="101">
        <v>-175521</v>
      </c>
    </row>
    <row r="43" spans="2:12" ht="16.5" customHeight="1">
      <c r="B43" s="24"/>
      <c r="C43" s="193" t="s">
        <v>78</v>
      </c>
      <c r="D43" s="79"/>
      <c r="F43" s="100">
        <v>10477</v>
      </c>
      <c r="H43" s="101">
        <v>1141</v>
      </c>
      <c r="I43" s="23"/>
      <c r="J43" s="100" t="s">
        <v>262</v>
      </c>
      <c r="L43" s="101">
        <v>-5</v>
      </c>
    </row>
    <row r="44" spans="2:12" ht="16.5" customHeight="1">
      <c r="B44" s="24"/>
      <c r="C44" s="193" t="s">
        <v>63</v>
      </c>
      <c r="D44" s="79"/>
      <c r="F44" s="100">
        <v>-1041949</v>
      </c>
      <c r="H44" s="101">
        <v>165759</v>
      </c>
      <c r="I44" s="23"/>
      <c r="J44" s="100">
        <v>-8148</v>
      </c>
      <c r="L44" s="101">
        <v>97595</v>
      </c>
    </row>
    <row r="45" spans="2:12" ht="16.5" customHeight="1">
      <c r="B45" s="24"/>
      <c r="C45" s="193" t="s">
        <v>90</v>
      </c>
      <c r="D45" s="79"/>
      <c r="F45" s="100">
        <v>95233</v>
      </c>
      <c r="H45" s="101">
        <v>-77486</v>
      </c>
      <c r="I45" s="23"/>
      <c r="J45" s="100">
        <v>4274</v>
      </c>
      <c r="L45" s="101">
        <v>-75054</v>
      </c>
    </row>
    <row r="46" spans="2:12" ht="16.5" customHeight="1">
      <c r="B46" s="24"/>
      <c r="C46" s="193" t="s">
        <v>127</v>
      </c>
      <c r="D46" s="79"/>
      <c r="F46" s="102">
        <v>-1195</v>
      </c>
      <c r="H46" s="103">
        <v>-219</v>
      </c>
      <c r="I46" s="23"/>
      <c r="J46" s="102" t="s">
        <v>262</v>
      </c>
      <c r="L46" s="103">
        <v>0</v>
      </c>
    </row>
    <row r="47" spans="2:10" ht="16.5" customHeight="1">
      <c r="B47" s="24"/>
      <c r="C47" s="193"/>
      <c r="D47" s="79"/>
      <c r="F47" s="98"/>
      <c r="H47" s="99"/>
      <c r="I47" s="23"/>
      <c r="J47" s="91"/>
    </row>
    <row r="48" spans="1:12" ht="16.5" customHeight="1">
      <c r="A48" s="24"/>
      <c r="B48" s="23" t="s">
        <v>156</v>
      </c>
      <c r="C48" s="24"/>
      <c r="D48" s="79"/>
      <c r="F48" s="100">
        <f>SUM(F34,F38:F46)</f>
        <v>-1806108</v>
      </c>
      <c r="H48" s="101">
        <f>SUM(H34,H38:H46)</f>
        <v>2574963</v>
      </c>
      <c r="I48" s="23"/>
      <c r="J48" s="100">
        <f>SUM(J34:J46)</f>
        <v>-89792</v>
      </c>
      <c r="L48" s="101">
        <f>SUM(L34:L46)</f>
        <v>-291507</v>
      </c>
    </row>
    <row r="49" spans="1:12" ht="16.5" customHeight="1">
      <c r="A49" s="24"/>
      <c r="C49" s="193" t="s">
        <v>32</v>
      </c>
      <c r="D49" s="79"/>
      <c r="F49" s="102">
        <v>-9850</v>
      </c>
      <c r="H49" s="103">
        <v>-9704</v>
      </c>
      <c r="I49" s="23"/>
      <c r="J49" s="102">
        <v>-1491</v>
      </c>
      <c r="L49" s="103">
        <v>-1214</v>
      </c>
    </row>
    <row r="50" spans="1:12" ht="16.5" customHeight="1">
      <c r="A50" s="24"/>
      <c r="D50" s="79"/>
      <c r="F50" s="98"/>
      <c r="H50" s="99"/>
      <c r="I50" s="23"/>
      <c r="J50" s="98"/>
      <c r="L50" s="99"/>
    </row>
    <row r="51" spans="1:12" ht="16.5" customHeight="1">
      <c r="A51" s="78" t="s">
        <v>214</v>
      </c>
      <c r="B51" s="78"/>
      <c r="C51" s="78"/>
      <c r="D51" s="79"/>
      <c r="F51" s="102">
        <f>SUM(F48:F49)</f>
        <v>-1815958</v>
      </c>
      <c r="H51" s="103">
        <f>SUM(H48:H49)</f>
        <v>2565259</v>
      </c>
      <c r="I51" s="23"/>
      <c r="J51" s="102">
        <f>SUM(J48:J49)</f>
        <v>-91283</v>
      </c>
      <c r="L51" s="103">
        <f>SUM(L48:L49)</f>
        <v>-292721</v>
      </c>
    </row>
    <row r="52" spans="1:12" ht="16.5" customHeight="1">
      <c r="A52" s="78"/>
      <c r="B52" s="78"/>
      <c r="C52" s="78"/>
      <c r="D52" s="79"/>
      <c r="F52" s="101"/>
      <c r="H52" s="101"/>
      <c r="I52" s="23"/>
      <c r="J52" s="101"/>
      <c r="L52" s="101"/>
    </row>
    <row r="53" spans="1:12" ht="16.5" customHeight="1">
      <c r="A53" s="78"/>
      <c r="B53" s="78"/>
      <c r="C53" s="78"/>
      <c r="D53" s="79"/>
      <c r="E53" s="101"/>
      <c r="F53" s="101"/>
      <c r="G53" s="101"/>
      <c r="H53" s="101"/>
      <c r="I53" s="121"/>
      <c r="J53" s="101"/>
      <c r="K53" s="25"/>
      <c r="L53" s="101"/>
    </row>
    <row r="54" spans="1:12" ht="16.5" customHeight="1">
      <c r="A54" s="78"/>
      <c r="B54" s="78"/>
      <c r="C54" s="78"/>
      <c r="D54" s="79"/>
      <c r="E54" s="101"/>
      <c r="F54" s="101"/>
      <c r="G54" s="101"/>
      <c r="H54" s="101"/>
      <c r="I54" s="121"/>
      <c r="J54" s="101"/>
      <c r="K54" s="25"/>
      <c r="L54" s="101"/>
    </row>
    <row r="55" spans="1:12" ht="16.5" customHeight="1">
      <c r="A55" s="78"/>
      <c r="B55" s="78"/>
      <c r="C55" s="78"/>
      <c r="D55" s="79"/>
      <c r="E55" s="101"/>
      <c r="F55" s="101"/>
      <c r="G55" s="101"/>
      <c r="H55" s="101"/>
      <c r="I55" s="121"/>
      <c r="J55" s="101"/>
      <c r="K55" s="25"/>
      <c r="L55" s="101"/>
    </row>
    <row r="56" spans="1:12" ht="21.75" customHeight="1">
      <c r="A56" s="203" t="str">
        <f>'2-4'!$A$59</f>
        <v>The accompanying condensed notes to the interim financial information are an integral part of this interim financial information.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</row>
    <row r="57" spans="1:12" ht="16.5" customHeight="1">
      <c r="A57" s="78" t="str">
        <f>+A1</f>
        <v>Energy Absolute Public Company Limited</v>
      </c>
      <c r="B57" s="78"/>
      <c r="C57" s="78"/>
      <c r="D57" s="79"/>
      <c r="G57" s="115"/>
      <c r="I57" s="116"/>
      <c r="K57" s="115"/>
      <c r="L57" s="163" t="s">
        <v>53</v>
      </c>
    </row>
    <row r="58" spans="1:11" ht="16.5" customHeight="1">
      <c r="A58" s="78" t="str">
        <f>A2</f>
        <v>Statement of Cash Flows </v>
      </c>
      <c r="B58" s="78"/>
      <c r="C58" s="78"/>
      <c r="D58" s="79"/>
      <c r="G58" s="115"/>
      <c r="I58" s="116"/>
      <c r="K58" s="115"/>
    </row>
    <row r="59" spans="1:12" ht="16.5" customHeight="1">
      <c r="A59" s="80" t="str">
        <f>+A3</f>
        <v>For the three-month period ended 31 March 2023</v>
      </c>
      <c r="B59" s="80"/>
      <c r="C59" s="80"/>
      <c r="D59" s="81"/>
      <c r="E59" s="82"/>
      <c r="F59" s="86"/>
      <c r="G59" s="117"/>
      <c r="H59" s="86"/>
      <c r="I59" s="118"/>
      <c r="J59" s="86"/>
      <c r="K59" s="117"/>
      <c r="L59" s="86"/>
    </row>
    <row r="60" spans="1:11" ht="16.5" customHeight="1">
      <c r="A60" s="78"/>
      <c r="B60" s="78"/>
      <c r="C60" s="78"/>
      <c r="D60" s="79"/>
      <c r="G60" s="115"/>
      <c r="I60" s="116"/>
      <c r="K60" s="115"/>
    </row>
    <row r="61" spans="1:11" ht="16.5" customHeight="1">
      <c r="A61" s="78"/>
      <c r="B61" s="78"/>
      <c r="C61" s="78"/>
      <c r="D61" s="79"/>
      <c r="G61" s="115"/>
      <c r="I61" s="116"/>
      <c r="K61" s="115"/>
    </row>
    <row r="62" spans="6:12" ht="16.5" customHeight="1">
      <c r="F62" s="194" t="s">
        <v>45</v>
      </c>
      <c r="G62" s="194"/>
      <c r="H62" s="194"/>
      <c r="I62" s="87"/>
      <c r="J62" s="194" t="s">
        <v>97</v>
      </c>
      <c r="K62" s="194"/>
      <c r="L62" s="194"/>
    </row>
    <row r="63" spans="1:12" ht="16.5" customHeight="1">
      <c r="A63" s="24"/>
      <c r="E63" s="78"/>
      <c r="F63" s="195" t="s">
        <v>125</v>
      </c>
      <c r="G63" s="195"/>
      <c r="H63" s="195"/>
      <c r="I63" s="89"/>
      <c r="J63" s="195" t="s">
        <v>125</v>
      </c>
      <c r="K63" s="195"/>
      <c r="L63" s="195"/>
    </row>
    <row r="64" spans="5:12" ht="16.5" customHeight="1">
      <c r="E64" s="78"/>
      <c r="F64" s="96" t="s">
        <v>250</v>
      </c>
      <c r="G64" s="119"/>
      <c r="H64" s="149" t="s">
        <v>211</v>
      </c>
      <c r="I64" s="119"/>
      <c r="J64" s="96" t="s">
        <v>250</v>
      </c>
      <c r="K64" s="119"/>
      <c r="L64" s="149" t="s">
        <v>211</v>
      </c>
    </row>
    <row r="65" spans="4:12" ht="16.5" customHeight="1">
      <c r="D65" s="81" t="s">
        <v>2</v>
      </c>
      <c r="E65" s="78"/>
      <c r="F65" s="97" t="s">
        <v>80</v>
      </c>
      <c r="G65" s="119"/>
      <c r="H65" s="97" t="s">
        <v>80</v>
      </c>
      <c r="I65" s="119"/>
      <c r="J65" s="97" t="s">
        <v>80</v>
      </c>
      <c r="K65" s="119"/>
      <c r="L65" s="97" t="s">
        <v>80</v>
      </c>
    </row>
    <row r="66" spans="1:12" ht="16.5" customHeight="1">
      <c r="A66" s="78" t="s">
        <v>33</v>
      </c>
      <c r="E66" s="78"/>
      <c r="F66" s="98"/>
      <c r="G66" s="25"/>
      <c r="H66" s="99"/>
      <c r="I66" s="121"/>
      <c r="J66" s="98"/>
      <c r="K66" s="25"/>
      <c r="L66" s="99"/>
    </row>
    <row r="67" spans="1:12" ht="16.5" customHeight="1">
      <c r="A67" s="23" t="s">
        <v>124</v>
      </c>
      <c r="D67" s="79"/>
      <c r="E67" s="78"/>
      <c r="F67" s="100">
        <v>1588</v>
      </c>
      <c r="G67" s="25"/>
      <c r="H67" s="101">
        <v>15324</v>
      </c>
      <c r="I67" s="25"/>
      <c r="J67" s="91" t="s">
        <v>262</v>
      </c>
      <c r="K67" s="25"/>
      <c r="L67" s="85">
        <v>0</v>
      </c>
    </row>
    <row r="68" spans="1:12" ht="16.5" customHeight="1">
      <c r="A68" s="23" t="s">
        <v>286</v>
      </c>
      <c r="D68" s="83">
        <v>12</v>
      </c>
      <c r="E68" s="78"/>
      <c r="F68" s="100">
        <v>-3500000</v>
      </c>
      <c r="G68" s="25"/>
      <c r="H68" s="101">
        <v>0</v>
      </c>
      <c r="I68" s="25"/>
      <c r="J68" s="91">
        <v>-3500000</v>
      </c>
      <c r="K68" s="25"/>
      <c r="L68" s="85">
        <v>0</v>
      </c>
    </row>
    <row r="69" spans="1:12" ht="16.5" customHeight="1">
      <c r="A69" s="23" t="s">
        <v>193</v>
      </c>
      <c r="D69" s="94">
        <v>21.5</v>
      </c>
      <c r="E69" s="78"/>
      <c r="F69" s="100">
        <v>24000</v>
      </c>
      <c r="G69" s="25"/>
      <c r="H69" s="101">
        <v>0</v>
      </c>
      <c r="I69" s="25"/>
      <c r="J69" s="100">
        <v>365000</v>
      </c>
      <c r="K69" s="25"/>
      <c r="L69" s="101">
        <v>450000</v>
      </c>
    </row>
    <row r="70" spans="1:12" ht="16.5" customHeight="1">
      <c r="A70" s="23" t="s">
        <v>181</v>
      </c>
      <c r="D70" s="94">
        <v>21.5</v>
      </c>
      <c r="E70" s="78"/>
      <c r="F70" s="91">
        <v>0</v>
      </c>
      <c r="G70" s="25"/>
      <c r="H70" s="85">
        <v>0</v>
      </c>
      <c r="I70" s="25"/>
      <c r="J70" s="91">
        <v>-1470048</v>
      </c>
      <c r="K70" s="25"/>
      <c r="L70" s="85">
        <v>-774786</v>
      </c>
    </row>
    <row r="71" spans="1:12" ht="16.5" customHeight="1">
      <c r="A71" s="23" t="s">
        <v>99</v>
      </c>
      <c r="D71" s="94">
        <v>21.5</v>
      </c>
      <c r="E71" s="78"/>
      <c r="F71" s="91">
        <v>0</v>
      </c>
      <c r="G71" s="25"/>
      <c r="H71" s="85">
        <v>0</v>
      </c>
      <c r="I71" s="25"/>
      <c r="J71" s="91">
        <v>899000</v>
      </c>
      <c r="K71" s="24"/>
      <c r="L71" s="85">
        <v>746000</v>
      </c>
    </row>
    <row r="72" spans="1:12" ht="16.5" customHeight="1">
      <c r="A72" s="23" t="s">
        <v>199</v>
      </c>
      <c r="D72" s="94">
        <v>21.5</v>
      </c>
      <c r="E72" s="78"/>
      <c r="F72" s="91">
        <v>0</v>
      </c>
      <c r="G72" s="25"/>
      <c r="H72" s="85">
        <v>0</v>
      </c>
      <c r="I72" s="25"/>
      <c r="J72" s="91">
        <v>-2845000</v>
      </c>
      <c r="K72" s="24"/>
      <c r="L72" s="85">
        <v>0</v>
      </c>
    </row>
    <row r="73" spans="1:12" ht="16.5" customHeight="1">
      <c r="A73" s="23" t="s">
        <v>242</v>
      </c>
      <c r="D73" s="94"/>
      <c r="E73" s="78"/>
      <c r="F73" s="100">
        <v>0</v>
      </c>
      <c r="G73" s="25"/>
      <c r="H73" s="101">
        <v>-3215268</v>
      </c>
      <c r="I73" s="25"/>
      <c r="J73" s="100" t="s">
        <v>262</v>
      </c>
      <c r="K73" s="25"/>
      <c r="L73" s="101">
        <v>0</v>
      </c>
    </row>
    <row r="74" spans="1:12" ht="16.5" customHeight="1">
      <c r="A74" s="23" t="s">
        <v>85</v>
      </c>
      <c r="D74" s="94"/>
      <c r="E74" s="78"/>
      <c r="F74" s="100">
        <v>0</v>
      </c>
      <c r="G74" s="25"/>
      <c r="H74" s="101">
        <v>0</v>
      </c>
      <c r="I74" s="25"/>
      <c r="J74" s="100" t="s">
        <v>262</v>
      </c>
      <c r="K74" s="25"/>
      <c r="L74" s="101">
        <v>-3500000</v>
      </c>
    </row>
    <row r="75" spans="1:12" ht="16.5" customHeight="1">
      <c r="A75" s="23" t="s">
        <v>244</v>
      </c>
      <c r="D75" s="94"/>
      <c r="E75" s="78"/>
      <c r="F75" s="100"/>
      <c r="G75" s="25"/>
      <c r="H75" s="101"/>
      <c r="I75" s="25"/>
      <c r="J75" s="100"/>
      <c r="K75" s="25"/>
      <c r="L75" s="101"/>
    </row>
    <row r="76" spans="1:12" ht="16.5" customHeight="1">
      <c r="A76" s="23" t="s">
        <v>243</v>
      </c>
      <c r="D76" s="94"/>
      <c r="E76" s="78"/>
      <c r="F76" s="100">
        <v>0</v>
      </c>
      <c r="G76" s="25"/>
      <c r="H76" s="101">
        <v>26489</v>
      </c>
      <c r="I76" s="25"/>
      <c r="J76" s="100">
        <v>0</v>
      </c>
      <c r="K76" s="25"/>
      <c r="L76" s="101">
        <v>0</v>
      </c>
    </row>
    <row r="77" spans="1:12" ht="16.5" customHeight="1">
      <c r="A77" s="23" t="s">
        <v>241</v>
      </c>
      <c r="D77" s="94"/>
      <c r="E77" s="78"/>
      <c r="F77" s="100">
        <v>0</v>
      </c>
      <c r="G77" s="25"/>
      <c r="H77" s="101">
        <v>-7000</v>
      </c>
      <c r="I77" s="25"/>
      <c r="J77" s="100" t="s">
        <v>262</v>
      </c>
      <c r="K77" s="25"/>
      <c r="L77" s="101">
        <v>0</v>
      </c>
    </row>
    <row r="78" spans="1:12" ht="16.5" customHeight="1">
      <c r="A78" s="23" t="s">
        <v>134</v>
      </c>
      <c r="D78" s="79"/>
      <c r="E78" s="78"/>
      <c r="F78" s="100">
        <v>0</v>
      </c>
      <c r="G78" s="25"/>
      <c r="H78" s="101">
        <v>-711</v>
      </c>
      <c r="I78" s="25"/>
      <c r="J78" s="100" t="s">
        <v>262</v>
      </c>
      <c r="K78" s="25"/>
      <c r="L78" s="101">
        <v>-711</v>
      </c>
    </row>
    <row r="79" spans="1:12" ht="16.5" customHeight="1">
      <c r="A79" s="23" t="s">
        <v>187</v>
      </c>
      <c r="B79" s="24"/>
      <c r="D79" s="79"/>
      <c r="E79" s="78"/>
      <c r="F79" s="100">
        <v>-1081820</v>
      </c>
      <c r="G79" s="25"/>
      <c r="H79" s="101">
        <v>-729042</v>
      </c>
      <c r="I79" s="25"/>
      <c r="J79" s="100">
        <v>-5057</v>
      </c>
      <c r="K79" s="24"/>
      <c r="L79" s="101">
        <v>-2840</v>
      </c>
    </row>
    <row r="80" spans="1:12" ht="16.5" customHeight="1">
      <c r="A80" s="23" t="s">
        <v>202</v>
      </c>
      <c r="D80" s="83">
        <v>15</v>
      </c>
      <c r="E80" s="78"/>
      <c r="F80" s="100">
        <v>-4485</v>
      </c>
      <c r="G80" s="25"/>
      <c r="H80" s="101">
        <v>-8382</v>
      </c>
      <c r="I80" s="25"/>
      <c r="J80" s="100">
        <v>-362</v>
      </c>
      <c r="K80" s="24"/>
      <c r="L80" s="101">
        <v>-536</v>
      </c>
    </row>
    <row r="81" spans="1:12" ht="16.5" customHeight="1">
      <c r="A81" s="23" t="s">
        <v>217</v>
      </c>
      <c r="E81" s="78"/>
      <c r="F81" s="100"/>
      <c r="G81" s="25"/>
      <c r="H81" s="101"/>
      <c r="I81" s="25"/>
      <c r="J81" s="100"/>
      <c r="K81" s="24"/>
      <c r="L81" s="101"/>
    </row>
    <row r="82" spans="1:12" ht="16.5" customHeight="1">
      <c r="A82" s="24"/>
      <c r="B82" s="23" t="s">
        <v>254</v>
      </c>
      <c r="D82" s="94">
        <v>21.7</v>
      </c>
      <c r="E82" s="78"/>
      <c r="F82" s="100">
        <v>0</v>
      </c>
      <c r="G82" s="25"/>
      <c r="H82" s="101">
        <v>0</v>
      </c>
      <c r="I82" s="25"/>
      <c r="J82" s="100">
        <v>8488</v>
      </c>
      <c r="K82" s="24"/>
      <c r="L82" s="101">
        <v>8488</v>
      </c>
    </row>
    <row r="83" spans="1:12" ht="16.5" customHeight="1">
      <c r="A83" s="23" t="s">
        <v>100</v>
      </c>
      <c r="D83" s="94"/>
      <c r="E83" s="78"/>
      <c r="F83" s="100">
        <v>0</v>
      </c>
      <c r="G83" s="25"/>
      <c r="H83" s="101">
        <v>0</v>
      </c>
      <c r="I83" s="25"/>
      <c r="J83" s="100">
        <v>262730</v>
      </c>
      <c r="K83" s="25"/>
      <c r="L83" s="101">
        <v>1768760</v>
      </c>
    </row>
    <row r="84" spans="1:12" ht="16.5" customHeight="1">
      <c r="A84" s="23" t="s">
        <v>101</v>
      </c>
      <c r="D84" s="79"/>
      <c r="E84" s="78"/>
      <c r="F84" s="100">
        <v>8783</v>
      </c>
      <c r="G84" s="25"/>
      <c r="H84" s="101">
        <v>464</v>
      </c>
      <c r="I84" s="25"/>
      <c r="J84" s="100">
        <v>99453</v>
      </c>
      <c r="K84" s="25"/>
      <c r="L84" s="101">
        <v>57752</v>
      </c>
    </row>
    <row r="85" spans="1:12" ht="16.5" customHeight="1">
      <c r="A85" s="23" t="s">
        <v>208</v>
      </c>
      <c r="D85" s="79"/>
      <c r="E85" s="78"/>
      <c r="F85" s="100">
        <v>20630</v>
      </c>
      <c r="G85" s="25"/>
      <c r="H85" s="101">
        <v>9657</v>
      </c>
      <c r="I85" s="25"/>
      <c r="J85" s="100" t="s">
        <v>262</v>
      </c>
      <c r="K85" s="25"/>
      <c r="L85" s="101">
        <v>0</v>
      </c>
    </row>
    <row r="86" spans="1:12" ht="16.5" customHeight="1">
      <c r="A86" s="23" t="s">
        <v>298</v>
      </c>
      <c r="E86" s="78"/>
      <c r="F86" s="102">
        <v>0</v>
      </c>
      <c r="G86" s="25"/>
      <c r="H86" s="103">
        <v>-7565</v>
      </c>
      <c r="I86" s="25"/>
      <c r="J86" s="102" t="s">
        <v>262</v>
      </c>
      <c r="K86" s="25"/>
      <c r="L86" s="103">
        <v>0</v>
      </c>
    </row>
    <row r="87" spans="4:12" ht="16.5" customHeight="1">
      <c r="D87" s="79"/>
      <c r="E87" s="78"/>
      <c r="F87" s="100"/>
      <c r="G87" s="25"/>
      <c r="H87" s="101"/>
      <c r="I87" s="25"/>
      <c r="J87" s="100"/>
      <c r="K87" s="25"/>
      <c r="L87" s="101"/>
    </row>
    <row r="88" spans="1:12" ht="16.5" customHeight="1">
      <c r="A88" s="78" t="s">
        <v>269</v>
      </c>
      <c r="B88" s="78"/>
      <c r="C88" s="24"/>
      <c r="D88" s="79"/>
      <c r="E88" s="78"/>
      <c r="F88" s="102">
        <f>SUM(F67:F86)</f>
        <v>-4531304</v>
      </c>
      <c r="G88" s="101"/>
      <c r="H88" s="103">
        <f>SUM(H67:H86)</f>
        <v>-3916034</v>
      </c>
      <c r="I88" s="121"/>
      <c r="J88" s="102">
        <f>SUM(J67:J86)</f>
        <v>-6185796</v>
      </c>
      <c r="K88" s="25"/>
      <c r="L88" s="103">
        <f>SUM(L67:L86)</f>
        <v>-1247873</v>
      </c>
    </row>
    <row r="89" spans="1:12" ht="16.5" customHeight="1">
      <c r="A89" s="78"/>
      <c r="B89" s="78"/>
      <c r="C89" s="24"/>
      <c r="D89" s="79"/>
      <c r="E89" s="78"/>
      <c r="F89" s="100"/>
      <c r="G89" s="25"/>
      <c r="H89" s="101"/>
      <c r="I89" s="121"/>
      <c r="J89" s="100"/>
      <c r="K89" s="25"/>
      <c r="L89" s="101"/>
    </row>
    <row r="90" spans="1:12" ht="16.5" customHeight="1">
      <c r="A90" s="78" t="s">
        <v>34</v>
      </c>
      <c r="D90" s="79"/>
      <c r="E90" s="78"/>
      <c r="F90" s="98"/>
      <c r="G90" s="25"/>
      <c r="H90" s="99"/>
      <c r="I90" s="121"/>
      <c r="J90" s="98"/>
      <c r="K90" s="25"/>
      <c r="L90" s="99"/>
    </row>
    <row r="91" spans="1:12" ht="16.5" customHeight="1">
      <c r="A91" s="23" t="s">
        <v>171</v>
      </c>
      <c r="D91" s="83">
        <v>17</v>
      </c>
      <c r="E91" s="78"/>
      <c r="F91" s="100">
        <v>9491195</v>
      </c>
      <c r="G91" s="25"/>
      <c r="H91" s="101">
        <v>2876886</v>
      </c>
      <c r="I91" s="25"/>
      <c r="J91" s="100">
        <v>6475437</v>
      </c>
      <c r="K91" s="121"/>
      <c r="L91" s="101">
        <v>2090398</v>
      </c>
    </row>
    <row r="92" spans="1:12" ht="16.5" customHeight="1">
      <c r="A92" s="193" t="s">
        <v>172</v>
      </c>
      <c r="C92" s="24"/>
      <c r="D92" s="83">
        <v>17</v>
      </c>
      <c r="E92" s="78"/>
      <c r="F92" s="105">
        <v>-8099100</v>
      </c>
      <c r="G92" s="24"/>
      <c r="H92" s="106">
        <v>-952203</v>
      </c>
      <c r="I92" s="24"/>
      <c r="J92" s="92">
        <v>-6644666</v>
      </c>
      <c r="K92" s="24"/>
      <c r="L92" s="154">
        <v>-584178</v>
      </c>
    </row>
    <row r="93" spans="1:12" ht="16.5" customHeight="1">
      <c r="A93" s="193" t="s">
        <v>173</v>
      </c>
      <c r="C93" s="24"/>
      <c r="D93" s="83">
        <v>18</v>
      </c>
      <c r="E93" s="78"/>
      <c r="F93" s="105">
        <v>574813</v>
      </c>
      <c r="G93" s="25"/>
      <c r="H93" s="106">
        <v>1000000</v>
      </c>
      <c r="I93" s="25"/>
      <c r="J93" s="105" t="s">
        <v>262</v>
      </c>
      <c r="K93" s="25"/>
      <c r="L93" s="106">
        <v>1000000</v>
      </c>
    </row>
    <row r="94" spans="1:12" ht="16.5" customHeight="1">
      <c r="A94" s="193" t="s">
        <v>174</v>
      </c>
      <c r="B94" s="193"/>
      <c r="C94" s="193"/>
      <c r="D94" s="83">
        <v>18</v>
      </c>
      <c r="E94" s="78"/>
      <c r="F94" s="100">
        <v>-1175304</v>
      </c>
      <c r="G94" s="25"/>
      <c r="H94" s="101">
        <v>-1040305</v>
      </c>
      <c r="I94" s="25"/>
      <c r="J94" s="100" t="s">
        <v>262</v>
      </c>
      <c r="K94" s="25"/>
      <c r="L94" s="101">
        <v>0</v>
      </c>
    </row>
    <row r="95" spans="1:12" ht="16.5" customHeight="1">
      <c r="A95" s="193" t="s">
        <v>240</v>
      </c>
      <c r="B95" s="193"/>
      <c r="C95" s="193"/>
      <c r="D95" s="125"/>
      <c r="E95" s="123"/>
      <c r="F95" s="124"/>
      <c r="G95" s="123"/>
      <c r="H95" s="164"/>
      <c r="I95" s="123"/>
      <c r="J95" s="124"/>
      <c r="K95" s="123"/>
      <c r="L95" s="164"/>
    </row>
    <row r="96" spans="2:12" ht="16.5" customHeight="1">
      <c r="B96" s="193" t="s">
        <v>155</v>
      </c>
      <c r="C96" s="193"/>
      <c r="D96" s="94">
        <v>21.6</v>
      </c>
      <c r="E96" s="78"/>
      <c r="F96" s="100">
        <v>50000</v>
      </c>
      <c r="G96" s="25"/>
      <c r="H96" s="101">
        <v>0</v>
      </c>
      <c r="I96" s="25"/>
      <c r="J96" s="100">
        <v>170000</v>
      </c>
      <c r="K96" s="25"/>
      <c r="L96" s="101">
        <v>0</v>
      </c>
    </row>
    <row r="97" spans="1:12" ht="16.5" customHeight="1">
      <c r="A97" s="23" t="s">
        <v>284</v>
      </c>
      <c r="B97" s="193"/>
      <c r="C97" s="193"/>
      <c r="D97" s="94"/>
      <c r="E97" s="78"/>
      <c r="F97" s="100"/>
      <c r="G97" s="25"/>
      <c r="H97" s="101"/>
      <c r="I97" s="25"/>
      <c r="J97" s="100"/>
      <c r="K97" s="25"/>
      <c r="L97" s="101"/>
    </row>
    <row r="98" spans="2:12" ht="16.5" customHeight="1">
      <c r="B98" s="193" t="s">
        <v>222</v>
      </c>
      <c r="C98" s="193"/>
      <c r="D98" s="94"/>
      <c r="E98" s="78"/>
      <c r="F98" s="100">
        <v>-29837</v>
      </c>
      <c r="G98" s="25"/>
      <c r="H98" s="101">
        <v>0</v>
      </c>
      <c r="I98" s="25"/>
      <c r="J98" s="100">
        <v>-110800</v>
      </c>
      <c r="K98" s="25"/>
      <c r="L98" s="101">
        <v>-63100</v>
      </c>
    </row>
    <row r="99" spans="1:12" ht="16.5" customHeight="1">
      <c r="A99" s="23" t="s">
        <v>235</v>
      </c>
      <c r="B99" s="193"/>
      <c r="C99" s="193"/>
      <c r="D99" s="94"/>
      <c r="E99" s="78"/>
      <c r="F99" s="100">
        <v>0</v>
      </c>
      <c r="G99" s="25"/>
      <c r="H99" s="101">
        <v>0</v>
      </c>
      <c r="I99" s="25"/>
      <c r="J99" s="100" t="s">
        <v>262</v>
      </c>
      <c r="K99" s="25"/>
      <c r="L99" s="101">
        <v>-204000</v>
      </c>
    </row>
    <row r="100" spans="1:12" ht="16.5" customHeight="1">
      <c r="A100" s="23" t="s">
        <v>277</v>
      </c>
      <c r="B100" s="193"/>
      <c r="C100" s="193"/>
      <c r="D100" s="94"/>
      <c r="E100" s="78"/>
      <c r="F100" s="100"/>
      <c r="G100" s="25"/>
      <c r="H100" s="101"/>
      <c r="I100" s="25"/>
      <c r="J100" s="100"/>
      <c r="K100" s="25"/>
      <c r="L100" s="101"/>
    </row>
    <row r="101" spans="2:12" ht="16.5" customHeight="1">
      <c r="B101" s="193"/>
      <c r="C101" s="23" t="s">
        <v>276</v>
      </c>
      <c r="D101" s="83">
        <v>18</v>
      </c>
      <c r="E101" s="78"/>
      <c r="F101" s="100">
        <v>-12117</v>
      </c>
      <c r="G101" s="25"/>
      <c r="H101" s="101">
        <v>-15674</v>
      </c>
      <c r="I101" s="25"/>
      <c r="J101" s="100" t="s">
        <v>262</v>
      </c>
      <c r="K101" s="25"/>
      <c r="L101" s="101">
        <v>-1000</v>
      </c>
    </row>
    <row r="102" spans="1:12" ht="16.5" customHeight="1">
      <c r="A102" s="23" t="s">
        <v>297</v>
      </c>
      <c r="B102" s="193"/>
      <c r="C102" s="193"/>
      <c r="D102" s="83">
        <v>19</v>
      </c>
      <c r="E102" s="78"/>
      <c r="F102" s="100">
        <v>7000000</v>
      </c>
      <c r="G102" s="25"/>
      <c r="H102" s="101">
        <v>0</v>
      </c>
      <c r="I102" s="25"/>
      <c r="J102" s="100">
        <v>7000000</v>
      </c>
      <c r="K102" s="25"/>
      <c r="L102" s="101" t="s">
        <v>262</v>
      </c>
    </row>
    <row r="103" spans="1:12" ht="16.5" customHeight="1">
      <c r="A103" s="23" t="s">
        <v>263</v>
      </c>
      <c r="B103" s="193"/>
      <c r="C103" s="193"/>
      <c r="D103" s="83">
        <v>19</v>
      </c>
      <c r="E103" s="78"/>
      <c r="F103" s="100">
        <v>-7000</v>
      </c>
      <c r="G103" s="25"/>
      <c r="H103" s="101">
        <v>0</v>
      </c>
      <c r="I103" s="25"/>
      <c r="J103" s="100">
        <v>-7000</v>
      </c>
      <c r="K103" s="25"/>
      <c r="L103" s="101" t="s">
        <v>262</v>
      </c>
    </row>
    <row r="104" spans="1:12" ht="16.5" customHeight="1">
      <c r="A104" s="193" t="s">
        <v>209</v>
      </c>
      <c r="B104" s="193"/>
      <c r="C104" s="193"/>
      <c r="D104" s="79"/>
      <c r="E104" s="78"/>
      <c r="F104" s="100">
        <v>-35895</v>
      </c>
      <c r="G104" s="25"/>
      <c r="H104" s="101">
        <v>-46324</v>
      </c>
      <c r="I104" s="25"/>
      <c r="J104" s="100">
        <v>-2767</v>
      </c>
      <c r="K104" s="25"/>
      <c r="L104" s="101">
        <v>-3820</v>
      </c>
    </row>
    <row r="105" spans="1:12" ht="16.5" customHeight="1">
      <c r="A105" s="193" t="s">
        <v>283</v>
      </c>
      <c r="D105" s="94"/>
      <c r="E105" s="78"/>
      <c r="F105" s="100"/>
      <c r="G105" s="25"/>
      <c r="H105" s="101"/>
      <c r="I105" s="25"/>
      <c r="J105" s="100"/>
      <c r="K105" s="25"/>
      <c r="L105" s="101"/>
    </row>
    <row r="106" spans="1:12" ht="16.5" customHeight="1">
      <c r="A106" s="193"/>
      <c r="B106" s="23" t="s">
        <v>282</v>
      </c>
      <c r="D106" s="94"/>
      <c r="E106" s="78"/>
      <c r="F106" s="100">
        <v>3000</v>
      </c>
      <c r="G106" s="25"/>
      <c r="H106" s="101">
        <v>0</v>
      </c>
      <c r="I106" s="25"/>
      <c r="J106" s="100" t="s">
        <v>262</v>
      </c>
      <c r="K106" s="25"/>
      <c r="L106" s="101">
        <v>0</v>
      </c>
    </row>
    <row r="107" spans="1:12" ht="16.5" customHeight="1">
      <c r="A107" s="204" t="s">
        <v>268</v>
      </c>
      <c r="B107" s="204"/>
      <c r="C107" s="204"/>
      <c r="D107" s="94"/>
      <c r="E107" s="78"/>
      <c r="F107" s="100">
        <v>-2</v>
      </c>
      <c r="G107" s="25"/>
      <c r="H107" s="101">
        <v>0</v>
      </c>
      <c r="I107" s="25"/>
      <c r="J107" s="100">
        <v>0</v>
      </c>
      <c r="K107" s="25"/>
      <c r="L107" s="101">
        <v>0</v>
      </c>
    </row>
    <row r="108" spans="1:12" ht="16.5" customHeight="1">
      <c r="A108" s="193" t="s">
        <v>84</v>
      </c>
      <c r="B108" s="193"/>
      <c r="C108" s="193"/>
      <c r="D108" s="79"/>
      <c r="E108" s="78"/>
      <c r="F108" s="102">
        <v>-472370</v>
      </c>
      <c r="G108" s="25"/>
      <c r="H108" s="103">
        <v>-194869</v>
      </c>
      <c r="I108" s="25"/>
      <c r="J108" s="102">
        <v>-229298</v>
      </c>
      <c r="K108" s="25"/>
      <c r="L108" s="103">
        <v>-182910</v>
      </c>
    </row>
    <row r="109" spans="4:12" ht="16.5" customHeight="1">
      <c r="D109" s="79"/>
      <c r="E109" s="78"/>
      <c r="F109" s="98"/>
      <c r="G109" s="25"/>
      <c r="H109" s="99"/>
      <c r="I109" s="121"/>
      <c r="J109" s="98"/>
      <c r="K109" s="25"/>
      <c r="L109" s="99"/>
    </row>
    <row r="110" spans="1:12" ht="16.5" customHeight="1">
      <c r="A110" s="78" t="s">
        <v>270</v>
      </c>
      <c r="B110" s="78"/>
      <c r="C110" s="78"/>
      <c r="D110" s="79"/>
      <c r="E110" s="78"/>
      <c r="F110" s="102">
        <f>SUM(F91:F108)</f>
        <v>7287383</v>
      </c>
      <c r="G110" s="25"/>
      <c r="H110" s="103">
        <f>SUM(H91:H108)</f>
        <v>1627511</v>
      </c>
      <c r="I110" s="101"/>
      <c r="J110" s="102">
        <f>SUM(J91:J108)</f>
        <v>6650906</v>
      </c>
      <c r="K110" s="25"/>
      <c r="L110" s="103">
        <f>SUM(L91:L108)</f>
        <v>2051390</v>
      </c>
    </row>
    <row r="111" spans="1:12" ht="16.5" customHeight="1">
      <c r="A111" s="78"/>
      <c r="B111" s="78"/>
      <c r="C111" s="24"/>
      <c r="D111" s="79"/>
      <c r="E111" s="78"/>
      <c r="F111" s="101"/>
      <c r="G111" s="25"/>
      <c r="H111" s="101"/>
      <c r="I111" s="121"/>
      <c r="J111" s="101"/>
      <c r="K111" s="25"/>
      <c r="L111" s="101"/>
    </row>
    <row r="112" spans="1:12" ht="21.75" customHeight="1">
      <c r="A112" s="203" t="str">
        <f>'2-4'!$A$59</f>
        <v>The accompanying condensed notes to the interim financial information are an integral part of this interim financial information.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</row>
    <row r="113" spans="1:12" ht="16.5" customHeight="1">
      <c r="A113" s="78" t="str">
        <f>+A57</f>
        <v>Energy Absolute Public Company Limited</v>
      </c>
      <c r="B113" s="78"/>
      <c r="C113" s="78"/>
      <c r="D113" s="79"/>
      <c r="G113" s="115"/>
      <c r="I113" s="116"/>
      <c r="K113" s="115"/>
      <c r="L113" s="163" t="s">
        <v>53</v>
      </c>
    </row>
    <row r="114" spans="1:11" ht="16.5" customHeight="1">
      <c r="A114" s="78" t="str">
        <f>A58</f>
        <v>Statement of Cash Flows </v>
      </c>
      <c r="B114" s="78"/>
      <c r="C114" s="78"/>
      <c r="D114" s="79"/>
      <c r="G114" s="115"/>
      <c r="I114" s="116"/>
      <c r="K114" s="115"/>
    </row>
    <row r="115" spans="1:12" ht="16.5" customHeight="1">
      <c r="A115" s="80" t="str">
        <f>+A59</f>
        <v>For the three-month period ended 31 March 2023</v>
      </c>
      <c r="B115" s="80"/>
      <c r="C115" s="80"/>
      <c r="D115" s="81"/>
      <c r="E115" s="82"/>
      <c r="F115" s="86"/>
      <c r="G115" s="117"/>
      <c r="H115" s="86"/>
      <c r="I115" s="118"/>
      <c r="J115" s="86"/>
      <c r="K115" s="117"/>
      <c r="L115" s="86"/>
    </row>
    <row r="116" spans="1:11" ht="16.5" customHeight="1">
      <c r="A116" s="78"/>
      <c r="B116" s="78"/>
      <c r="C116" s="78"/>
      <c r="D116" s="79"/>
      <c r="G116" s="115"/>
      <c r="I116" s="116"/>
      <c r="K116" s="115"/>
    </row>
    <row r="117" spans="1:11" ht="16.5" customHeight="1">
      <c r="A117" s="78"/>
      <c r="B117" s="78"/>
      <c r="C117" s="78"/>
      <c r="D117" s="79"/>
      <c r="G117" s="115"/>
      <c r="I117" s="116"/>
      <c r="K117" s="115"/>
    </row>
    <row r="118" spans="6:12" ht="16.5" customHeight="1">
      <c r="F118" s="194" t="s">
        <v>45</v>
      </c>
      <c r="G118" s="194"/>
      <c r="H118" s="194"/>
      <c r="I118" s="87"/>
      <c r="J118" s="194" t="s">
        <v>97</v>
      </c>
      <c r="K118" s="194"/>
      <c r="L118" s="194"/>
    </row>
    <row r="119" spans="1:12" ht="16.5" customHeight="1">
      <c r="A119" s="24"/>
      <c r="E119" s="78"/>
      <c r="F119" s="195" t="s">
        <v>125</v>
      </c>
      <c r="G119" s="195"/>
      <c r="H119" s="195"/>
      <c r="I119" s="89"/>
      <c r="J119" s="195" t="s">
        <v>125</v>
      </c>
      <c r="K119" s="195"/>
      <c r="L119" s="195"/>
    </row>
    <row r="120" spans="4:12" ht="16.5" customHeight="1">
      <c r="D120" s="79"/>
      <c r="E120" s="78"/>
      <c r="F120" s="96" t="s">
        <v>250</v>
      </c>
      <c r="G120" s="119"/>
      <c r="H120" s="149" t="s">
        <v>211</v>
      </c>
      <c r="I120" s="119"/>
      <c r="J120" s="96" t="s">
        <v>250</v>
      </c>
      <c r="K120" s="119"/>
      <c r="L120" s="149" t="s">
        <v>211</v>
      </c>
    </row>
    <row r="121" spans="4:12" ht="16.5" customHeight="1">
      <c r="D121" s="79"/>
      <c r="E121" s="78"/>
      <c r="F121" s="97" t="s">
        <v>80</v>
      </c>
      <c r="G121" s="119"/>
      <c r="H121" s="97" t="s">
        <v>80</v>
      </c>
      <c r="I121" s="119"/>
      <c r="J121" s="97" t="s">
        <v>80</v>
      </c>
      <c r="K121" s="119"/>
      <c r="L121" s="97" t="s">
        <v>80</v>
      </c>
    </row>
    <row r="122" spans="4:12" ht="16.5" customHeight="1">
      <c r="D122" s="79"/>
      <c r="E122" s="78"/>
      <c r="F122" s="98"/>
      <c r="G122" s="25"/>
      <c r="H122" s="99"/>
      <c r="I122" s="121"/>
      <c r="J122" s="98"/>
      <c r="K122" s="25"/>
      <c r="L122" s="99"/>
    </row>
    <row r="123" spans="1:12" ht="16.5" customHeight="1">
      <c r="A123" s="78"/>
      <c r="B123" s="78"/>
      <c r="C123" s="78"/>
      <c r="D123" s="79"/>
      <c r="E123" s="78"/>
      <c r="F123" s="100"/>
      <c r="G123" s="25"/>
      <c r="H123" s="101"/>
      <c r="I123" s="101"/>
      <c r="J123" s="100"/>
      <c r="K123" s="25"/>
      <c r="L123" s="101"/>
    </row>
    <row r="124" spans="1:12" ht="16.5" customHeight="1">
      <c r="A124" s="78" t="s">
        <v>226</v>
      </c>
      <c r="B124" s="78"/>
      <c r="C124" s="78"/>
      <c r="D124" s="79"/>
      <c r="E124" s="78"/>
      <c r="F124" s="100">
        <f>F51+F88+F110</f>
        <v>940121</v>
      </c>
      <c r="G124" s="25"/>
      <c r="H124" s="101">
        <f>H51+H88+H110</f>
        <v>276736</v>
      </c>
      <c r="I124" s="121"/>
      <c r="J124" s="100">
        <f>J51+J88+J110</f>
        <v>373827</v>
      </c>
      <c r="K124" s="25"/>
      <c r="L124" s="101">
        <f>L51+L88+L110</f>
        <v>510796</v>
      </c>
    </row>
    <row r="125" spans="1:12" ht="16.5" customHeight="1">
      <c r="A125" s="23" t="s">
        <v>49</v>
      </c>
      <c r="D125" s="79"/>
      <c r="E125" s="78"/>
      <c r="F125" s="100">
        <v>3210732</v>
      </c>
      <c r="G125" s="25"/>
      <c r="H125" s="101">
        <v>2926972</v>
      </c>
      <c r="I125" s="25"/>
      <c r="J125" s="100">
        <v>250396</v>
      </c>
      <c r="K125" s="25"/>
      <c r="L125" s="101">
        <v>662435</v>
      </c>
    </row>
    <row r="126" spans="1:12" ht="16.5" customHeight="1">
      <c r="A126" s="23" t="s">
        <v>196</v>
      </c>
      <c r="B126" s="24"/>
      <c r="C126" s="24"/>
      <c r="D126" s="79"/>
      <c r="E126" s="78"/>
      <c r="F126" s="102">
        <v>-15900</v>
      </c>
      <c r="G126" s="25"/>
      <c r="H126" s="103">
        <v>-39588</v>
      </c>
      <c r="I126" s="25"/>
      <c r="J126" s="102">
        <v>-129</v>
      </c>
      <c r="K126" s="25"/>
      <c r="L126" s="103">
        <v>-860</v>
      </c>
    </row>
    <row r="127" spans="4:12" ht="16.5" customHeight="1">
      <c r="D127" s="79"/>
      <c r="E127" s="78"/>
      <c r="F127" s="98"/>
      <c r="G127" s="25"/>
      <c r="H127" s="99"/>
      <c r="I127" s="121"/>
      <c r="J127" s="98"/>
      <c r="K127" s="25"/>
      <c r="L127" s="99"/>
    </row>
    <row r="128" spans="1:12" ht="16.5" customHeight="1" thickBot="1">
      <c r="A128" s="78" t="s">
        <v>50</v>
      </c>
      <c r="D128" s="79"/>
      <c r="E128" s="78"/>
      <c r="F128" s="107">
        <f>SUM(F124:F127)</f>
        <v>4134953</v>
      </c>
      <c r="G128" s="25"/>
      <c r="H128" s="108">
        <f>SUM(H124:H127)</f>
        <v>3164120</v>
      </c>
      <c r="I128" s="121"/>
      <c r="J128" s="107">
        <f>SUM(J124:J126)</f>
        <v>624094</v>
      </c>
      <c r="K128" s="25"/>
      <c r="L128" s="108">
        <f>SUM(L124:L126)</f>
        <v>1172371</v>
      </c>
    </row>
    <row r="129" spans="5:12" ht="16.5" customHeight="1" thickTop="1">
      <c r="E129" s="78"/>
      <c r="F129" s="98"/>
      <c r="G129" s="25"/>
      <c r="H129" s="99"/>
      <c r="I129" s="121"/>
      <c r="J129" s="98"/>
      <c r="K129" s="25"/>
      <c r="L129" s="99"/>
    </row>
    <row r="130" spans="1:12" ht="16.5" customHeight="1">
      <c r="A130" s="78" t="s">
        <v>140</v>
      </c>
      <c r="D130" s="79"/>
      <c r="E130" s="78"/>
      <c r="F130" s="100"/>
      <c r="G130" s="35"/>
      <c r="H130" s="101"/>
      <c r="I130" s="36"/>
      <c r="J130" s="100"/>
      <c r="K130" s="35"/>
      <c r="L130" s="101"/>
    </row>
    <row r="131" spans="1:12" ht="16.5" customHeight="1">
      <c r="A131" s="193" t="s">
        <v>79</v>
      </c>
      <c r="D131" s="79"/>
      <c r="E131" s="78"/>
      <c r="F131" s="100"/>
      <c r="G131" s="35"/>
      <c r="H131" s="101"/>
      <c r="I131" s="36"/>
      <c r="J131" s="100"/>
      <c r="K131" s="35"/>
      <c r="L131" s="101"/>
    </row>
    <row r="132" spans="1:12" ht="16.5" customHeight="1">
      <c r="A132" s="193"/>
      <c r="B132" s="23" t="s">
        <v>141</v>
      </c>
      <c r="D132" s="79"/>
      <c r="E132" s="78"/>
      <c r="F132" s="102">
        <f>F128</f>
        <v>4134953</v>
      </c>
      <c r="G132" s="35"/>
      <c r="H132" s="103">
        <f>H128</f>
        <v>3164120</v>
      </c>
      <c r="I132" s="25"/>
      <c r="J132" s="102">
        <f>J128</f>
        <v>624094</v>
      </c>
      <c r="K132" s="121"/>
      <c r="L132" s="103">
        <f>L128</f>
        <v>1172371</v>
      </c>
    </row>
    <row r="133" spans="1:12" ht="16.5" customHeight="1">
      <c r="A133" s="193"/>
      <c r="D133" s="79"/>
      <c r="E133" s="78"/>
      <c r="F133" s="100"/>
      <c r="G133" s="35"/>
      <c r="H133" s="101"/>
      <c r="I133" s="36"/>
      <c r="J133" s="100"/>
      <c r="K133" s="35"/>
      <c r="L133" s="101"/>
    </row>
    <row r="134" spans="1:12" ht="16.5" customHeight="1" thickBot="1">
      <c r="A134" s="193"/>
      <c r="D134" s="79"/>
      <c r="E134" s="78"/>
      <c r="F134" s="107">
        <f>SUM(F132:F133)</f>
        <v>4134953</v>
      </c>
      <c r="G134" s="35"/>
      <c r="H134" s="108">
        <f>SUM(H132:H133)</f>
        <v>3164120</v>
      </c>
      <c r="I134" s="36"/>
      <c r="J134" s="107">
        <f>SUM(J132:J133)</f>
        <v>624094</v>
      </c>
      <c r="K134" s="35"/>
      <c r="L134" s="108">
        <f>SUM(L132:L133)</f>
        <v>1172371</v>
      </c>
    </row>
    <row r="135" spans="3:12" ht="16.5" customHeight="1" thickTop="1">
      <c r="C135" s="24"/>
      <c r="D135" s="79"/>
      <c r="E135" s="78"/>
      <c r="F135" s="98"/>
      <c r="G135" s="25"/>
      <c r="H135" s="99"/>
      <c r="I135" s="121"/>
      <c r="J135" s="98"/>
      <c r="K135" s="25"/>
      <c r="L135" s="99"/>
    </row>
    <row r="136" spans="3:12" ht="16.5" customHeight="1">
      <c r="C136" s="24"/>
      <c r="D136" s="79"/>
      <c r="E136" s="78"/>
      <c r="F136" s="98"/>
      <c r="G136" s="25"/>
      <c r="H136" s="99"/>
      <c r="I136" s="121"/>
      <c r="J136" s="98"/>
      <c r="K136" s="25"/>
      <c r="L136" s="99"/>
    </row>
    <row r="137" spans="1:12" ht="16.5" customHeight="1">
      <c r="A137" s="78" t="s">
        <v>164</v>
      </c>
      <c r="D137" s="79"/>
      <c r="E137" s="78"/>
      <c r="F137" s="98"/>
      <c r="G137" s="25"/>
      <c r="H137" s="99"/>
      <c r="I137" s="121"/>
      <c r="J137" s="98"/>
      <c r="K137" s="25"/>
      <c r="L137" s="99"/>
    </row>
    <row r="138" spans="1:10" ht="16.5" customHeight="1">
      <c r="A138" s="193" t="s">
        <v>142</v>
      </c>
      <c r="B138" s="24"/>
      <c r="C138" s="24"/>
      <c r="D138" s="79"/>
      <c r="E138" s="78"/>
      <c r="F138" s="91"/>
      <c r="J138" s="91"/>
    </row>
    <row r="139" spans="1:10" ht="16.5" customHeight="1">
      <c r="A139" s="193"/>
      <c r="B139" s="24" t="s">
        <v>236</v>
      </c>
      <c r="C139" s="24"/>
      <c r="D139" s="79"/>
      <c r="E139" s="78"/>
      <c r="F139" s="91"/>
      <c r="J139" s="91"/>
    </row>
    <row r="140" spans="1:12" ht="16.5" customHeight="1">
      <c r="A140" s="193"/>
      <c r="B140" s="24" t="s">
        <v>147</v>
      </c>
      <c r="C140" s="24"/>
      <c r="D140" s="79"/>
      <c r="E140" s="78"/>
      <c r="F140" s="100">
        <v>-351651</v>
      </c>
      <c r="G140" s="25"/>
      <c r="H140" s="101">
        <v>565929</v>
      </c>
      <c r="I140" s="25"/>
      <c r="J140" s="100">
        <v>0</v>
      </c>
      <c r="K140" s="35"/>
      <c r="L140" s="101">
        <v>0</v>
      </c>
    </row>
    <row r="141" spans="1:12" ht="16.5" customHeight="1">
      <c r="A141" s="23" t="s">
        <v>143</v>
      </c>
      <c r="B141" s="24"/>
      <c r="C141" s="193"/>
      <c r="D141" s="126"/>
      <c r="E141" s="78"/>
      <c r="F141" s="100">
        <v>0</v>
      </c>
      <c r="G141" s="25"/>
      <c r="H141" s="101">
        <v>-264</v>
      </c>
      <c r="I141" s="25"/>
      <c r="J141" s="100">
        <v>0</v>
      </c>
      <c r="K141" s="35"/>
      <c r="L141" s="101">
        <v>0</v>
      </c>
    </row>
    <row r="142" spans="1:12" ht="16.5" customHeight="1">
      <c r="A142" s="193" t="s">
        <v>237</v>
      </c>
      <c r="B142" s="24"/>
      <c r="C142" s="193"/>
      <c r="D142" s="126"/>
      <c r="E142" s="78"/>
      <c r="F142" s="100">
        <v>4687</v>
      </c>
      <c r="G142" s="25"/>
      <c r="H142" s="101">
        <v>573</v>
      </c>
      <c r="I142" s="25"/>
      <c r="J142" s="100">
        <v>0</v>
      </c>
      <c r="K142" s="35"/>
      <c r="L142" s="101">
        <v>0</v>
      </c>
    </row>
    <row r="143" spans="1:12" ht="16.5" customHeight="1">
      <c r="A143" s="193" t="s">
        <v>224</v>
      </c>
      <c r="B143" s="193"/>
      <c r="D143" s="122"/>
      <c r="F143" s="100"/>
      <c r="G143" s="120"/>
      <c r="H143" s="101"/>
      <c r="I143" s="120"/>
      <c r="J143" s="100"/>
      <c r="K143" s="35"/>
      <c r="L143" s="101"/>
    </row>
    <row r="144" spans="3:12" ht="16.5" customHeight="1">
      <c r="C144" s="23" t="s">
        <v>234</v>
      </c>
      <c r="E144" s="78"/>
      <c r="F144" s="100">
        <v>180525</v>
      </c>
      <c r="G144" s="25"/>
      <c r="H144" s="101">
        <v>-333650</v>
      </c>
      <c r="I144" s="121"/>
      <c r="J144" s="100">
        <v>0</v>
      </c>
      <c r="K144" s="25"/>
      <c r="L144" s="101">
        <v>0</v>
      </c>
    </row>
    <row r="145" spans="1:12" ht="16.5" customHeight="1">
      <c r="A145" s="193" t="s">
        <v>271</v>
      </c>
      <c r="E145" s="78"/>
      <c r="F145" s="100"/>
      <c r="G145" s="25"/>
      <c r="H145" s="101"/>
      <c r="I145" s="121"/>
      <c r="J145" s="100"/>
      <c r="K145" s="25"/>
      <c r="L145" s="101"/>
    </row>
    <row r="146" spans="2:12" ht="16.5" customHeight="1">
      <c r="B146" s="23" t="s">
        <v>272</v>
      </c>
      <c r="E146" s="78"/>
      <c r="F146" s="100">
        <v>1250309</v>
      </c>
      <c r="G146" s="25"/>
      <c r="H146" s="101">
        <v>0</v>
      </c>
      <c r="I146" s="121"/>
      <c r="J146" s="100">
        <v>0</v>
      </c>
      <c r="K146" s="25"/>
      <c r="L146" s="101">
        <v>0</v>
      </c>
    </row>
    <row r="147" spans="2:12" ht="16.5" customHeight="1">
      <c r="B147" s="24"/>
      <c r="E147" s="78"/>
      <c r="F147" s="101"/>
      <c r="G147" s="25"/>
      <c r="H147" s="101"/>
      <c r="I147" s="121"/>
      <c r="J147" s="101"/>
      <c r="K147" s="25"/>
      <c r="L147" s="101"/>
    </row>
    <row r="148" spans="5:12" ht="16.5" customHeight="1">
      <c r="E148" s="78"/>
      <c r="F148" s="101"/>
      <c r="G148" s="25"/>
      <c r="H148" s="101"/>
      <c r="I148" s="121"/>
      <c r="J148" s="101"/>
      <c r="K148" s="25"/>
      <c r="L148" s="101"/>
    </row>
    <row r="149" spans="5:12" ht="16.5" customHeight="1">
      <c r="E149" s="78"/>
      <c r="F149" s="101"/>
      <c r="G149" s="25"/>
      <c r="H149" s="101"/>
      <c r="I149" s="121"/>
      <c r="J149" s="101"/>
      <c r="K149" s="25"/>
      <c r="L149" s="101"/>
    </row>
    <row r="150" spans="5:12" ht="16.5" customHeight="1">
      <c r="E150" s="78"/>
      <c r="F150" s="101"/>
      <c r="G150" s="25"/>
      <c r="H150" s="101"/>
      <c r="I150" s="121"/>
      <c r="J150" s="101"/>
      <c r="K150" s="25"/>
      <c r="L150" s="101"/>
    </row>
    <row r="151" spans="5:12" ht="16.5" customHeight="1">
      <c r="E151" s="78"/>
      <c r="F151" s="101"/>
      <c r="G151" s="25"/>
      <c r="H151" s="101"/>
      <c r="I151" s="121"/>
      <c r="J151" s="101"/>
      <c r="K151" s="25"/>
      <c r="L151" s="101"/>
    </row>
    <row r="152" spans="5:12" ht="16.5" customHeight="1">
      <c r="E152" s="78"/>
      <c r="F152" s="101"/>
      <c r="G152" s="25"/>
      <c r="H152" s="101"/>
      <c r="I152" s="121"/>
      <c r="J152" s="101"/>
      <c r="K152" s="25"/>
      <c r="L152" s="101"/>
    </row>
    <row r="153" spans="5:12" ht="16.5" customHeight="1">
      <c r="E153" s="78"/>
      <c r="F153" s="101"/>
      <c r="G153" s="25"/>
      <c r="H153" s="101"/>
      <c r="I153" s="121"/>
      <c r="J153" s="101"/>
      <c r="K153" s="25"/>
      <c r="L153" s="101"/>
    </row>
    <row r="154" spans="5:12" ht="16.5" customHeight="1">
      <c r="E154" s="78"/>
      <c r="F154" s="101"/>
      <c r="G154" s="25"/>
      <c r="H154" s="101"/>
      <c r="I154" s="121"/>
      <c r="J154" s="101"/>
      <c r="K154" s="25"/>
      <c r="L154" s="101"/>
    </row>
    <row r="155" spans="5:12" ht="16.5" customHeight="1">
      <c r="E155" s="78"/>
      <c r="F155" s="101"/>
      <c r="G155" s="25"/>
      <c r="H155" s="101"/>
      <c r="I155" s="121"/>
      <c r="J155" s="101"/>
      <c r="K155" s="25"/>
      <c r="L155" s="101"/>
    </row>
    <row r="156" spans="5:12" ht="16.5" customHeight="1">
      <c r="E156" s="78"/>
      <c r="F156" s="101"/>
      <c r="G156" s="25"/>
      <c r="H156" s="101"/>
      <c r="I156" s="121"/>
      <c r="J156" s="101"/>
      <c r="K156" s="25"/>
      <c r="L156" s="101"/>
    </row>
    <row r="157" spans="5:12" ht="16.5" customHeight="1">
      <c r="E157" s="78"/>
      <c r="F157" s="101"/>
      <c r="G157" s="25"/>
      <c r="H157" s="101"/>
      <c r="I157" s="121"/>
      <c r="J157" s="101"/>
      <c r="K157" s="25"/>
      <c r="L157" s="101"/>
    </row>
    <row r="158" spans="5:12" ht="16.5" customHeight="1">
      <c r="E158" s="78"/>
      <c r="F158" s="101"/>
      <c r="G158" s="25"/>
      <c r="H158" s="101"/>
      <c r="I158" s="121"/>
      <c r="J158" s="101"/>
      <c r="K158" s="25"/>
      <c r="L158" s="101"/>
    </row>
    <row r="159" spans="5:12" ht="16.5" customHeight="1">
      <c r="E159" s="78"/>
      <c r="F159" s="101"/>
      <c r="G159" s="25"/>
      <c r="H159" s="101"/>
      <c r="I159" s="121"/>
      <c r="J159" s="101"/>
      <c r="K159" s="25"/>
      <c r="L159" s="101"/>
    </row>
    <row r="160" spans="5:12" ht="16.5" customHeight="1">
      <c r="E160" s="78"/>
      <c r="F160" s="101"/>
      <c r="G160" s="25"/>
      <c r="H160" s="101"/>
      <c r="I160" s="121"/>
      <c r="J160" s="101"/>
      <c r="K160" s="25"/>
      <c r="L160" s="101"/>
    </row>
    <row r="161" spans="5:12" ht="16.5" customHeight="1">
      <c r="E161" s="78"/>
      <c r="F161" s="101"/>
      <c r="G161" s="25"/>
      <c r="H161" s="101"/>
      <c r="I161" s="121"/>
      <c r="J161" s="101"/>
      <c r="K161" s="25"/>
      <c r="L161" s="101"/>
    </row>
    <row r="162" spans="5:12" ht="16.5" customHeight="1">
      <c r="E162" s="78"/>
      <c r="F162" s="101"/>
      <c r="G162" s="25"/>
      <c r="H162" s="101"/>
      <c r="I162" s="121"/>
      <c r="J162" s="101"/>
      <c r="K162" s="25"/>
      <c r="L162" s="101"/>
    </row>
    <row r="163" spans="5:12" ht="16.5" customHeight="1">
      <c r="E163" s="78"/>
      <c r="F163" s="101"/>
      <c r="G163" s="25"/>
      <c r="H163" s="101"/>
      <c r="I163" s="121"/>
      <c r="J163" s="101"/>
      <c r="K163" s="25"/>
      <c r="L163" s="101"/>
    </row>
    <row r="164" spans="5:12" ht="16.5" customHeight="1">
      <c r="E164" s="78"/>
      <c r="F164" s="101"/>
      <c r="G164" s="25"/>
      <c r="H164" s="101"/>
      <c r="I164" s="121"/>
      <c r="J164" s="101"/>
      <c r="K164" s="25"/>
      <c r="L164" s="101"/>
    </row>
    <row r="165" spans="5:12" ht="16.5" customHeight="1">
      <c r="E165" s="78"/>
      <c r="F165" s="101"/>
      <c r="G165" s="25"/>
      <c r="H165" s="101"/>
      <c r="I165" s="121"/>
      <c r="J165" s="101"/>
      <c r="K165" s="25"/>
      <c r="L165" s="101"/>
    </row>
    <row r="166" spans="5:12" ht="16.5" customHeight="1">
      <c r="E166" s="78"/>
      <c r="F166" s="101"/>
      <c r="G166" s="25"/>
      <c r="H166" s="101"/>
      <c r="I166" s="121"/>
      <c r="J166" s="101"/>
      <c r="K166" s="25"/>
      <c r="L166" s="101"/>
    </row>
    <row r="167" spans="8:12" s="83" customFormat="1" ht="15" customHeight="1">
      <c r="H167" s="144"/>
      <c r="L167" s="144"/>
    </row>
    <row r="168" spans="1:12" ht="21.75" customHeight="1">
      <c r="A168" s="203" t="s">
        <v>200</v>
      </c>
      <c r="B168" s="203"/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</row>
  </sheetData>
  <sheetProtection/>
  <mergeCells count="18">
    <mergeCell ref="F6:H6"/>
    <mergeCell ref="J6:L6"/>
    <mergeCell ref="F7:H7"/>
    <mergeCell ref="J7:L7"/>
    <mergeCell ref="F62:H62"/>
    <mergeCell ref="J62:L62"/>
    <mergeCell ref="A112:L112"/>
    <mergeCell ref="B24:C24"/>
    <mergeCell ref="B29:C29"/>
    <mergeCell ref="A107:C107"/>
    <mergeCell ref="A168:L168"/>
    <mergeCell ref="A56:L56"/>
    <mergeCell ref="F63:H63"/>
    <mergeCell ref="J63:L63"/>
    <mergeCell ref="F118:H118"/>
    <mergeCell ref="J118:L118"/>
    <mergeCell ref="F119:H119"/>
    <mergeCell ref="J119:L119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85" r:id="rId1"/>
  <headerFooter>
    <oddFooter>&amp;R&amp;"Arial,Regular"&amp;10&amp;P</oddFooter>
  </headerFooter>
  <rowBreaks count="2" manualBreakCount="2">
    <brk id="5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Dissakorn T.</cp:lastModifiedBy>
  <cp:lastPrinted>2023-05-12T07:13:29Z</cp:lastPrinted>
  <dcterms:created xsi:type="dcterms:W3CDTF">2014-03-04T07:14:12Z</dcterms:created>
  <dcterms:modified xsi:type="dcterms:W3CDTF">2023-05-17T01:52:25Z</dcterms:modified>
  <cp:category/>
  <cp:version/>
  <cp:contentType/>
  <cp:contentStatus/>
</cp:coreProperties>
</file>