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activeTab="0"/>
  </bookViews>
  <sheets>
    <sheet name="6-8" sheetId="1" r:id="rId1"/>
    <sheet name="9-10" sheetId="2" r:id="rId2"/>
    <sheet name="11" sheetId="3" r:id="rId3"/>
    <sheet name="12" sheetId="4" r:id="rId4"/>
    <sheet name="13-15" sheetId="5" r:id="rId5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<sst xmlns="http://schemas.openxmlformats.org/spreadsheetml/2006/main" count="449" uniqueCount="301">
  <si>
    <t>Energy Absolute Public Company Limited</t>
  </si>
  <si>
    <t xml:space="preserve">Statement of Financial Position </t>
  </si>
  <si>
    <t>As at 31 December 2022</t>
  </si>
  <si>
    <t>Consolidated 
financial statements</t>
  </si>
  <si>
    <t>Separate 
financial statements</t>
  </si>
  <si>
    <t>Notes</t>
  </si>
  <si>
    <t>Baht</t>
  </si>
  <si>
    <t>Assets</t>
  </si>
  <si>
    <t>Current assets</t>
  </si>
  <si>
    <t xml:space="preserve">Cash and cash equivalents </t>
  </si>
  <si>
    <t>Deposits at financial institutions used as collateral</t>
  </si>
  <si>
    <t>Trade accounts receivable, net</t>
  </si>
  <si>
    <t>Current portion of finance lease receivables, net</t>
  </si>
  <si>
    <t>Other accounts receivable, net</t>
  </si>
  <si>
    <t>Short-term loans to related parties, net</t>
  </si>
  <si>
    <t xml:space="preserve">Current portion of long-term loans to </t>
  </si>
  <si>
    <t>other parties and related parties</t>
  </si>
  <si>
    <t>Inventories, net</t>
  </si>
  <si>
    <t>Non-current assets held for sale</t>
  </si>
  <si>
    <t>Total current assets</t>
  </si>
  <si>
    <t>Non-current assets</t>
  </si>
  <si>
    <t>Finance lease receivables, net</t>
  </si>
  <si>
    <t>Financial assets measured at fair value</t>
  </si>
  <si>
    <t>through other comprehensive income</t>
  </si>
  <si>
    <t>Investments in subsidiaries</t>
  </si>
  <si>
    <t>Investments in associates</t>
  </si>
  <si>
    <t>Investment in joint ventures</t>
  </si>
  <si>
    <t>Investment property, net</t>
  </si>
  <si>
    <t>Property, plant and equipment, net</t>
  </si>
  <si>
    <t>Right-of-use assets, net</t>
  </si>
  <si>
    <t>Goodwill</t>
  </si>
  <si>
    <t>Intangible assets, net</t>
  </si>
  <si>
    <t>Deferred tax assets, net</t>
  </si>
  <si>
    <t>Other non-current assets, net</t>
  </si>
  <si>
    <t>Total non-current assets</t>
  </si>
  <si>
    <t>Total assets</t>
  </si>
  <si>
    <t>Director ________________________________________________</t>
  </si>
  <si>
    <t>Liabilities and equity</t>
  </si>
  <si>
    <t>Current liabilities</t>
  </si>
  <si>
    <t>Short-term loans from financial institutions, net</t>
  </si>
  <si>
    <t>Trade accounts payable</t>
  </si>
  <si>
    <t>Other accounts payable</t>
  </si>
  <si>
    <t>Construction payables and payables</t>
  </si>
  <si>
    <t>for purchase of assets</t>
  </si>
  <si>
    <t>Short-term loans from other parties</t>
  </si>
  <si>
    <t xml:space="preserve">and related parties </t>
  </si>
  <si>
    <t xml:space="preserve">Current portion of long-term loans from </t>
  </si>
  <si>
    <t>financial institutions, net</t>
  </si>
  <si>
    <t>Derivative liabilities</t>
  </si>
  <si>
    <t>Current portion of lease liabilities, net</t>
  </si>
  <si>
    <t xml:space="preserve">Current portion of long-term loans </t>
  </si>
  <si>
    <t>from a related party</t>
  </si>
  <si>
    <t>Current portion of debentures, net</t>
  </si>
  <si>
    <t>Income tax payable</t>
  </si>
  <si>
    <t>Retention for constructions</t>
  </si>
  <si>
    <t>Total current liabilities</t>
  </si>
  <si>
    <t>Non-current liabilities</t>
  </si>
  <si>
    <t>Long-term loans from financial institutions, net</t>
  </si>
  <si>
    <t>Long-term loans from a related party</t>
  </si>
  <si>
    <t>Debentures, net</t>
  </si>
  <si>
    <t>Lease liabilities, net</t>
  </si>
  <si>
    <t>Deferred tax liabilities, net</t>
  </si>
  <si>
    <t>Retirement benefit obligations</t>
  </si>
  <si>
    <t>Advance receipts for land rental from related parties</t>
  </si>
  <si>
    <t>Provision for decommissioning costs</t>
  </si>
  <si>
    <t>Other non-current liabilities</t>
  </si>
  <si>
    <t>Total non-current liabilities</t>
  </si>
  <si>
    <t>Total liabilities</t>
  </si>
  <si>
    <t>Note</t>
  </si>
  <si>
    <r>
      <t xml:space="preserve">Liabilities and equity </t>
    </r>
    <r>
      <rPr>
        <sz val="8"/>
        <rFont val="Arial"/>
        <family val="2"/>
      </rPr>
      <t>(continued)</t>
    </r>
  </si>
  <si>
    <t>Equity</t>
  </si>
  <si>
    <t>Share capital</t>
  </si>
  <si>
    <t>Authorised share capital</t>
  </si>
  <si>
    <t xml:space="preserve">- 4,020,000,000 ordinary shares </t>
  </si>
  <si>
    <t xml:space="preserve">   at par value of Baht 0.10 per share</t>
  </si>
  <si>
    <t xml:space="preserve">   (2021: 3,730,000,000 ordinary shares</t>
  </si>
  <si>
    <t xml:space="preserve">   at par value of Baht 0.10 per share)</t>
  </si>
  <si>
    <t>Issued and paid-up share capital</t>
  </si>
  <si>
    <t>- 3,730,000,000 ordinary shares</t>
  </si>
  <si>
    <t xml:space="preserve">   paid-up at Baht 0.10 per share</t>
  </si>
  <si>
    <t>Premium on share capital</t>
  </si>
  <si>
    <t xml:space="preserve">Retained earnings </t>
  </si>
  <si>
    <t xml:space="preserve">Appropriated </t>
  </si>
  <si>
    <t>- Legal reserve</t>
  </si>
  <si>
    <t>Unappropriated</t>
  </si>
  <si>
    <t>Other components of equity</t>
  </si>
  <si>
    <t xml:space="preserve">Equity attributable to owners </t>
  </si>
  <si>
    <t>of the parent</t>
  </si>
  <si>
    <t>Non-controlling interests</t>
  </si>
  <si>
    <t>Total equity</t>
  </si>
  <si>
    <t>Total liabilities and equity</t>
  </si>
  <si>
    <t>Statement of Comprehensive Income</t>
  </si>
  <si>
    <t>For the year ended 31 December 2022</t>
  </si>
  <si>
    <t>Revenue from sales and services</t>
  </si>
  <si>
    <t>Revenue from subsidy for adders</t>
  </si>
  <si>
    <t>Dividend income</t>
  </si>
  <si>
    <t>17.2, 40.8</t>
  </si>
  <si>
    <t>Other income</t>
  </si>
  <si>
    <t>Total revenues</t>
  </si>
  <si>
    <t>Cost of sales and services</t>
  </si>
  <si>
    <t>Selling expenses</t>
  </si>
  <si>
    <t>Administrative expenses</t>
  </si>
  <si>
    <t>Gain on measurement of derivatives</t>
  </si>
  <si>
    <t>Currency exchange gains, net</t>
  </si>
  <si>
    <t>Finance costs</t>
  </si>
  <si>
    <t>Total expenses</t>
  </si>
  <si>
    <t xml:space="preserve">Share of profit from investments in associates and </t>
  </si>
  <si>
    <t>joint ventures, net</t>
  </si>
  <si>
    <t>Profit before income tax</t>
  </si>
  <si>
    <t>Income tax</t>
  </si>
  <si>
    <t>Profit for the year</t>
  </si>
  <si>
    <t>Other comprehensive income (expense)</t>
  </si>
  <si>
    <t xml:space="preserve">Items that will not be reclassified subsequently </t>
  </si>
  <si>
    <t>to profit or loss</t>
  </si>
  <si>
    <t>Gain (loss) from remeasurement of investments in equity</t>
  </si>
  <si>
    <t xml:space="preserve">   instruments at fair value through other comprehensive </t>
  </si>
  <si>
    <t xml:space="preserve">   income, net</t>
  </si>
  <si>
    <t>Income tax on items that will not be reclassified</t>
  </si>
  <si>
    <t xml:space="preserve">   subsequently to profit or loss</t>
  </si>
  <si>
    <t xml:space="preserve">Total items that will not be reclassified subsequently </t>
  </si>
  <si>
    <t xml:space="preserve">   to profit or loss</t>
  </si>
  <si>
    <t>Items that will be reclassified subsequently to profit or loss</t>
  </si>
  <si>
    <t xml:space="preserve">Share of other comprehensive income (expense) </t>
  </si>
  <si>
    <t xml:space="preserve">from associates and joint ventures accounted for </t>
  </si>
  <si>
    <t>using the equity method, net</t>
  </si>
  <si>
    <t>Currency translation differences</t>
  </si>
  <si>
    <t>Income tax on items that will be reclassified</t>
  </si>
  <si>
    <t>subsequently to profit or loss</t>
  </si>
  <si>
    <t>Total items that will be reclassified subsequently</t>
  </si>
  <si>
    <t>for the year, net of tax</t>
  </si>
  <si>
    <t>Total comprehensive income for the year</t>
  </si>
  <si>
    <t>Profit (loss) attributable to:</t>
  </si>
  <si>
    <t>Owners of the parent</t>
  </si>
  <si>
    <t>Total comprehensive income (expense) attributable to:</t>
  </si>
  <si>
    <t>Earnings per share</t>
  </si>
  <si>
    <t>Basic earnings per share</t>
  </si>
  <si>
    <t>Statement of Changes in Equity</t>
  </si>
  <si>
    <t>Attributable to owners of the parent</t>
  </si>
  <si>
    <t>Discount</t>
  </si>
  <si>
    <t>Share of other</t>
  </si>
  <si>
    <t>from changes</t>
  </si>
  <si>
    <t>comprehensive</t>
  </si>
  <si>
    <t>Issued and</t>
  </si>
  <si>
    <t>Retained earnings</t>
  </si>
  <si>
    <t>in shareholding</t>
  </si>
  <si>
    <t xml:space="preserve">Remeasurements </t>
  </si>
  <si>
    <t>Change in fair value</t>
  </si>
  <si>
    <t>Currency</t>
  </si>
  <si>
    <t>income (expense)</t>
  </si>
  <si>
    <t>Total other</t>
  </si>
  <si>
    <t xml:space="preserve"> paid-up</t>
  </si>
  <si>
    <t>Premium on</t>
  </si>
  <si>
    <t>Legal</t>
  </si>
  <si>
    <t>interests in</t>
  </si>
  <si>
    <t>of investment in</t>
  </si>
  <si>
    <t>translation</t>
  </si>
  <si>
    <t>of associates and</t>
  </si>
  <si>
    <t>components</t>
  </si>
  <si>
    <t>Total owners</t>
  </si>
  <si>
    <t>Non-controlling</t>
  </si>
  <si>
    <t>share capital</t>
  </si>
  <si>
    <t xml:space="preserve"> share capital</t>
  </si>
  <si>
    <t>reserve</t>
  </si>
  <si>
    <t xml:space="preserve"> subsidiaries</t>
  </si>
  <si>
    <t>benefit obligations</t>
  </si>
  <si>
    <t>equity instruments</t>
  </si>
  <si>
    <t>differences</t>
  </si>
  <si>
    <t>joint ventures</t>
  </si>
  <si>
    <t>of equity</t>
  </si>
  <si>
    <t>interests</t>
  </si>
  <si>
    <t>Opening balance as at 1 January 2021</t>
  </si>
  <si>
    <t>Changes in equity for the year</t>
  </si>
  <si>
    <t>Capital increase and call for paid-up of subsidiaries</t>
  </si>
  <si>
    <t>Change in shareholding interests in a subsidiary</t>
  </si>
  <si>
    <t>Dividend paid</t>
  </si>
  <si>
    <t>Total comprehensive income (expense) for the year</t>
  </si>
  <si>
    <t>Closing balance as at 31 December 2021</t>
  </si>
  <si>
    <t>Opening balance as at 1 January 2022</t>
  </si>
  <si>
    <t>Increase from business acquisition</t>
  </si>
  <si>
    <t>Disposal of investments in indirect subsidiares</t>
  </si>
  <si>
    <t>Closing balance as at 31 December 2022</t>
  </si>
  <si>
    <t xml:space="preserve"> </t>
  </si>
  <si>
    <t>Separate financial statements</t>
  </si>
  <si>
    <t>Legal reserve</t>
  </si>
  <si>
    <t xml:space="preserve">Statement of Cash Flows </t>
  </si>
  <si>
    <t>Cash flows from operating activities</t>
  </si>
  <si>
    <t>Profit before income tax for the year</t>
  </si>
  <si>
    <t>Adjustments to reconcile profit before income tax</t>
  </si>
  <si>
    <t>to net cash provided by operations:</t>
  </si>
  <si>
    <t xml:space="preserve">   </t>
  </si>
  <si>
    <t>- Depreciation and amortisation</t>
  </si>
  <si>
    <t>- (Reversal) losses on impairment of assets</t>
  </si>
  <si>
    <t>- Interest income</t>
  </si>
  <si>
    <t>- Dividend income</t>
  </si>
  <si>
    <t>- Finance costs</t>
  </si>
  <si>
    <t>- Retirement benefit expenses</t>
  </si>
  <si>
    <t xml:space="preserve">- Share of profit from investments in associates and </t>
  </si>
  <si>
    <t>17.1.2</t>
  </si>
  <si>
    <t>- Losses on disposals of investments in subsidiaries</t>
  </si>
  <si>
    <t>- Gains on disposals of investments in indirect subsidiaries</t>
  </si>
  <si>
    <t>17.1.1</t>
  </si>
  <si>
    <t>- (Gains) losses on disposals of machines and equipment</t>
  </si>
  <si>
    <t>- Gains on disposals of assets from finance lease</t>
  </si>
  <si>
    <t>- Losses on write-off of intangible assets</t>
  </si>
  <si>
    <t>- Losses on write-off of machines and equipment</t>
  </si>
  <si>
    <t>- Unrealised gains on exchange rates, net</t>
  </si>
  <si>
    <t>of long-term loans from a financial institution</t>
  </si>
  <si>
    <t>- Amortisation of advance receipts for land rental</t>
  </si>
  <si>
    <t>from related parties</t>
  </si>
  <si>
    <t>Cash flows before changes in operating assets and liabilities</t>
  </si>
  <si>
    <t>Change in operating assets and liabilities:</t>
  </si>
  <si>
    <t>- Trade accounts receivable</t>
  </si>
  <si>
    <t>- Other accounts receivable</t>
  </si>
  <si>
    <t>- Inventories</t>
  </si>
  <si>
    <t>- Other non-current assets</t>
  </si>
  <si>
    <t>- Trade accounts payable</t>
  </si>
  <si>
    <t>- Other accounts payable</t>
  </si>
  <si>
    <t>- Other non-current liabilities</t>
  </si>
  <si>
    <t>Cash generated from (used in) operations</t>
  </si>
  <si>
    <t>- Income tax paid</t>
  </si>
  <si>
    <t>Net cash receipts from (payments in) operating activities</t>
  </si>
  <si>
    <t>Cash flows from investing activities</t>
  </si>
  <si>
    <t>Proceeds from short-term loans to an other party and related parties</t>
  </si>
  <si>
    <t xml:space="preserve">Payments for short-term loans to related parties </t>
  </si>
  <si>
    <t>Proceeds from long-term loans to related parties</t>
  </si>
  <si>
    <t>Payments for long-term loans to related parties</t>
  </si>
  <si>
    <t>Payments for acquisitions of indirect subsidiaries</t>
  </si>
  <si>
    <t>Payments for investments in subsidiaries</t>
  </si>
  <si>
    <t>Payments for investments in associates</t>
  </si>
  <si>
    <t>Proceeds from disposals of investments in associates</t>
  </si>
  <si>
    <t>17.1.3</t>
  </si>
  <si>
    <t>Payments for purchase of investment property</t>
  </si>
  <si>
    <t>Payments for purchase of property, plant and equipment</t>
  </si>
  <si>
    <t>Proceeds from disposals of machines and equipment</t>
  </si>
  <si>
    <t>Payments for purchase of intangible assets</t>
  </si>
  <si>
    <t>Proceeds from advance receipts for land rental from related parties</t>
  </si>
  <si>
    <t>Proceeds from dividend income</t>
  </si>
  <si>
    <t>Proceeds from interest income</t>
  </si>
  <si>
    <t>Proceeds from finance lease receivables</t>
  </si>
  <si>
    <t>Interest paid capitalised in property, plant and equipment</t>
  </si>
  <si>
    <t>Net cash receipts from (payments in) investing activities</t>
  </si>
  <si>
    <t>Cash flows from financing activities</t>
  </si>
  <si>
    <t>Proceeds from short-term loans from financial institutions</t>
  </si>
  <si>
    <t>Payments for short-term loans from financial institutions</t>
  </si>
  <si>
    <t>Proceeds from long-term loans from financial institutions</t>
  </si>
  <si>
    <t>Payments for long-term loans from financial institutions</t>
  </si>
  <si>
    <t xml:space="preserve">Payments for deferred financing fee of long-term loan </t>
  </si>
  <si>
    <t>from financial institutions</t>
  </si>
  <si>
    <t>Proceeds from short-term loans from related parties</t>
  </si>
  <si>
    <t xml:space="preserve">Payments for short-term loans </t>
  </si>
  <si>
    <t>from other parties and related parties</t>
  </si>
  <si>
    <t>Payments for lease liabilities</t>
  </si>
  <si>
    <t>Proceeds from issuing debentures</t>
  </si>
  <si>
    <t>Payments for repayment of debentures</t>
  </si>
  <si>
    <t>from non-controlling interest</t>
  </si>
  <si>
    <t>Interest paid</t>
  </si>
  <si>
    <t>Net cash receipts from (payments in) financing activities</t>
  </si>
  <si>
    <t>Net increase (decrease) in cash and cash equivalents</t>
  </si>
  <si>
    <t>Beginning balance</t>
  </si>
  <si>
    <t>Currency translation differences on cash and cash equivalents</t>
  </si>
  <si>
    <t xml:space="preserve">Ending balance </t>
  </si>
  <si>
    <t>Cash and cash equivalents are made up as follows:</t>
  </si>
  <si>
    <t>- Cash on hand and deposits at financial institutions</t>
  </si>
  <si>
    <t>- maturities within three months</t>
  </si>
  <si>
    <t>Supplementary information</t>
  </si>
  <si>
    <t xml:space="preserve">Changes in construction payables and </t>
  </si>
  <si>
    <t>payables for purchase of assets</t>
  </si>
  <si>
    <t>(including retention for constructions)</t>
  </si>
  <si>
    <t>Changes in decommissioning costs</t>
  </si>
  <si>
    <t>Changes in right-of-use assets</t>
  </si>
  <si>
    <t>Reclassification of deferred financing fee</t>
  </si>
  <si>
    <t>Changes in finance lease receivables</t>
  </si>
  <si>
    <t xml:space="preserve">Changes in accounts receivable from </t>
  </si>
  <si>
    <t>sales of machines and equipment</t>
  </si>
  <si>
    <t>- (Reversal) allowance for decrease in value of inventories, net</t>
  </si>
  <si>
    <t>Payments for decommissioning of fixed assets</t>
  </si>
  <si>
    <t>The notes to the financial statements are an integral part to these financial statements.</t>
  </si>
  <si>
    <t>Remeasurements of retirement benefit obligations</t>
  </si>
  <si>
    <t>of retirement</t>
  </si>
  <si>
    <t xml:space="preserve">of retirement </t>
  </si>
  <si>
    <t>- Gain on measurement of financial instruments</t>
  </si>
  <si>
    <t>- Gains from disposal of an investment in an associate</t>
  </si>
  <si>
    <t>- Write-off of withholding tax</t>
  </si>
  <si>
    <t>- Write-off of deferred financing fee</t>
  </si>
  <si>
    <t>- Gains on lease modifications</t>
  </si>
  <si>
    <t>Net proceeds from disposals of investments in indirect subsidiaries</t>
  </si>
  <si>
    <t>Payments for investments in joint ventures</t>
  </si>
  <si>
    <t>Payments for deferred financing fees of debentures</t>
  </si>
  <si>
    <t>Proceeds from paid-up ordinary shares of subsidiaries</t>
  </si>
  <si>
    <t>fixed assets with other receivables</t>
  </si>
  <si>
    <t>- Finance lease receivables</t>
  </si>
  <si>
    <t>Payments for long-term loans from a related party</t>
  </si>
  <si>
    <t xml:space="preserve">Proceeds from long-term loans from a related party </t>
  </si>
  <si>
    <t>Current portion of instalment receivables</t>
  </si>
  <si>
    <t>- Instalment receivables - related party</t>
  </si>
  <si>
    <t>from a related party, net</t>
  </si>
  <si>
    <t>Instalment receivables from a related party, net</t>
  </si>
  <si>
    <t>31, 40.1</t>
  </si>
  <si>
    <t>33, 40.2</t>
  </si>
  <si>
    <t>Long-term loans to other parties and related parties, net</t>
  </si>
  <si>
    <t>Offsetting payables for construction and purchase of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</si>
</sst>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#,##0;\(#,##0\)"/>
    <numFmt numFmtId="190" formatCode="#,##0;\(#,##0\);\-"/>
    <numFmt numFmtId="191" formatCode="#,##0.0;\(#,##0.0\)"/>
    <numFmt numFmtId="192" formatCode="#,##0.00;\(#,##0.00\);\-"/>
    <numFmt numFmtId="193" formatCode="_(* #,##0_);_(* \(#,##0\);_(* &quot;-&quot;??_);_(@_)"/>
    <numFmt numFmtId="194" formatCode="_-* #,##0.000000_-;\-* #,##0.000000_-;_-* &quot;-&quot;??_-;_-@_-"/>
    <numFmt numFmtId="195" formatCode="_-* #,##0_-;\-* #,##0_-;_-* &quot;-&quot;??_-;_-@_-"/>
    <numFmt numFmtId="196" formatCode="0.0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60"/>
      <name val="Tahoma"/>
      <family val="2"/>
    </font>
    <font>
      <b/>
      <sz val="15"/>
      <color indexed="60"/>
      <name val="Tahoma"/>
      <family val="2"/>
    </font>
    <font>
      <b/>
      <sz val="13"/>
      <color indexed="60"/>
      <name val="Tahoma"/>
      <family val="2"/>
    </font>
    <font>
      <b/>
      <sz val="11"/>
      <color indexed="60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>
      <alignment/>
      <protection/>
    </xf>
  </cellStyleXfs>
  <cellXfs count="175">
    <xf numFmtId="0" fontId="0" fillId="0" borderId="0" xfId="0" applyFont="1" applyAlignment="1">
      <alignment/>
    </xf>
    <xf numFmtId="190" fontId="6" fillId="0" borderId="10" xfId="60" applyNumberFormat="1" applyFont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189" fontId="7" fillId="0" borderId="0" xfId="0" applyNumberFormat="1" applyFont="1" applyAlignment="1">
      <alignment horizontal="center" vertical="center"/>
    </xf>
    <xf numFmtId="191" fontId="7" fillId="0" borderId="0" xfId="0" applyNumberFormat="1" applyFont="1" applyAlignment="1">
      <alignment horizontal="center" vertical="center"/>
    </xf>
    <xf numFmtId="0" fontId="6" fillId="0" borderId="0" xfId="62" applyFont="1" applyAlignment="1">
      <alignment vertical="center"/>
      <protection/>
    </xf>
    <xf numFmtId="189" fontId="6" fillId="0" borderId="10" xfId="0" applyNumberFormat="1" applyFont="1" applyBorder="1" applyAlignment="1">
      <alignment horizontal="left" vertical="center"/>
    </xf>
    <xf numFmtId="190" fontId="7" fillId="0" borderId="0" xfId="0" applyNumberFormat="1" applyFont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190" fontId="7" fillId="0" borderId="0" xfId="58" applyNumberFormat="1" applyFont="1" applyAlignment="1">
      <alignment horizontal="right" vertical="center"/>
      <protection/>
    </xf>
    <xf numFmtId="190" fontId="7" fillId="0" borderId="10" xfId="0" applyNumberFormat="1" applyFont="1" applyBorder="1" applyAlignment="1">
      <alignment horizontal="right" vertical="center"/>
    </xf>
    <xf numFmtId="190" fontId="7" fillId="0" borderId="0" xfId="61" applyNumberFormat="1" applyFont="1" applyAlignment="1">
      <alignment horizontal="right" vertical="center"/>
      <protection/>
    </xf>
    <xf numFmtId="189" fontId="7" fillId="0" borderId="0" xfId="61" applyNumberFormat="1" applyFont="1" applyAlignment="1">
      <alignment vertical="center"/>
      <protection/>
    </xf>
    <xf numFmtId="190" fontId="7" fillId="0" borderId="10" xfId="61" applyNumberFormat="1" applyFont="1" applyBorder="1" applyAlignment="1">
      <alignment horizontal="right" vertical="center"/>
      <protection/>
    </xf>
    <xf numFmtId="187" fontId="7" fillId="0" borderId="0" xfId="61" applyNumberFormat="1" applyFont="1" applyAlignment="1">
      <alignment horizontal="center" vertical="center"/>
      <protection/>
    </xf>
    <xf numFmtId="187" fontId="7" fillId="0" borderId="0" xfId="61" applyNumberFormat="1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193" fontId="7" fillId="0" borderId="0" xfId="45" applyNumberFormat="1" applyFont="1" applyFill="1" applyAlignment="1">
      <alignment vertical="center"/>
    </xf>
    <xf numFmtId="192" fontId="7" fillId="0" borderId="0" xfId="61" applyNumberFormat="1" applyFont="1" applyAlignment="1">
      <alignment horizontal="right" vertical="center"/>
      <protection/>
    </xf>
    <xf numFmtId="0" fontId="7" fillId="0" borderId="0" xfId="63" applyFont="1" applyAlignment="1">
      <alignment vertical="center"/>
      <protection/>
    </xf>
    <xf numFmtId="190" fontId="7" fillId="0" borderId="11" xfId="63" applyNumberFormat="1" applyFont="1" applyBorder="1" applyAlignment="1">
      <alignment vertical="center"/>
      <protection/>
    </xf>
    <xf numFmtId="192" fontId="7" fillId="0" borderId="0" xfId="59" applyNumberFormat="1" applyFont="1" applyAlignment="1">
      <alignment horizontal="right" vertical="center"/>
      <protection/>
    </xf>
    <xf numFmtId="189" fontId="6" fillId="0" borderId="0" xfId="58" applyNumberFormat="1" applyFont="1" applyAlignment="1">
      <alignment horizontal="left" vertical="center"/>
      <protection/>
    </xf>
    <xf numFmtId="0" fontId="7" fillId="0" borderId="0" xfId="63" applyFont="1" applyAlignment="1">
      <alignment horizontal="center" vertical="center"/>
      <protection/>
    </xf>
    <xf numFmtId="0" fontId="7" fillId="0" borderId="0" xfId="63" applyFont="1" applyAlignment="1">
      <alignment horizontal="right" vertical="center"/>
      <protection/>
    </xf>
    <xf numFmtId="190" fontId="7" fillId="0" borderId="0" xfId="63" applyNumberFormat="1" applyFont="1" applyAlignment="1">
      <alignment horizontal="right" vertical="center"/>
      <protection/>
    </xf>
    <xf numFmtId="190" fontId="6" fillId="0" borderId="0" xfId="63" applyNumberFormat="1" applyFont="1" applyAlignment="1">
      <alignment horizontal="right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right" vertical="center"/>
      <protection/>
    </xf>
    <xf numFmtId="190" fontId="7" fillId="0" borderId="10" xfId="63" applyNumberFormat="1" applyFont="1" applyBorder="1" applyAlignment="1">
      <alignment horizontal="right" vertical="center"/>
      <protection/>
    </xf>
    <xf numFmtId="0" fontId="6" fillId="0" borderId="0" xfId="63" applyFont="1" applyAlignment="1">
      <alignment horizontal="right" vertical="center"/>
      <protection/>
    </xf>
    <xf numFmtId="0" fontId="6" fillId="0" borderId="0" xfId="63" applyFont="1" applyAlignment="1">
      <alignment horizontal="center" vertical="center"/>
      <protection/>
    </xf>
    <xf numFmtId="188" fontId="6" fillId="0" borderId="0" xfId="44" applyFont="1" applyFill="1" applyAlignment="1">
      <alignment horizontal="right" vertical="center"/>
    </xf>
    <xf numFmtId="190" fontId="6" fillId="0" borderId="0" xfId="58" applyNumberFormat="1" applyFont="1" applyAlignment="1">
      <alignment horizontal="right" vertical="center"/>
      <protection/>
    </xf>
    <xf numFmtId="190" fontId="6" fillId="0" borderId="0" xfId="44" applyNumberFormat="1" applyFont="1" applyFill="1" applyAlignment="1">
      <alignment horizontal="right" vertical="center"/>
    </xf>
    <xf numFmtId="188" fontId="6" fillId="0" borderId="0" xfId="44" applyFont="1" applyFill="1" applyBorder="1" applyAlignment="1">
      <alignment horizontal="right" vertical="center" wrapText="1"/>
    </xf>
    <xf numFmtId="190" fontId="6" fillId="0" borderId="0" xfId="60" applyNumberFormat="1" applyFont="1" applyAlignment="1">
      <alignment horizontal="right" vertical="center"/>
      <protection/>
    </xf>
    <xf numFmtId="190" fontId="6" fillId="0" borderId="0" xfId="44" applyNumberFormat="1" applyFont="1" applyFill="1" applyBorder="1" applyAlignment="1">
      <alignment horizontal="right" vertical="center" wrapText="1"/>
    </xf>
    <xf numFmtId="190" fontId="7" fillId="0" borderId="0" xfId="63" applyNumberFormat="1" applyFont="1" applyAlignment="1">
      <alignment vertical="center"/>
      <protection/>
    </xf>
    <xf numFmtId="190" fontId="7" fillId="0" borderId="0" xfId="42" applyNumberFormat="1" applyFont="1" applyFill="1" applyAlignment="1">
      <alignment vertical="center"/>
    </xf>
    <xf numFmtId="189" fontId="7" fillId="0" borderId="0" xfId="58" applyNumberFormat="1" applyFont="1" applyAlignment="1">
      <alignment horizontal="left" vertical="center"/>
      <protection/>
    </xf>
    <xf numFmtId="187" fontId="7" fillId="0" borderId="0" xfId="63" applyNumberFormat="1" applyFont="1" applyAlignment="1">
      <alignment horizontal="right" vertical="center"/>
      <protection/>
    </xf>
    <xf numFmtId="190" fontId="7" fillId="0" borderId="11" xfId="63" applyNumberFormat="1" applyFont="1" applyBorder="1" applyAlignment="1">
      <alignment horizontal="right" vertical="center"/>
      <protection/>
    </xf>
    <xf numFmtId="190" fontId="7" fillId="0" borderId="10" xfId="42" applyNumberFormat="1" applyFont="1" applyFill="1" applyBorder="1" applyAlignment="1">
      <alignment vertical="center"/>
    </xf>
    <xf numFmtId="190" fontId="7" fillId="0" borderId="10" xfId="63" applyNumberFormat="1" applyFont="1" applyBorder="1" applyAlignment="1">
      <alignment vertical="center"/>
      <protection/>
    </xf>
    <xf numFmtId="0" fontId="7" fillId="0" borderId="10" xfId="63" applyFont="1" applyBorder="1" applyAlignment="1">
      <alignment vertical="center"/>
      <protection/>
    </xf>
    <xf numFmtId="190" fontId="7" fillId="0" borderId="10" xfId="44" applyNumberFormat="1" applyFont="1" applyFill="1" applyBorder="1" applyAlignment="1">
      <alignment horizontal="right" vertical="center"/>
    </xf>
    <xf numFmtId="189" fontId="7" fillId="0" borderId="0" xfId="58" applyNumberFormat="1" applyFont="1" applyAlignment="1">
      <alignment horizontal="center" vertical="center"/>
      <protection/>
    </xf>
    <xf numFmtId="189" fontId="7" fillId="0" borderId="0" xfId="58" applyNumberFormat="1" applyFont="1" applyAlignment="1">
      <alignment horizontal="right" vertical="center"/>
      <protection/>
    </xf>
    <xf numFmtId="189" fontId="7" fillId="0" borderId="0" xfId="58" applyNumberFormat="1" applyFont="1" applyAlignment="1">
      <alignment vertical="center"/>
      <protection/>
    </xf>
    <xf numFmtId="189" fontId="6" fillId="0" borderId="10" xfId="58" applyNumberFormat="1" applyFont="1" applyBorder="1" applyAlignment="1">
      <alignment horizontal="left" vertical="center"/>
      <protection/>
    </xf>
    <xf numFmtId="189" fontId="7" fillId="0" borderId="10" xfId="58" applyNumberFormat="1" applyFont="1" applyBorder="1" applyAlignment="1">
      <alignment horizontal="center" vertical="center"/>
      <protection/>
    </xf>
    <xf numFmtId="189" fontId="7" fillId="0" borderId="10" xfId="58" applyNumberFormat="1" applyFont="1" applyBorder="1" applyAlignment="1">
      <alignment horizontal="left" vertical="center"/>
      <protection/>
    </xf>
    <xf numFmtId="189" fontId="7" fillId="0" borderId="10" xfId="58" applyNumberFormat="1" applyFont="1" applyBorder="1" applyAlignment="1">
      <alignment horizontal="right" vertical="center"/>
      <protection/>
    </xf>
    <xf numFmtId="189" fontId="6" fillId="0" borderId="0" xfId="58" applyNumberFormat="1" applyFont="1" applyAlignment="1">
      <alignment horizontal="center" vertical="center"/>
      <protection/>
    </xf>
    <xf numFmtId="189" fontId="6" fillId="0" borderId="0" xfId="58" applyNumberFormat="1" applyFont="1" applyAlignment="1">
      <alignment horizontal="right" vertical="center"/>
      <protection/>
    </xf>
    <xf numFmtId="190" fontId="6" fillId="0" borderId="10" xfId="60" applyNumberFormat="1" applyFont="1" applyBorder="1" applyAlignment="1">
      <alignment horizontal="center" vertical="center"/>
      <protection/>
    </xf>
    <xf numFmtId="0" fontId="7" fillId="0" borderId="0" xfId="63" applyFont="1" applyAlignment="1" quotePrefix="1">
      <alignment vertical="center"/>
      <protection/>
    </xf>
    <xf numFmtId="3" fontId="7" fillId="0" borderId="0" xfId="58" applyNumberFormat="1" applyFont="1" applyAlignment="1">
      <alignment horizontal="right" vertical="center"/>
      <protection/>
    </xf>
    <xf numFmtId="189" fontId="7" fillId="0" borderId="10" xfId="58" applyNumberFormat="1" applyFont="1" applyBorder="1" applyAlignment="1">
      <alignment vertical="center"/>
      <protection/>
    </xf>
    <xf numFmtId="189" fontId="6" fillId="0" borderId="0" xfId="0" applyNumberFormat="1" applyFont="1" applyAlignment="1">
      <alignment horizontal="left" vertical="center"/>
    </xf>
    <xf numFmtId="189" fontId="7" fillId="0" borderId="0" xfId="0" applyNumberFormat="1" applyFont="1" applyAlignment="1">
      <alignment horizontal="left" vertical="center"/>
    </xf>
    <xf numFmtId="187" fontId="7" fillId="0" borderId="0" xfId="0" applyNumberFormat="1" applyFont="1" applyAlignment="1">
      <alignment horizontal="left" vertical="center"/>
    </xf>
    <xf numFmtId="187" fontId="7" fillId="0" borderId="0" xfId="0" applyNumberFormat="1" applyFont="1" applyAlignment="1">
      <alignment horizontal="center" vertical="center"/>
    </xf>
    <xf numFmtId="189" fontId="7" fillId="0" borderId="0" xfId="0" applyNumberFormat="1" applyFont="1" applyAlignment="1">
      <alignment vertical="center"/>
    </xf>
    <xf numFmtId="190" fontId="6" fillId="0" borderId="0" xfId="0" applyNumberFormat="1" applyFont="1" applyAlignment="1">
      <alignment horizontal="right" vertical="center"/>
    </xf>
    <xf numFmtId="189" fontId="7" fillId="0" borderId="10" xfId="0" applyNumberFormat="1" applyFont="1" applyBorder="1" applyAlignment="1">
      <alignment horizontal="center" vertical="center"/>
    </xf>
    <xf numFmtId="189" fontId="7" fillId="0" borderId="10" xfId="0" applyNumberFormat="1" applyFont="1" applyBorder="1" applyAlignment="1">
      <alignment horizontal="left" vertical="center"/>
    </xf>
    <xf numFmtId="187" fontId="7" fillId="0" borderId="10" xfId="0" applyNumberFormat="1" applyFont="1" applyBorder="1" applyAlignment="1">
      <alignment horizontal="left" vertical="center"/>
    </xf>
    <xf numFmtId="187" fontId="7" fillId="0" borderId="10" xfId="0" applyNumberFormat="1" applyFont="1" applyBorder="1" applyAlignment="1">
      <alignment horizontal="center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189" fontId="7" fillId="0" borderId="0" xfId="0" applyNumberFormat="1" applyFont="1" applyAlignment="1" quotePrefix="1">
      <alignment horizontal="left" vertical="center"/>
    </xf>
    <xf numFmtId="189" fontId="6" fillId="0" borderId="0" xfId="59" applyNumberFormat="1" applyFont="1" applyAlignment="1">
      <alignment horizontal="center" vertical="center"/>
      <protection/>
    </xf>
    <xf numFmtId="189" fontId="6" fillId="0" borderId="0" xfId="59" applyNumberFormat="1" applyFont="1" applyAlignment="1">
      <alignment horizontal="left" vertical="center"/>
      <protection/>
    </xf>
    <xf numFmtId="190" fontId="7" fillId="0" borderId="10" xfId="59" applyNumberFormat="1" applyFont="1" applyBorder="1" applyAlignment="1">
      <alignment horizontal="right" vertical="center"/>
      <protection/>
    </xf>
    <xf numFmtId="18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89" fontId="6" fillId="0" borderId="10" xfId="0" applyNumberFormat="1" applyFont="1" applyBorder="1" applyAlignment="1">
      <alignment horizontal="center" vertical="center"/>
    </xf>
    <xf numFmtId="190" fontId="7" fillId="0" borderId="11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left" vertical="center"/>
    </xf>
    <xf numFmtId="187" fontId="6" fillId="0" borderId="0" xfId="0" applyNumberFormat="1" applyFont="1" applyAlignment="1">
      <alignment horizontal="center" vertical="center"/>
    </xf>
    <xf numFmtId="189" fontId="7" fillId="0" borderId="0" xfId="0" applyNumberFormat="1" applyFont="1" applyAlignment="1" quotePrefix="1">
      <alignment horizontal="center" vertical="center"/>
    </xf>
    <xf numFmtId="191" fontId="7" fillId="0" borderId="0" xfId="0" applyNumberFormat="1" applyFont="1" applyAlignment="1" quotePrefix="1">
      <alignment horizontal="center" vertical="center"/>
    </xf>
    <xf numFmtId="190" fontId="6" fillId="0" borderId="0" xfId="59" applyNumberFormat="1" applyFont="1" applyAlignment="1">
      <alignment horizontal="right" vertical="center"/>
      <protection/>
    </xf>
    <xf numFmtId="190" fontId="7" fillId="0" borderId="0" xfId="59" applyNumberFormat="1" applyFont="1" applyAlignment="1">
      <alignment horizontal="right" vertical="center"/>
      <protection/>
    </xf>
    <xf numFmtId="0" fontId="7" fillId="0" borderId="0" xfId="0" applyFont="1" applyAlignment="1">
      <alignment/>
    </xf>
    <xf numFmtId="190" fontId="7" fillId="0" borderId="11" xfId="59" applyNumberFormat="1" applyFont="1" applyBorder="1" applyAlignment="1">
      <alignment horizontal="right" vertical="center"/>
      <protection/>
    </xf>
    <xf numFmtId="189" fontId="7" fillId="0" borderId="0" xfId="59" applyNumberFormat="1" applyFont="1" applyAlignment="1">
      <alignment horizontal="left" vertical="center"/>
      <protection/>
    </xf>
    <xf numFmtId="189" fontId="7" fillId="0" borderId="0" xfId="59" applyNumberFormat="1" applyFont="1" applyAlignment="1">
      <alignment horizontal="center" vertical="center"/>
      <protection/>
    </xf>
    <xf numFmtId="190" fontId="7" fillId="0" borderId="0" xfId="58" applyNumberFormat="1" applyFont="1" applyAlignment="1">
      <alignment horizontal="center" vertical="center"/>
      <protection/>
    </xf>
    <xf numFmtId="189" fontId="6" fillId="0" borderId="0" xfId="58" applyNumberFormat="1" applyFont="1" applyAlignment="1" quotePrefix="1">
      <alignment horizontal="right" vertical="center"/>
      <protection/>
    </xf>
    <xf numFmtId="189" fontId="6" fillId="0" borderId="0" xfId="61" applyNumberFormat="1" applyFont="1" applyAlignment="1">
      <alignment horizontal="left" vertical="center"/>
      <protection/>
    </xf>
    <xf numFmtId="189" fontId="7" fillId="0" borderId="0" xfId="61" applyNumberFormat="1" applyFont="1" applyAlignment="1">
      <alignment horizontal="center" vertical="center"/>
      <protection/>
    </xf>
    <xf numFmtId="189" fontId="7" fillId="0" borderId="0" xfId="61" applyNumberFormat="1" applyFont="1" applyAlignment="1">
      <alignment horizontal="left" vertical="center"/>
      <protection/>
    </xf>
    <xf numFmtId="189" fontId="6" fillId="0" borderId="10" xfId="61" applyNumberFormat="1" applyFont="1" applyBorder="1" applyAlignment="1">
      <alignment horizontal="left" vertical="center"/>
      <protection/>
    </xf>
    <xf numFmtId="189" fontId="7" fillId="0" borderId="10" xfId="61" applyNumberFormat="1" applyFont="1" applyBorder="1" applyAlignment="1">
      <alignment horizontal="center" vertical="center"/>
      <protection/>
    </xf>
    <xf numFmtId="189" fontId="7" fillId="0" borderId="10" xfId="61" applyNumberFormat="1" applyFont="1" applyBorder="1" applyAlignment="1">
      <alignment horizontal="left" vertical="center"/>
      <protection/>
    </xf>
    <xf numFmtId="187" fontId="7" fillId="0" borderId="10" xfId="61" applyNumberFormat="1" applyFont="1" applyBorder="1" applyAlignment="1">
      <alignment horizontal="left" vertical="center"/>
      <protection/>
    </xf>
    <xf numFmtId="187" fontId="7" fillId="0" borderId="10" xfId="61" applyNumberFormat="1" applyFont="1" applyBorder="1" applyAlignment="1">
      <alignment horizontal="center" vertical="center"/>
      <protection/>
    </xf>
    <xf numFmtId="189" fontId="6" fillId="0" borderId="0" xfId="64" applyNumberFormat="1" applyFont="1" applyAlignment="1">
      <alignment horizontal="left" vertical="center"/>
      <protection/>
    </xf>
    <xf numFmtId="191" fontId="7" fillId="0" borderId="0" xfId="61" applyNumberFormat="1" applyFont="1" applyAlignment="1">
      <alignment horizontal="center" vertical="center"/>
      <protection/>
    </xf>
    <xf numFmtId="190" fontId="7" fillId="0" borderId="11" xfId="61" applyNumberFormat="1" applyFont="1" applyBorder="1" applyAlignment="1">
      <alignment horizontal="right" vertical="center"/>
      <protection/>
    </xf>
    <xf numFmtId="189" fontId="6" fillId="0" borderId="0" xfId="61" applyNumberFormat="1" applyFont="1" applyAlignment="1">
      <alignment vertical="center"/>
      <protection/>
    </xf>
    <xf numFmtId="189" fontId="7" fillId="0" borderId="0" xfId="61" applyNumberFormat="1" applyFont="1" applyAlignment="1" quotePrefix="1">
      <alignment horizontal="left" vertical="center"/>
      <protection/>
    </xf>
    <xf numFmtId="189" fontId="7" fillId="0" borderId="0" xfId="59" applyNumberFormat="1" applyFont="1" applyAlignment="1" quotePrefix="1">
      <alignment horizontal="left" vertical="center"/>
      <protection/>
    </xf>
    <xf numFmtId="192" fontId="7" fillId="0" borderId="0" xfId="59" applyNumberFormat="1" applyFont="1" applyAlignment="1">
      <alignment horizontal="left" vertical="center"/>
      <protection/>
    </xf>
    <xf numFmtId="192" fontId="7" fillId="0" borderId="0" xfId="61" applyNumberFormat="1" applyFont="1" applyAlignment="1">
      <alignment vertical="center"/>
      <protection/>
    </xf>
    <xf numFmtId="193" fontId="6" fillId="0" borderId="0" xfId="45" applyNumberFormat="1" applyFont="1" applyFill="1" applyAlignment="1">
      <alignment vertical="center"/>
    </xf>
    <xf numFmtId="0" fontId="7" fillId="0" borderId="0" xfId="0" applyFont="1" applyAlignment="1" quotePrefix="1">
      <alignment vertical="center"/>
    </xf>
    <xf numFmtId="190" fontId="6" fillId="0" borderId="0" xfId="44" applyNumberFormat="1" applyFont="1" applyFill="1" applyBorder="1" applyAlignment="1">
      <alignment horizontal="center" vertical="center"/>
    </xf>
    <xf numFmtId="194" fontId="7" fillId="0" borderId="0" xfId="42" applyNumberFormat="1" applyFont="1" applyFill="1" applyBorder="1" applyAlignment="1">
      <alignment horizontal="right" vertical="center"/>
    </xf>
    <xf numFmtId="189" fontId="6" fillId="0" borderId="0" xfId="58" applyNumberFormat="1" applyFont="1" applyAlignment="1">
      <alignment vertical="center"/>
      <protection/>
    </xf>
    <xf numFmtId="43" fontId="6" fillId="0" borderId="0" xfId="42" applyFont="1" applyFill="1" applyBorder="1" applyAlignment="1">
      <alignment horizontal="center" vertical="center"/>
    </xf>
    <xf numFmtId="192" fontId="6" fillId="0" borderId="0" xfId="59" applyNumberFormat="1" applyFont="1" applyAlignment="1">
      <alignment horizontal="right" vertical="center"/>
      <protection/>
    </xf>
    <xf numFmtId="189" fontId="6" fillId="0" borderId="0" xfId="57" applyNumberFormat="1" applyFont="1" applyAlignment="1">
      <alignment horizontal="right" vertical="center"/>
      <protection/>
    </xf>
    <xf numFmtId="0" fontId="7" fillId="0" borderId="0" xfId="45" applyNumberFormat="1" applyFont="1" applyFill="1" applyAlignment="1" quotePrefix="1">
      <alignment vertical="center"/>
    </xf>
    <xf numFmtId="0" fontId="6" fillId="0" borderId="0" xfId="45" applyNumberFormat="1" applyFont="1" applyFill="1" applyAlignment="1">
      <alignment vertical="center"/>
    </xf>
    <xf numFmtId="0" fontId="7" fillId="0" borderId="0" xfId="45" applyNumberFormat="1" applyFont="1" applyFill="1" applyAlignment="1">
      <alignment vertical="center"/>
    </xf>
    <xf numFmtId="190" fontId="7" fillId="33" borderId="0" xfId="0" applyNumberFormat="1" applyFont="1" applyFill="1" applyAlignment="1">
      <alignment horizontal="right" vertical="center"/>
    </xf>
    <xf numFmtId="190" fontId="7" fillId="33" borderId="10" xfId="0" applyNumberFormat="1" applyFont="1" applyFill="1" applyBorder="1" applyAlignment="1">
      <alignment horizontal="right" vertical="center"/>
    </xf>
    <xf numFmtId="190" fontId="7" fillId="33" borderId="11" xfId="0" applyNumberFormat="1" applyFont="1" applyFill="1" applyBorder="1" applyAlignment="1">
      <alignment horizontal="right" vertical="center"/>
    </xf>
    <xf numFmtId="190" fontId="6" fillId="33" borderId="0" xfId="0" applyNumberFormat="1" applyFont="1" applyFill="1" applyAlignment="1">
      <alignment horizontal="right" vertical="center"/>
    </xf>
    <xf numFmtId="189" fontId="7" fillId="33" borderId="0" xfId="0" applyNumberFormat="1" applyFont="1" applyFill="1" applyAlignment="1">
      <alignment vertical="center"/>
    </xf>
    <xf numFmtId="190" fontId="7" fillId="33" borderId="0" xfId="58" applyNumberFormat="1" applyFont="1" applyFill="1" applyAlignment="1">
      <alignment horizontal="right" vertical="center"/>
      <protection/>
    </xf>
    <xf numFmtId="190" fontId="7" fillId="33" borderId="0" xfId="61" applyNumberFormat="1" applyFont="1" applyFill="1" applyAlignment="1">
      <alignment horizontal="right" vertical="center"/>
      <protection/>
    </xf>
    <xf numFmtId="190" fontId="7" fillId="33" borderId="10" xfId="61" applyNumberFormat="1" applyFont="1" applyFill="1" applyBorder="1" applyAlignment="1">
      <alignment horizontal="right" vertical="center"/>
      <protection/>
    </xf>
    <xf numFmtId="189" fontId="7" fillId="33" borderId="0" xfId="61" applyNumberFormat="1" applyFont="1" applyFill="1" applyAlignment="1">
      <alignment vertical="center"/>
      <protection/>
    </xf>
    <xf numFmtId="190" fontId="7" fillId="33" borderId="11" xfId="61" applyNumberFormat="1" applyFont="1" applyFill="1" applyBorder="1" applyAlignment="1">
      <alignment horizontal="right" vertical="center"/>
      <protection/>
    </xf>
    <xf numFmtId="192" fontId="7" fillId="33" borderId="0" xfId="61" applyNumberFormat="1" applyFont="1" applyFill="1" applyAlignment="1">
      <alignment horizontal="right" vertical="center"/>
      <protection/>
    </xf>
    <xf numFmtId="190" fontId="7" fillId="33" borderId="11" xfId="63" applyNumberFormat="1" applyFont="1" applyFill="1" applyBorder="1" applyAlignment="1">
      <alignment vertical="center"/>
      <protection/>
    </xf>
    <xf numFmtId="0" fontId="7" fillId="33" borderId="0" xfId="63" applyFont="1" applyFill="1" applyAlignment="1">
      <alignment vertical="center"/>
      <protection/>
    </xf>
    <xf numFmtId="190" fontId="7" fillId="33" borderId="0" xfId="59" applyNumberFormat="1" applyFont="1" applyFill="1" applyAlignment="1">
      <alignment horizontal="right" vertical="center"/>
      <protection/>
    </xf>
    <xf numFmtId="192" fontId="7" fillId="33" borderId="0" xfId="59" applyNumberFormat="1" applyFont="1" applyFill="1" applyAlignment="1">
      <alignment horizontal="right" vertical="center"/>
      <protection/>
    </xf>
    <xf numFmtId="190" fontId="7" fillId="33" borderId="0" xfId="63" applyNumberFormat="1" applyFont="1" applyFill="1" applyAlignment="1">
      <alignment vertical="center"/>
      <protection/>
    </xf>
    <xf numFmtId="190" fontId="7" fillId="33" borderId="0" xfId="42" applyNumberFormat="1" applyFont="1" applyFill="1" applyAlignment="1">
      <alignment vertical="center"/>
    </xf>
    <xf numFmtId="190" fontId="7" fillId="33" borderId="10" xfId="42" applyNumberFormat="1" applyFont="1" applyFill="1" applyBorder="1" applyAlignment="1">
      <alignment vertical="center"/>
    </xf>
    <xf numFmtId="190" fontId="7" fillId="33" borderId="0" xfId="63" applyNumberFormat="1" applyFont="1" applyFill="1" applyAlignment="1">
      <alignment horizontal="right" vertical="center"/>
      <protection/>
    </xf>
    <xf numFmtId="190" fontId="7" fillId="33" borderId="11" xfId="63" applyNumberFormat="1" applyFont="1" applyFill="1" applyBorder="1" applyAlignment="1">
      <alignment horizontal="right" vertical="center"/>
      <protection/>
    </xf>
    <xf numFmtId="190" fontId="7" fillId="33" borderId="10" xfId="63" applyNumberFormat="1" applyFont="1" applyFill="1" applyBorder="1" applyAlignment="1">
      <alignment vertical="center"/>
      <protection/>
    </xf>
    <xf numFmtId="189" fontId="7" fillId="33" borderId="0" xfId="58" applyNumberFormat="1" applyFont="1" applyFill="1" applyAlignment="1">
      <alignment vertical="center"/>
      <protection/>
    </xf>
    <xf numFmtId="190" fontId="7" fillId="33" borderId="10" xfId="58" applyNumberFormat="1" applyFont="1" applyFill="1" applyBorder="1" applyAlignment="1">
      <alignment horizontal="right" vertical="center"/>
      <protection/>
    </xf>
    <xf numFmtId="190" fontId="7" fillId="33" borderId="11" xfId="58" applyNumberFormat="1" applyFont="1" applyFill="1" applyBorder="1" applyAlignment="1">
      <alignment horizontal="right" vertical="center"/>
      <protection/>
    </xf>
    <xf numFmtId="190" fontId="6" fillId="33" borderId="0" xfId="59" applyNumberFormat="1" applyFont="1" applyFill="1" applyAlignment="1">
      <alignment horizontal="right" vertical="center"/>
      <protection/>
    </xf>
    <xf numFmtId="190" fontId="7" fillId="33" borderId="10" xfId="59" applyNumberFormat="1" applyFont="1" applyFill="1" applyBorder="1" applyAlignment="1">
      <alignment horizontal="right" vertical="center"/>
      <protection/>
    </xf>
    <xf numFmtId="190" fontId="7" fillId="33" borderId="11" xfId="59" applyNumberFormat="1" applyFont="1" applyFill="1" applyBorder="1" applyAlignment="1">
      <alignment horizontal="right" vertical="center"/>
      <protection/>
    </xf>
    <xf numFmtId="192" fontId="6" fillId="33" borderId="0" xfId="59" applyNumberFormat="1" applyFont="1" applyFill="1" applyAlignment="1">
      <alignment horizontal="right" vertical="center"/>
      <protection/>
    </xf>
    <xf numFmtId="0" fontId="6" fillId="0" borderId="0" xfId="63" applyFont="1" applyAlignment="1">
      <alignment vertical="center"/>
      <protection/>
    </xf>
    <xf numFmtId="189" fontId="6" fillId="0" borderId="0" xfId="58" applyNumberFormat="1" applyFont="1" applyAlignment="1" quotePrefix="1">
      <alignment horizontal="left" vertical="center"/>
      <protection/>
    </xf>
    <xf numFmtId="189" fontId="6" fillId="0" borderId="10" xfId="64" applyNumberFormat="1" applyFont="1" applyBorder="1" applyAlignment="1">
      <alignment horizontal="left" vertical="center"/>
      <protection/>
    </xf>
    <xf numFmtId="188" fontId="6" fillId="0" borderId="0" xfId="44" applyFont="1" applyFill="1" applyBorder="1" applyAlignment="1">
      <alignment horizontal="right" vertical="center"/>
    </xf>
    <xf numFmtId="190" fontId="7" fillId="0" borderId="10" xfId="58" applyNumberFormat="1" applyFont="1" applyBorder="1" applyAlignment="1">
      <alignment horizontal="right" vertical="center"/>
      <protection/>
    </xf>
    <xf numFmtId="190" fontId="7" fillId="0" borderId="11" xfId="58" applyNumberFormat="1" applyFont="1" applyBorder="1" applyAlignment="1">
      <alignment horizontal="right" vertical="center"/>
      <protection/>
    </xf>
    <xf numFmtId="189" fontId="7" fillId="0" borderId="0" xfId="0" applyNumberFormat="1" applyFont="1" applyAlignment="1">
      <alignment horizontal="right" vertical="center"/>
    </xf>
    <xf numFmtId="189" fontId="7" fillId="33" borderId="0" xfId="0" applyNumberFormat="1" applyFont="1" applyFill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189" fontId="7" fillId="0" borderId="0" xfId="0" applyNumberFormat="1" applyFont="1" applyAlignment="1" quotePrefix="1">
      <alignment horizontal="right" vertical="center"/>
    </xf>
    <xf numFmtId="195" fontId="7" fillId="0" borderId="0" xfId="42" applyNumberFormat="1" applyFont="1" applyFill="1" applyBorder="1" applyAlignment="1">
      <alignment horizontal="right" vertical="center" wrapText="1"/>
    </xf>
    <xf numFmtId="189" fontId="7" fillId="0" borderId="0" xfId="0" applyNumberFormat="1" applyFont="1" applyAlignment="1" quotePrefix="1">
      <alignment vertical="center"/>
    </xf>
    <xf numFmtId="189" fontId="6" fillId="0" borderId="10" xfId="65" applyNumberFormat="1" applyFont="1" applyBorder="1" applyAlignment="1">
      <alignment horizontal="left" vertical="center"/>
      <protection/>
    </xf>
    <xf numFmtId="0" fontId="6" fillId="0" borderId="10" xfId="63" applyFont="1" applyBorder="1" applyAlignment="1">
      <alignment vertical="center"/>
      <protection/>
    </xf>
    <xf numFmtId="196" fontId="7" fillId="0" borderId="0" xfId="45" applyNumberFormat="1" applyFont="1" applyFill="1" applyAlignment="1">
      <alignment horizontal="center" vertical="center"/>
    </xf>
    <xf numFmtId="189" fontId="6" fillId="0" borderId="10" xfId="58" applyNumberFormat="1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justify" vertical="center"/>
      <protection/>
    </xf>
    <xf numFmtId="190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justify" vertical="center" wrapText="1"/>
    </xf>
    <xf numFmtId="190" fontId="6" fillId="0" borderId="10" xfId="63" applyNumberFormat="1" applyFont="1" applyBorder="1" applyAlignment="1">
      <alignment horizontal="right" vertical="center"/>
      <protection/>
    </xf>
    <xf numFmtId="190" fontId="6" fillId="0" borderId="12" xfId="63" applyNumberFormat="1" applyFont="1" applyBorder="1" applyAlignment="1">
      <alignment horizontal="center" vertical="center"/>
      <protection/>
    </xf>
    <xf numFmtId="190" fontId="6" fillId="0" borderId="12" xfId="44" applyNumberFormat="1" applyFont="1" applyFill="1" applyBorder="1" applyAlignment="1">
      <alignment horizontal="center" vertical="center"/>
    </xf>
    <xf numFmtId="190" fontId="6" fillId="0" borderId="10" xfId="44" applyNumberFormat="1" applyFont="1" applyFill="1" applyBorder="1" applyAlignment="1">
      <alignment horizontal="center" vertical="center"/>
    </xf>
    <xf numFmtId="190" fontId="6" fillId="0" borderId="10" xfId="0" applyNumberFormat="1" applyFont="1" applyBorder="1" applyAlignment="1">
      <alignment horizontal="right" vertical="center"/>
    </xf>
    <xf numFmtId="189" fontId="6" fillId="0" borderId="10" xfId="58" applyNumberFormat="1" applyFont="1" applyBorder="1" applyAlignment="1">
      <alignment horizontal="center" vertical="center"/>
      <protection/>
    </xf>
    <xf numFmtId="189" fontId="6" fillId="0" borderId="12" xfId="58" applyNumberFormat="1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left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 4" xfId="57"/>
    <cellStyle name="Normal 2 13" xfId="58"/>
    <cellStyle name="Normal 3" xfId="59"/>
    <cellStyle name="Normal 3 2" xfId="60"/>
    <cellStyle name="Normal_EGCO_June10 TE" xfId="61"/>
    <cellStyle name="Normal_Interlink Communication_EQ2_10_Interlink Communication_EQ2_12" xfId="62"/>
    <cellStyle name="Normal_KEGCO_2002" xfId="63"/>
    <cellStyle name="Normal_Sheet5" xfId="64"/>
    <cellStyle name="Normal_Sheet7 2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ปกติ_USCT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wC Burgundy">
      <a:dk1>
        <a:srgbClr val="000000"/>
      </a:dk1>
      <a:lt1>
        <a:sysClr val="window" lastClr="FFFFFF"/>
      </a:lt1>
      <a:dk2>
        <a:srgbClr val="A32020"/>
      </a:dk2>
      <a:lt2>
        <a:srgbClr val="FFFFFF"/>
      </a:lt2>
      <a:accent1>
        <a:srgbClr val="A32020"/>
      </a:accent1>
      <a:accent2>
        <a:srgbClr val="E0301E"/>
      </a:accent2>
      <a:accent3>
        <a:srgbClr val="602320"/>
      </a:accent3>
      <a:accent4>
        <a:srgbClr val="DB536A"/>
      </a:accent4>
      <a:accent5>
        <a:srgbClr val="DC6900"/>
      </a:accent5>
      <a:accent6>
        <a:srgbClr val="FFB600"/>
      </a:accent6>
      <a:hlink>
        <a:srgbClr val="A32020"/>
      </a:hlink>
      <a:folHlink>
        <a:srgbClr val="A320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57"/>
  <sheetViews>
    <sheetView tabSelected="1" zoomScale="115" zoomScaleNormal="115" zoomScaleSheetLayoutView="115" zoomScalePageLayoutView="0" workbookViewId="0" topLeftCell="A1">
      <selection activeCell="C15" sqref="C15"/>
    </sheetView>
  </sheetViews>
  <sheetFormatPr defaultColWidth="9.140625" defaultRowHeight="16.5" customHeight="1"/>
  <cols>
    <col min="1" max="2" width="1.1484375" style="61" customWidth="1"/>
    <col min="3" max="3" width="34.00390625" style="61" customWidth="1"/>
    <col min="4" max="4" width="5.421875" style="3" customWidth="1"/>
    <col min="5" max="5" width="0.5625" style="61" customWidth="1"/>
    <col min="6" max="6" width="12.421875" style="7" customWidth="1"/>
    <col min="7" max="7" width="0.5625" style="61" customWidth="1"/>
    <col min="8" max="8" width="12.421875" style="7" customWidth="1"/>
    <col min="9" max="9" width="0.5625" style="3" customWidth="1"/>
    <col min="10" max="10" width="12.421875" style="7" customWidth="1"/>
    <col min="11" max="11" width="0.5625" style="61" customWidth="1"/>
    <col min="12" max="12" width="12.421875" style="7" customWidth="1"/>
    <col min="13" max="16384" width="9.140625" style="64" customWidth="1"/>
  </cols>
  <sheetData>
    <row r="1" spans="1:3" ht="16.5" customHeight="1">
      <c r="A1" s="60" t="s">
        <v>0</v>
      </c>
      <c r="B1" s="60"/>
      <c r="C1" s="60"/>
    </row>
    <row r="2" spans="1:3" ht="16.5" customHeight="1">
      <c r="A2" s="60" t="s">
        <v>1</v>
      </c>
      <c r="B2" s="60"/>
      <c r="C2" s="60"/>
    </row>
    <row r="3" spans="1:12" ht="16.5" customHeight="1">
      <c r="A3" s="6" t="s">
        <v>2</v>
      </c>
      <c r="B3" s="6"/>
      <c r="C3" s="6"/>
      <c r="D3" s="66"/>
      <c r="E3" s="67"/>
      <c r="F3" s="10"/>
      <c r="G3" s="67"/>
      <c r="H3" s="10"/>
      <c r="I3" s="66"/>
      <c r="J3" s="10"/>
      <c r="K3" s="67"/>
      <c r="L3" s="10"/>
    </row>
    <row r="6" spans="1:12" ht="24" customHeight="1">
      <c r="A6" s="64"/>
      <c r="D6" s="70"/>
      <c r="E6" s="60"/>
      <c r="F6" s="165" t="s">
        <v>3</v>
      </c>
      <c r="G6" s="165"/>
      <c r="H6" s="165"/>
      <c r="I6" s="76"/>
      <c r="J6" s="165" t="s">
        <v>4</v>
      </c>
      <c r="K6" s="165"/>
      <c r="L6" s="165"/>
    </row>
    <row r="7" spans="5:12" ht="15.75" customHeight="1">
      <c r="E7" s="60"/>
      <c r="F7" s="77">
        <v>2022</v>
      </c>
      <c r="G7" s="78"/>
      <c r="H7" s="77">
        <v>2021</v>
      </c>
      <c r="I7" s="78"/>
      <c r="J7" s="77">
        <v>2022</v>
      </c>
      <c r="K7" s="78"/>
      <c r="L7" s="77">
        <v>2021</v>
      </c>
    </row>
    <row r="8" spans="4:12" ht="15.75" customHeight="1">
      <c r="D8" s="79" t="s">
        <v>5</v>
      </c>
      <c r="E8" s="60"/>
      <c r="F8" s="1" t="s">
        <v>6</v>
      </c>
      <c r="G8" s="60"/>
      <c r="H8" s="1" t="s">
        <v>6</v>
      </c>
      <c r="I8" s="60"/>
      <c r="J8" s="1" t="s">
        <v>6</v>
      </c>
      <c r="K8" s="60"/>
      <c r="L8" s="1" t="s">
        <v>6</v>
      </c>
    </row>
    <row r="9" spans="1:11" ht="15.75" customHeight="1">
      <c r="A9" s="60" t="s">
        <v>7</v>
      </c>
      <c r="F9" s="120"/>
      <c r="I9" s="61"/>
      <c r="J9" s="120"/>
      <c r="K9" s="3"/>
    </row>
    <row r="10" spans="1:11" ht="6" customHeight="1">
      <c r="A10" s="60"/>
      <c r="F10" s="120"/>
      <c r="I10" s="61"/>
      <c r="J10" s="120"/>
      <c r="K10" s="3"/>
    </row>
    <row r="11" spans="1:11" ht="15.75" customHeight="1">
      <c r="A11" s="2" t="s">
        <v>8</v>
      </c>
      <c r="F11" s="120"/>
      <c r="G11" s="62"/>
      <c r="I11" s="62"/>
      <c r="J11" s="120"/>
      <c r="K11" s="63"/>
    </row>
    <row r="12" spans="1:11" ht="6" customHeight="1">
      <c r="A12" s="60"/>
      <c r="F12" s="120"/>
      <c r="G12" s="62"/>
      <c r="I12" s="62"/>
      <c r="J12" s="120"/>
      <c r="K12" s="63"/>
    </row>
    <row r="13" spans="1:12" ht="15.75" customHeight="1">
      <c r="A13" s="61" t="s">
        <v>9</v>
      </c>
      <c r="D13" s="3">
        <v>9</v>
      </c>
      <c r="F13" s="120">
        <v>3210732378</v>
      </c>
      <c r="G13" s="8"/>
      <c r="H13" s="7">
        <v>2926971651</v>
      </c>
      <c r="I13" s="8"/>
      <c r="J13" s="120">
        <v>250396273</v>
      </c>
      <c r="K13" s="7"/>
      <c r="L13" s="7">
        <v>662435476</v>
      </c>
    </row>
    <row r="14" spans="1:12" ht="15.75" customHeight="1">
      <c r="A14" s="61" t="s">
        <v>10</v>
      </c>
      <c r="B14" s="64"/>
      <c r="D14" s="3">
        <v>10</v>
      </c>
      <c r="F14" s="120">
        <v>11971854</v>
      </c>
      <c r="G14" s="8"/>
      <c r="H14" s="7">
        <v>16877915</v>
      </c>
      <c r="I14" s="8"/>
      <c r="J14" s="120">
        <v>0</v>
      </c>
      <c r="K14" s="7"/>
      <c r="L14" s="7">
        <v>0</v>
      </c>
    </row>
    <row r="15" spans="1:12" ht="15.75" customHeight="1">
      <c r="A15" s="61" t="s">
        <v>11</v>
      </c>
      <c r="D15" s="3">
        <v>11</v>
      </c>
      <c r="F15" s="120">
        <v>6329529175</v>
      </c>
      <c r="G15" s="62"/>
      <c r="H15" s="7">
        <v>3690367236</v>
      </c>
      <c r="I15" s="62"/>
      <c r="J15" s="120">
        <v>201929548</v>
      </c>
      <c r="K15" s="7"/>
      <c r="L15" s="7">
        <v>532213164</v>
      </c>
    </row>
    <row r="16" spans="1:11" ht="15.75" customHeight="1">
      <c r="A16" s="61" t="s">
        <v>293</v>
      </c>
      <c r="F16" s="120"/>
      <c r="G16" s="62"/>
      <c r="I16" s="62"/>
      <c r="J16" s="120"/>
      <c r="K16" s="7"/>
    </row>
    <row r="17" spans="1:12" ht="15.75" customHeight="1">
      <c r="A17" s="64"/>
      <c r="B17" s="61" t="s">
        <v>295</v>
      </c>
      <c r="D17" s="4">
        <v>40.3</v>
      </c>
      <c r="F17" s="120">
        <v>77807279</v>
      </c>
      <c r="G17" s="62"/>
      <c r="H17" s="7">
        <v>0</v>
      </c>
      <c r="I17" s="62"/>
      <c r="J17" s="120">
        <v>0</v>
      </c>
      <c r="K17" s="7"/>
      <c r="L17" s="7">
        <v>0</v>
      </c>
    </row>
    <row r="18" spans="1:12" ht="15.75" customHeight="1">
      <c r="A18" s="61" t="s">
        <v>12</v>
      </c>
      <c r="D18" s="3">
        <v>12</v>
      </c>
      <c r="F18" s="120">
        <v>774413795</v>
      </c>
      <c r="G18" s="62"/>
      <c r="H18" s="7">
        <v>98666773</v>
      </c>
      <c r="I18" s="62"/>
      <c r="J18" s="120">
        <v>0</v>
      </c>
      <c r="K18" s="7"/>
      <c r="L18" s="7">
        <v>0</v>
      </c>
    </row>
    <row r="19" spans="1:12" ht="15.75" customHeight="1">
      <c r="A19" s="61" t="s">
        <v>13</v>
      </c>
      <c r="D19" s="3">
        <v>13</v>
      </c>
      <c r="E19" s="64"/>
      <c r="F19" s="120">
        <v>2626972114</v>
      </c>
      <c r="G19" s="62"/>
      <c r="H19" s="7">
        <v>2719648758</v>
      </c>
      <c r="I19" s="62"/>
      <c r="J19" s="120">
        <v>841877504</v>
      </c>
      <c r="K19" s="7"/>
      <c r="L19" s="7">
        <v>578821699</v>
      </c>
    </row>
    <row r="20" spans="1:12" ht="15.75" customHeight="1">
      <c r="A20" s="61" t="s">
        <v>14</v>
      </c>
      <c r="B20" s="64"/>
      <c r="D20" s="4">
        <v>40.5</v>
      </c>
      <c r="E20" s="64"/>
      <c r="F20" s="120">
        <v>60800000</v>
      </c>
      <c r="G20" s="62"/>
      <c r="H20" s="7">
        <v>0</v>
      </c>
      <c r="I20" s="62"/>
      <c r="J20" s="120">
        <v>10816624160</v>
      </c>
      <c r="K20" s="7"/>
      <c r="L20" s="7">
        <v>3744906850</v>
      </c>
    </row>
    <row r="21" spans="1:11" ht="15.75" customHeight="1">
      <c r="A21" s="61" t="s">
        <v>15</v>
      </c>
      <c r="B21" s="64"/>
      <c r="D21" s="4"/>
      <c r="E21" s="64"/>
      <c r="F21" s="120"/>
      <c r="G21" s="62"/>
      <c r="I21" s="62"/>
      <c r="J21" s="120"/>
      <c r="K21" s="7"/>
    </row>
    <row r="22" spans="2:12" ht="15.75" customHeight="1">
      <c r="B22" s="64" t="s">
        <v>16</v>
      </c>
      <c r="D22" s="4">
        <v>40.5</v>
      </c>
      <c r="E22" s="64"/>
      <c r="F22" s="120">
        <v>0</v>
      </c>
      <c r="G22" s="62"/>
      <c r="H22" s="7">
        <v>0</v>
      </c>
      <c r="I22" s="62"/>
      <c r="J22" s="120">
        <v>628605582</v>
      </c>
      <c r="K22" s="7"/>
      <c r="L22" s="7">
        <v>332471263</v>
      </c>
    </row>
    <row r="23" spans="1:12" ht="15.75" customHeight="1">
      <c r="A23" s="61" t="s">
        <v>17</v>
      </c>
      <c r="D23" s="3">
        <v>15</v>
      </c>
      <c r="F23" s="120">
        <v>5516416732</v>
      </c>
      <c r="G23" s="62"/>
      <c r="H23" s="7">
        <v>1483146410</v>
      </c>
      <c r="I23" s="62"/>
      <c r="J23" s="120">
        <v>237233993</v>
      </c>
      <c r="K23" s="7"/>
      <c r="L23" s="7">
        <v>214220660</v>
      </c>
    </row>
    <row r="24" spans="1:12" ht="15.75" customHeight="1">
      <c r="A24" s="61" t="s">
        <v>18</v>
      </c>
      <c r="D24" s="3">
        <v>16</v>
      </c>
      <c r="F24" s="121">
        <v>3918640430</v>
      </c>
      <c r="G24" s="62"/>
      <c r="H24" s="10">
        <v>713908748</v>
      </c>
      <c r="I24" s="62"/>
      <c r="J24" s="121">
        <v>0</v>
      </c>
      <c r="K24" s="7"/>
      <c r="L24" s="10">
        <v>0</v>
      </c>
    </row>
    <row r="25" spans="6:11" ht="6" customHeight="1">
      <c r="F25" s="120"/>
      <c r="G25" s="62"/>
      <c r="I25" s="62"/>
      <c r="J25" s="120"/>
      <c r="K25" s="63"/>
    </row>
    <row r="26" spans="1:12" ht="15.75" customHeight="1">
      <c r="A26" s="5" t="s">
        <v>19</v>
      </c>
      <c r="F26" s="121">
        <f>SUM(F13:F24)</f>
        <v>22527283757</v>
      </c>
      <c r="G26" s="62"/>
      <c r="H26" s="10">
        <f>SUM(H13:H24)</f>
        <v>11649587491</v>
      </c>
      <c r="I26" s="62"/>
      <c r="J26" s="121">
        <f>SUM(J13:J24)</f>
        <v>12976667060</v>
      </c>
      <c r="K26" s="63"/>
      <c r="L26" s="10">
        <f>SUM(L13:L24)</f>
        <v>6065069112</v>
      </c>
    </row>
    <row r="27" spans="6:11" ht="15.75" customHeight="1">
      <c r="F27" s="120"/>
      <c r="G27" s="62"/>
      <c r="I27" s="62"/>
      <c r="J27" s="120"/>
      <c r="K27" s="63"/>
    </row>
    <row r="28" spans="1:11" ht="15.75" customHeight="1">
      <c r="A28" s="60" t="s">
        <v>20</v>
      </c>
      <c r="F28" s="120"/>
      <c r="G28" s="62"/>
      <c r="I28" s="62"/>
      <c r="J28" s="120"/>
      <c r="K28" s="63"/>
    </row>
    <row r="29" spans="6:11" ht="7.5" customHeight="1">
      <c r="F29" s="120"/>
      <c r="G29" s="62"/>
      <c r="I29" s="62"/>
      <c r="J29" s="120"/>
      <c r="K29" s="63"/>
    </row>
    <row r="30" spans="1:12" ht="15.75" customHeight="1">
      <c r="A30" s="61" t="s">
        <v>296</v>
      </c>
      <c r="D30" s="4">
        <v>40.3</v>
      </c>
      <c r="F30" s="120">
        <v>447104630</v>
      </c>
      <c r="G30" s="62"/>
      <c r="H30" s="7">
        <v>0</v>
      </c>
      <c r="I30" s="62"/>
      <c r="J30" s="120">
        <v>0</v>
      </c>
      <c r="K30" s="63"/>
      <c r="L30" s="7">
        <v>0</v>
      </c>
    </row>
    <row r="31" spans="1:12" ht="15.75" customHeight="1">
      <c r="A31" s="61" t="s">
        <v>21</v>
      </c>
      <c r="D31" s="3">
        <v>12</v>
      </c>
      <c r="F31" s="120">
        <v>4206509716</v>
      </c>
      <c r="G31" s="62"/>
      <c r="H31" s="7">
        <v>504411718</v>
      </c>
      <c r="I31" s="62"/>
      <c r="J31" s="120">
        <v>0</v>
      </c>
      <c r="K31" s="63"/>
      <c r="L31" s="7">
        <v>0</v>
      </c>
    </row>
    <row r="32" spans="1:12" ht="15.75" customHeight="1">
      <c r="A32" s="61" t="s">
        <v>10</v>
      </c>
      <c r="D32" s="3">
        <v>10</v>
      </c>
      <c r="F32" s="120">
        <v>130329608</v>
      </c>
      <c r="G32" s="62"/>
      <c r="H32" s="7">
        <v>114210043</v>
      </c>
      <c r="I32" s="62"/>
      <c r="J32" s="120">
        <v>15000</v>
      </c>
      <c r="K32" s="7"/>
      <c r="L32" s="7">
        <v>9229195</v>
      </c>
    </row>
    <row r="33" spans="1:11" ht="15.75" customHeight="1">
      <c r="A33" s="61" t="s">
        <v>22</v>
      </c>
      <c r="F33" s="120"/>
      <c r="G33" s="62"/>
      <c r="I33" s="62"/>
      <c r="J33" s="120"/>
      <c r="K33" s="7"/>
    </row>
    <row r="34" spans="2:12" ht="15.75" customHeight="1">
      <c r="B34" s="61" t="s">
        <v>23</v>
      </c>
      <c r="D34" s="3">
        <v>14</v>
      </c>
      <c r="F34" s="120">
        <v>5160577097</v>
      </c>
      <c r="G34" s="62"/>
      <c r="H34" s="7">
        <v>5022697447</v>
      </c>
      <c r="I34" s="62"/>
      <c r="J34" s="120">
        <v>5119409497</v>
      </c>
      <c r="K34" s="7"/>
      <c r="L34" s="7">
        <v>4968126754</v>
      </c>
    </row>
    <row r="35" spans="1:12" ht="15.75" customHeight="1">
      <c r="A35" s="61" t="s">
        <v>24</v>
      </c>
      <c r="D35" s="3">
        <v>17</v>
      </c>
      <c r="F35" s="120">
        <v>0</v>
      </c>
      <c r="G35" s="62"/>
      <c r="H35" s="7">
        <v>1</v>
      </c>
      <c r="I35" s="64"/>
      <c r="J35" s="120">
        <v>34235627901</v>
      </c>
      <c r="K35" s="64"/>
      <c r="L35" s="7">
        <v>29483663951</v>
      </c>
    </row>
    <row r="36" spans="1:12" ht="15.75" customHeight="1">
      <c r="A36" s="61" t="s">
        <v>25</v>
      </c>
      <c r="D36" s="3">
        <v>17</v>
      </c>
      <c r="F36" s="120">
        <v>8550914202</v>
      </c>
      <c r="G36" s="62"/>
      <c r="H36" s="7">
        <v>1512972555</v>
      </c>
      <c r="I36" s="62"/>
      <c r="J36" s="120">
        <v>0</v>
      </c>
      <c r="K36" s="7"/>
      <c r="L36" s="7">
        <v>0</v>
      </c>
    </row>
    <row r="37" spans="1:12" ht="15.75" customHeight="1">
      <c r="A37" s="61" t="s">
        <v>26</v>
      </c>
      <c r="D37" s="3">
        <v>17</v>
      </c>
      <c r="F37" s="120">
        <v>239547136</v>
      </c>
      <c r="G37" s="64"/>
      <c r="H37" s="7">
        <v>100948312</v>
      </c>
      <c r="I37" s="64"/>
      <c r="J37" s="120">
        <v>45471090</v>
      </c>
      <c r="K37" s="64"/>
      <c r="L37" s="7">
        <v>45471090</v>
      </c>
    </row>
    <row r="38" spans="1:12" ht="15.75" customHeight="1">
      <c r="A38" s="61" t="s">
        <v>299</v>
      </c>
      <c r="D38" s="4">
        <v>40.5</v>
      </c>
      <c r="F38" s="120">
        <v>65160213</v>
      </c>
      <c r="G38" s="62"/>
      <c r="H38" s="7">
        <v>79846250</v>
      </c>
      <c r="I38" s="62"/>
      <c r="J38" s="120">
        <v>6808472178</v>
      </c>
      <c r="K38" s="7"/>
      <c r="L38" s="7">
        <v>7912931477</v>
      </c>
    </row>
    <row r="39" spans="1:12" ht="15" customHeight="1">
      <c r="A39" s="61" t="s">
        <v>27</v>
      </c>
      <c r="D39" s="3">
        <v>18</v>
      </c>
      <c r="F39" s="120">
        <v>63989932</v>
      </c>
      <c r="G39" s="62"/>
      <c r="H39" s="7">
        <v>65459993</v>
      </c>
      <c r="I39" s="62"/>
      <c r="J39" s="120">
        <v>1035639768</v>
      </c>
      <c r="K39" s="7"/>
      <c r="L39" s="7">
        <v>1037109829</v>
      </c>
    </row>
    <row r="40" spans="1:12" ht="15.75" customHeight="1">
      <c r="A40" s="61" t="s">
        <v>28</v>
      </c>
      <c r="D40" s="3">
        <v>19</v>
      </c>
      <c r="F40" s="120">
        <v>54221386740</v>
      </c>
      <c r="G40" s="62"/>
      <c r="H40" s="7">
        <v>58420633428</v>
      </c>
      <c r="I40" s="62"/>
      <c r="J40" s="120">
        <v>237004670</v>
      </c>
      <c r="K40" s="7"/>
      <c r="L40" s="7">
        <v>294633200</v>
      </c>
    </row>
    <row r="41" spans="1:12" ht="15.75" customHeight="1">
      <c r="A41" s="61" t="s">
        <v>29</v>
      </c>
      <c r="D41" s="3">
        <v>20</v>
      </c>
      <c r="F41" s="120">
        <v>1610605443</v>
      </c>
      <c r="G41" s="62"/>
      <c r="H41" s="7">
        <v>1733641582</v>
      </c>
      <c r="I41" s="62"/>
      <c r="J41" s="120">
        <v>281172942</v>
      </c>
      <c r="K41" s="7"/>
      <c r="L41" s="7">
        <v>304215680</v>
      </c>
    </row>
    <row r="42" spans="1:12" ht="15.75" customHeight="1">
      <c r="A42" s="61" t="s">
        <v>30</v>
      </c>
      <c r="D42" s="3">
        <v>21</v>
      </c>
      <c r="F42" s="120">
        <v>1374751407</v>
      </c>
      <c r="G42" s="62"/>
      <c r="H42" s="7">
        <v>1453470894</v>
      </c>
      <c r="I42" s="62"/>
      <c r="J42" s="120">
        <v>0</v>
      </c>
      <c r="K42" s="7"/>
      <c r="L42" s="7">
        <v>0</v>
      </c>
    </row>
    <row r="43" spans="1:12" ht="15.75" customHeight="1">
      <c r="A43" s="61" t="s">
        <v>31</v>
      </c>
      <c r="D43" s="3">
        <v>22</v>
      </c>
      <c r="F43" s="120">
        <v>2628350669</v>
      </c>
      <c r="G43" s="62"/>
      <c r="H43" s="7">
        <v>2789704299</v>
      </c>
      <c r="I43" s="62"/>
      <c r="J43" s="120">
        <v>11885597</v>
      </c>
      <c r="K43" s="7"/>
      <c r="L43" s="7">
        <v>11667101</v>
      </c>
    </row>
    <row r="44" spans="1:12" ht="15.75" customHeight="1">
      <c r="A44" s="61" t="s">
        <v>32</v>
      </c>
      <c r="D44" s="3">
        <v>23</v>
      </c>
      <c r="F44" s="120">
        <v>181458716</v>
      </c>
      <c r="G44" s="62"/>
      <c r="H44" s="7">
        <v>178649403</v>
      </c>
      <c r="I44" s="62"/>
      <c r="J44" s="120">
        <v>18694794</v>
      </c>
      <c r="K44" s="7"/>
      <c r="L44" s="7">
        <v>38954617</v>
      </c>
    </row>
    <row r="45" spans="1:12" ht="15.75" customHeight="1">
      <c r="A45" s="61" t="s">
        <v>33</v>
      </c>
      <c r="D45" s="3">
        <v>24</v>
      </c>
      <c r="F45" s="121">
        <v>1956374065</v>
      </c>
      <c r="G45" s="62"/>
      <c r="H45" s="10">
        <v>1850016716</v>
      </c>
      <c r="I45" s="62"/>
      <c r="J45" s="121">
        <v>1077553659</v>
      </c>
      <c r="K45" s="63"/>
      <c r="L45" s="10">
        <v>987916757</v>
      </c>
    </row>
    <row r="46" spans="6:11" ht="6" customHeight="1">
      <c r="F46" s="120"/>
      <c r="G46" s="62"/>
      <c r="I46" s="62"/>
      <c r="J46" s="120"/>
      <c r="K46" s="63"/>
    </row>
    <row r="47" spans="1:12" ht="15.75" customHeight="1">
      <c r="A47" s="60" t="s">
        <v>34</v>
      </c>
      <c r="B47" s="64"/>
      <c r="F47" s="121">
        <f>SUM(F30:F45)</f>
        <v>80837059574</v>
      </c>
      <c r="G47" s="62"/>
      <c r="H47" s="10">
        <f>SUM(H30:H45)</f>
        <v>73826662641</v>
      </c>
      <c r="I47" s="62"/>
      <c r="J47" s="121">
        <f>SUM(J30:J45)</f>
        <v>48870947096</v>
      </c>
      <c r="K47" s="63"/>
      <c r="L47" s="10">
        <f>SUM(L30:L45)</f>
        <v>45093919651</v>
      </c>
    </row>
    <row r="48" spans="6:11" ht="6" customHeight="1">
      <c r="F48" s="120"/>
      <c r="G48" s="62"/>
      <c r="I48" s="62"/>
      <c r="J48" s="120"/>
      <c r="K48" s="63"/>
    </row>
    <row r="49" spans="1:12" ht="15.75" customHeight="1" thickBot="1">
      <c r="A49" s="60" t="s">
        <v>35</v>
      </c>
      <c r="F49" s="122">
        <f>F26+F47</f>
        <v>103364343331</v>
      </c>
      <c r="G49" s="62"/>
      <c r="H49" s="80">
        <f>H26+H47</f>
        <v>85476250132</v>
      </c>
      <c r="I49" s="62"/>
      <c r="J49" s="122">
        <f>J26+J47</f>
        <v>61847614156</v>
      </c>
      <c r="K49" s="63"/>
      <c r="L49" s="80">
        <f>L26+L47</f>
        <v>51158988763</v>
      </c>
    </row>
    <row r="50" spans="1:11" ht="14.25" customHeight="1" thickTop="1">
      <c r="A50" s="60"/>
      <c r="G50" s="62"/>
      <c r="I50" s="62"/>
      <c r="K50" s="63"/>
    </row>
    <row r="51" spans="1:11" ht="12" customHeight="1">
      <c r="A51" s="60"/>
      <c r="G51" s="62"/>
      <c r="I51" s="62"/>
      <c r="K51" s="63"/>
    </row>
    <row r="52" spans="1:11" ht="15.75" customHeight="1">
      <c r="A52" s="61" t="s">
        <v>36</v>
      </c>
      <c r="G52" s="62"/>
      <c r="I52" s="63"/>
      <c r="K52" s="62"/>
    </row>
    <row r="53" spans="7:11" ht="12.75" customHeight="1">
      <c r="G53" s="62"/>
      <c r="I53" s="63"/>
      <c r="K53" s="62"/>
    </row>
    <row r="54" spans="1:12" ht="21.75" customHeight="1">
      <c r="A54" s="164" t="s">
        <v>276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</row>
    <row r="55" spans="1:11" ht="16.5" customHeight="1">
      <c r="A55" s="60" t="str">
        <f>+A1</f>
        <v>Energy Absolute Public Company Limited</v>
      </c>
      <c r="B55" s="60"/>
      <c r="C55" s="60"/>
      <c r="G55" s="62"/>
      <c r="I55" s="63"/>
      <c r="K55" s="62"/>
    </row>
    <row r="56" spans="1:11" ht="16.5" customHeight="1">
      <c r="A56" s="60" t="str">
        <f>+A2</f>
        <v>Statement of Financial Position </v>
      </c>
      <c r="B56" s="60"/>
      <c r="C56" s="60"/>
      <c r="G56" s="62"/>
      <c r="I56" s="63"/>
      <c r="K56" s="62"/>
    </row>
    <row r="57" spans="1:12" ht="16.5" customHeight="1">
      <c r="A57" s="6" t="str">
        <f>+A3</f>
        <v>As at 31 December 2022</v>
      </c>
      <c r="B57" s="6"/>
      <c r="C57" s="6"/>
      <c r="D57" s="66"/>
      <c r="E57" s="67"/>
      <c r="F57" s="10"/>
      <c r="G57" s="68"/>
      <c r="H57" s="10"/>
      <c r="I57" s="69"/>
      <c r="J57" s="10"/>
      <c r="K57" s="68"/>
      <c r="L57" s="10"/>
    </row>
    <row r="58" spans="7:11" ht="16.5" customHeight="1">
      <c r="G58" s="62"/>
      <c r="I58" s="63"/>
      <c r="K58" s="62"/>
    </row>
    <row r="59" spans="7:11" ht="16.5" customHeight="1">
      <c r="G59" s="62"/>
      <c r="I59" s="63"/>
      <c r="K59" s="62"/>
    </row>
    <row r="60" spans="1:12" ht="24" customHeight="1">
      <c r="A60" s="64"/>
      <c r="D60" s="70"/>
      <c r="E60" s="60"/>
      <c r="F60" s="165" t="s">
        <v>3</v>
      </c>
      <c r="G60" s="165"/>
      <c r="H60" s="165"/>
      <c r="I60" s="76"/>
      <c r="J60" s="165" t="s">
        <v>4</v>
      </c>
      <c r="K60" s="165"/>
      <c r="L60" s="165"/>
    </row>
    <row r="61" spans="5:12" ht="16.5" customHeight="1">
      <c r="E61" s="60"/>
      <c r="F61" s="77">
        <v>2022</v>
      </c>
      <c r="G61" s="78"/>
      <c r="H61" s="77">
        <v>2021</v>
      </c>
      <c r="I61" s="78"/>
      <c r="J61" s="77">
        <v>2022</v>
      </c>
      <c r="K61" s="78"/>
      <c r="L61" s="77">
        <v>2021</v>
      </c>
    </row>
    <row r="62" spans="4:12" ht="16.5" customHeight="1">
      <c r="D62" s="79" t="s">
        <v>5</v>
      </c>
      <c r="E62" s="60"/>
      <c r="F62" s="1" t="s">
        <v>6</v>
      </c>
      <c r="G62" s="60"/>
      <c r="H62" s="1" t="s">
        <v>6</v>
      </c>
      <c r="I62" s="60"/>
      <c r="J62" s="1" t="s">
        <v>6</v>
      </c>
      <c r="K62" s="60"/>
      <c r="L62" s="1" t="s">
        <v>6</v>
      </c>
    </row>
    <row r="63" spans="4:12" ht="9" customHeight="1">
      <c r="D63" s="71"/>
      <c r="E63" s="60"/>
      <c r="F63" s="123"/>
      <c r="G63" s="81"/>
      <c r="H63" s="65"/>
      <c r="I63" s="81"/>
      <c r="J63" s="123"/>
      <c r="K63" s="82"/>
      <c r="L63" s="65"/>
    </row>
    <row r="64" spans="1:11" ht="16.5" customHeight="1">
      <c r="A64" s="60" t="s">
        <v>37</v>
      </c>
      <c r="F64" s="120"/>
      <c r="G64" s="62"/>
      <c r="I64" s="62"/>
      <c r="J64" s="120"/>
      <c r="K64" s="63"/>
    </row>
    <row r="65" spans="1:11" ht="9" customHeight="1">
      <c r="A65" s="60"/>
      <c r="F65" s="120"/>
      <c r="G65" s="62"/>
      <c r="I65" s="62"/>
      <c r="J65" s="120"/>
      <c r="K65" s="63"/>
    </row>
    <row r="66" spans="1:11" ht="16.5" customHeight="1">
      <c r="A66" s="60" t="s">
        <v>38</v>
      </c>
      <c r="F66" s="120"/>
      <c r="G66" s="62"/>
      <c r="I66" s="62"/>
      <c r="J66" s="120"/>
      <c r="K66" s="63"/>
    </row>
    <row r="67" spans="1:11" ht="9" customHeight="1">
      <c r="A67" s="60"/>
      <c r="F67" s="120"/>
      <c r="G67" s="62"/>
      <c r="I67" s="62"/>
      <c r="J67" s="120"/>
      <c r="K67" s="63"/>
    </row>
    <row r="68" spans="1:12" ht="16.5" customHeight="1">
      <c r="A68" s="61" t="s">
        <v>39</v>
      </c>
      <c r="D68" s="3">
        <v>25</v>
      </c>
      <c r="F68" s="120">
        <v>10806006503</v>
      </c>
      <c r="G68" s="8"/>
      <c r="H68" s="7">
        <v>1618059869</v>
      </c>
      <c r="I68" s="8"/>
      <c r="J68" s="120">
        <v>6833966052</v>
      </c>
      <c r="K68" s="9"/>
      <c r="L68" s="7">
        <v>883988564</v>
      </c>
    </row>
    <row r="69" spans="1:12" ht="16.5" customHeight="1">
      <c r="A69" s="61" t="s">
        <v>40</v>
      </c>
      <c r="D69" s="4">
        <v>40.3</v>
      </c>
      <c r="F69" s="120">
        <v>4800656504</v>
      </c>
      <c r="G69" s="8"/>
      <c r="H69" s="7">
        <v>358316700</v>
      </c>
      <c r="I69" s="8"/>
      <c r="J69" s="120">
        <v>125985097</v>
      </c>
      <c r="K69" s="9"/>
      <c r="L69" s="7">
        <v>232833237</v>
      </c>
    </row>
    <row r="70" spans="1:12" ht="16.5" customHeight="1">
      <c r="A70" s="61" t="s">
        <v>41</v>
      </c>
      <c r="D70" s="3">
        <v>26</v>
      </c>
      <c r="F70" s="120">
        <v>1136233087</v>
      </c>
      <c r="G70" s="8"/>
      <c r="H70" s="7">
        <v>888949075</v>
      </c>
      <c r="I70" s="8"/>
      <c r="J70" s="120">
        <v>468002019</v>
      </c>
      <c r="K70" s="9"/>
      <c r="L70" s="7">
        <v>473270664</v>
      </c>
    </row>
    <row r="71" spans="1:11" ht="16.5" customHeight="1">
      <c r="A71" s="61" t="s">
        <v>42</v>
      </c>
      <c r="F71" s="120"/>
      <c r="G71" s="8"/>
      <c r="I71" s="8"/>
      <c r="J71" s="120"/>
      <c r="K71" s="9"/>
    </row>
    <row r="72" spans="2:12" ht="16.5" customHeight="1">
      <c r="B72" s="61" t="s">
        <v>43</v>
      </c>
      <c r="F72" s="120">
        <v>876850044</v>
      </c>
      <c r="G72" s="8"/>
      <c r="H72" s="7">
        <v>1884279824</v>
      </c>
      <c r="I72" s="8"/>
      <c r="J72" s="120">
        <v>0</v>
      </c>
      <c r="K72" s="9"/>
      <c r="L72" s="7">
        <v>0</v>
      </c>
    </row>
    <row r="73" spans="1:11" ht="16.5" customHeight="1">
      <c r="A73" s="61" t="s">
        <v>44</v>
      </c>
      <c r="F73" s="120"/>
      <c r="G73" s="8"/>
      <c r="I73" s="8"/>
      <c r="J73" s="120"/>
      <c r="K73" s="9"/>
    </row>
    <row r="74" spans="2:12" ht="16.5" customHeight="1">
      <c r="B74" s="61" t="s">
        <v>45</v>
      </c>
      <c r="D74" s="4"/>
      <c r="F74" s="120">
        <v>418725953</v>
      </c>
      <c r="G74" s="8"/>
      <c r="H74" s="7">
        <v>258725953</v>
      </c>
      <c r="I74" s="8"/>
      <c r="J74" s="120">
        <v>6232710000</v>
      </c>
      <c r="K74" s="9"/>
      <c r="L74" s="7">
        <v>5272710000</v>
      </c>
    </row>
    <row r="75" spans="1:11" ht="16.5" customHeight="1">
      <c r="A75" s="61" t="s">
        <v>46</v>
      </c>
      <c r="F75" s="120"/>
      <c r="G75" s="8"/>
      <c r="I75" s="8"/>
      <c r="J75" s="120"/>
      <c r="K75" s="9"/>
    </row>
    <row r="76" spans="2:12" ht="16.5" customHeight="1">
      <c r="B76" s="61" t="s">
        <v>47</v>
      </c>
      <c r="D76" s="3">
        <v>27</v>
      </c>
      <c r="F76" s="120">
        <v>7322063339</v>
      </c>
      <c r="G76" s="8"/>
      <c r="H76" s="7">
        <v>5581640244</v>
      </c>
      <c r="I76" s="8"/>
      <c r="J76" s="120">
        <v>1270613580</v>
      </c>
      <c r="K76" s="9"/>
      <c r="L76" s="7">
        <v>935618978</v>
      </c>
    </row>
    <row r="77" spans="1:12" ht="16.5" customHeight="1">
      <c r="A77" s="61" t="s">
        <v>48</v>
      </c>
      <c r="F77" s="120">
        <v>0</v>
      </c>
      <c r="G77" s="8"/>
      <c r="H77" s="7">
        <v>474479</v>
      </c>
      <c r="I77" s="8"/>
      <c r="J77" s="120">
        <v>0</v>
      </c>
      <c r="K77" s="9"/>
      <c r="L77" s="7">
        <v>0</v>
      </c>
    </row>
    <row r="78" spans="1:12" ht="16.5" customHeight="1">
      <c r="A78" s="61" t="s">
        <v>49</v>
      </c>
      <c r="F78" s="120">
        <v>47167021</v>
      </c>
      <c r="G78" s="8"/>
      <c r="H78" s="7">
        <v>56972874</v>
      </c>
      <c r="I78" s="8"/>
      <c r="J78" s="120">
        <v>970990</v>
      </c>
      <c r="K78" s="9"/>
      <c r="L78" s="7">
        <v>3011272</v>
      </c>
    </row>
    <row r="79" spans="1:11" ht="16.5" customHeight="1">
      <c r="A79" s="61" t="s">
        <v>50</v>
      </c>
      <c r="F79" s="120"/>
      <c r="G79" s="8"/>
      <c r="I79" s="8"/>
      <c r="J79" s="120"/>
      <c r="K79" s="9"/>
    </row>
    <row r="80" spans="2:12" ht="16.5" customHeight="1">
      <c r="B80" s="61" t="s">
        <v>51</v>
      </c>
      <c r="D80" s="4">
        <v>40.6</v>
      </c>
      <c r="F80" s="120">
        <v>0</v>
      </c>
      <c r="G80" s="8"/>
      <c r="H80" s="7">
        <v>0</v>
      </c>
      <c r="I80" s="8"/>
      <c r="J80" s="120">
        <v>1424800000</v>
      </c>
      <c r="K80" s="9"/>
      <c r="L80" s="7">
        <v>816000000</v>
      </c>
    </row>
    <row r="81" spans="1:12" ht="16.5" customHeight="1">
      <c r="A81" s="61" t="s">
        <v>52</v>
      </c>
      <c r="D81" s="3">
        <v>28</v>
      </c>
      <c r="F81" s="120">
        <v>998434939</v>
      </c>
      <c r="G81" s="8"/>
      <c r="H81" s="7">
        <v>1998849124</v>
      </c>
      <c r="I81" s="8"/>
      <c r="J81" s="120">
        <v>998434939</v>
      </c>
      <c r="K81" s="9"/>
      <c r="L81" s="7">
        <v>1998849124</v>
      </c>
    </row>
    <row r="82" spans="1:12" ht="16.5" customHeight="1">
      <c r="A82" s="61" t="s">
        <v>53</v>
      </c>
      <c r="F82" s="120">
        <v>68924200</v>
      </c>
      <c r="G82" s="8"/>
      <c r="H82" s="7">
        <v>16333922</v>
      </c>
      <c r="I82" s="8"/>
      <c r="J82" s="120">
        <v>0</v>
      </c>
      <c r="K82" s="9"/>
      <c r="L82" s="7">
        <v>0</v>
      </c>
    </row>
    <row r="83" spans="1:12" ht="16.5" customHeight="1">
      <c r="A83" s="61" t="s">
        <v>54</v>
      </c>
      <c r="D83" s="4"/>
      <c r="F83" s="121">
        <v>0</v>
      </c>
      <c r="G83" s="8"/>
      <c r="H83" s="10">
        <v>13367167</v>
      </c>
      <c r="I83" s="8"/>
      <c r="J83" s="121">
        <v>0</v>
      </c>
      <c r="K83" s="9"/>
      <c r="L83" s="10">
        <v>0</v>
      </c>
    </row>
    <row r="84" spans="4:11" ht="9" customHeight="1">
      <c r="D84" s="4"/>
      <c r="F84" s="120"/>
      <c r="G84" s="8"/>
      <c r="I84" s="8"/>
      <c r="J84" s="120"/>
      <c r="K84" s="9"/>
    </row>
    <row r="85" spans="1:12" ht="16.5" customHeight="1">
      <c r="A85" s="60" t="s">
        <v>55</v>
      </c>
      <c r="B85" s="64"/>
      <c r="F85" s="121">
        <f>SUM(F68:F83)</f>
        <v>26475061590</v>
      </c>
      <c r="G85" s="62"/>
      <c r="H85" s="10">
        <f>SUM(H68:H83)</f>
        <v>12675969231</v>
      </c>
      <c r="I85" s="62"/>
      <c r="J85" s="121">
        <f>SUM(J68:J83)</f>
        <v>17355482677</v>
      </c>
      <c r="K85" s="63"/>
      <c r="L85" s="10">
        <f>SUM(L68:L83)</f>
        <v>10616281839</v>
      </c>
    </row>
    <row r="86" spans="6:11" ht="16.5" customHeight="1">
      <c r="F86" s="120"/>
      <c r="G86" s="62"/>
      <c r="I86" s="62"/>
      <c r="J86" s="120"/>
      <c r="K86" s="63"/>
    </row>
    <row r="87" spans="1:11" ht="16.5" customHeight="1">
      <c r="A87" s="60" t="s">
        <v>56</v>
      </c>
      <c r="F87" s="120"/>
      <c r="G87" s="62"/>
      <c r="I87" s="62"/>
      <c r="J87" s="120"/>
      <c r="K87" s="63"/>
    </row>
    <row r="88" spans="1:11" ht="9" customHeight="1">
      <c r="A88" s="60"/>
      <c r="F88" s="120"/>
      <c r="G88" s="62"/>
      <c r="I88" s="62"/>
      <c r="J88" s="120"/>
      <c r="K88" s="63"/>
    </row>
    <row r="89" spans="1:12" ht="16.5" customHeight="1">
      <c r="A89" s="61" t="s">
        <v>57</v>
      </c>
      <c r="D89" s="83">
        <v>27</v>
      </c>
      <c r="F89" s="120">
        <v>17124500323</v>
      </c>
      <c r="G89" s="62"/>
      <c r="H89" s="7">
        <v>23581583387</v>
      </c>
      <c r="I89" s="62"/>
      <c r="J89" s="120">
        <v>3973051059</v>
      </c>
      <c r="K89" s="9"/>
      <c r="L89" s="7">
        <v>4443952624</v>
      </c>
    </row>
    <row r="90" spans="1:12" ht="16.5" customHeight="1">
      <c r="A90" s="61" t="s">
        <v>58</v>
      </c>
      <c r="D90" s="84">
        <v>40.6</v>
      </c>
      <c r="F90" s="120">
        <v>0</v>
      </c>
      <c r="G90" s="62"/>
      <c r="H90" s="7">
        <v>0</v>
      </c>
      <c r="I90" s="62"/>
      <c r="J90" s="120">
        <v>1603200000</v>
      </c>
      <c r="K90" s="9"/>
      <c r="L90" s="7">
        <v>2416000000</v>
      </c>
    </row>
    <row r="91" spans="1:12" ht="16.5" customHeight="1">
      <c r="A91" s="61" t="s">
        <v>59</v>
      </c>
      <c r="D91" s="83">
        <v>28</v>
      </c>
      <c r="F91" s="120">
        <v>14292796884</v>
      </c>
      <c r="G91" s="62"/>
      <c r="H91" s="7">
        <v>10195499517</v>
      </c>
      <c r="I91" s="62"/>
      <c r="J91" s="120">
        <v>14292796884</v>
      </c>
      <c r="K91" s="9"/>
      <c r="L91" s="7">
        <v>10195499517</v>
      </c>
    </row>
    <row r="92" spans="1:12" ht="16.5" customHeight="1">
      <c r="A92" s="61" t="s">
        <v>54</v>
      </c>
      <c r="D92" s="83"/>
      <c r="F92" s="120">
        <v>170230856</v>
      </c>
      <c r="G92" s="62"/>
      <c r="H92" s="7">
        <v>148973627</v>
      </c>
      <c r="I92" s="62"/>
      <c r="J92" s="125">
        <v>0</v>
      </c>
      <c r="K92" s="9"/>
      <c r="L92" s="9">
        <v>0</v>
      </c>
    </row>
    <row r="93" spans="1:12" ht="16.5" customHeight="1">
      <c r="A93" s="61" t="s">
        <v>60</v>
      </c>
      <c r="D93" s="83"/>
      <c r="F93" s="124">
        <v>1634299558</v>
      </c>
      <c r="G93" s="64"/>
      <c r="H93" s="64">
        <v>1684532956</v>
      </c>
      <c r="I93" s="64"/>
      <c r="J93" s="125">
        <v>285168094</v>
      </c>
      <c r="K93" s="9"/>
      <c r="L93" s="9">
        <v>284525660</v>
      </c>
    </row>
    <row r="94" spans="1:12" ht="16.5" customHeight="1">
      <c r="A94" s="61" t="s">
        <v>61</v>
      </c>
      <c r="D94" s="83">
        <v>23</v>
      </c>
      <c r="F94" s="124">
        <v>245333640</v>
      </c>
      <c r="G94" s="64"/>
      <c r="H94" s="64">
        <v>254365702</v>
      </c>
      <c r="I94" s="64"/>
      <c r="J94" s="125">
        <v>0</v>
      </c>
      <c r="K94" s="9"/>
      <c r="L94" s="9">
        <v>0</v>
      </c>
    </row>
    <row r="95" spans="1:12" ht="16.5" customHeight="1">
      <c r="A95" s="61" t="s">
        <v>62</v>
      </c>
      <c r="D95" s="83"/>
      <c r="F95" s="120">
        <v>102469898</v>
      </c>
      <c r="G95" s="62"/>
      <c r="H95" s="7">
        <v>86320024</v>
      </c>
      <c r="I95" s="62"/>
      <c r="J95" s="120">
        <v>72218173</v>
      </c>
      <c r="K95" s="9"/>
      <c r="L95" s="7">
        <v>62861399</v>
      </c>
    </row>
    <row r="96" spans="1:12" ht="16.5" customHeight="1">
      <c r="A96" s="61" t="s">
        <v>63</v>
      </c>
      <c r="D96" s="84">
        <v>40.7</v>
      </c>
      <c r="F96" s="120">
        <v>0</v>
      </c>
      <c r="G96" s="62"/>
      <c r="H96" s="7">
        <v>0</v>
      </c>
      <c r="I96" s="62"/>
      <c r="J96" s="120">
        <v>857928952</v>
      </c>
      <c r="K96" s="9"/>
      <c r="L96" s="7">
        <v>805359701</v>
      </c>
    </row>
    <row r="97" spans="1:12" ht="16.5" customHeight="1">
      <c r="A97" s="61" t="s">
        <v>64</v>
      </c>
      <c r="D97" s="3">
        <v>29</v>
      </c>
      <c r="F97" s="120">
        <v>1989603743</v>
      </c>
      <c r="G97" s="62"/>
      <c r="H97" s="7">
        <v>1740988514</v>
      </c>
      <c r="I97" s="62"/>
      <c r="J97" s="120">
        <v>1592750</v>
      </c>
      <c r="K97" s="63"/>
      <c r="L97" s="7">
        <v>1592750</v>
      </c>
    </row>
    <row r="98" spans="1:12" ht="16.5" customHeight="1">
      <c r="A98" s="61" t="s">
        <v>65</v>
      </c>
      <c r="F98" s="121">
        <v>25689964</v>
      </c>
      <c r="G98" s="62"/>
      <c r="H98" s="10">
        <v>6296469</v>
      </c>
      <c r="I98" s="62"/>
      <c r="J98" s="121">
        <v>1539947</v>
      </c>
      <c r="K98" s="63"/>
      <c r="L98" s="10">
        <v>1539947</v>
      </c>
    </row>
    <row r="99" spans="6:11" ht="9" customHeight="1">
      <c r="F99" s="120"/>
      <c r="G99" s="62"/>
      <c r="I99" s="62"/>
      <c r="J99" s="120"/>
      <c r="K99" s="8"/>
    </row>
    <row r="100" spans="1:12" ht="16.5" customHeight="1">
      <c r="A100" s="60" t="s">
        <v>66</v>
      </c>
      <c r="B100" s="64"/>
      <c r="F100" s="121">
        <f>SUM(F89:F98)</f>
        <v>35584924866</v>
      </c>
      <c r="G100" s="62"/>
      <c r="H100" s="10">
        <f>SUM(H89:H98)</f>
        <v>37698560196</v>
      </c>
      <c r="I100" s="62"/>
      <c r="J100" s="121">
        <f>SUM(J89:J98)</f>
        <v>21087495859</v>
      </c>
      <c r="K100" s="63"/>
      <c r="L100" s="10">
        <f>SUM(L89:L98)</f>
        <v>18211331598</v>
      </c>
    </row>
    <row r="101" spans="1:11" ht="9" customHeight="1">
      <c r="A101" s="60"/>
      <c r="F101" s="120"/>
      <c r="G101" s="62"/>
      <c r="I101" s="62"/>
      <c r="J101" s="120"/>
      <c r="K101" s="63"/>
    </row>
    <row r="102" spans="1:12" ht="16.5" customHeight="1">
      <c r="A102" s="60" t="s">
        <v>67</v>
      </c>
      <c r="B102" s="60"/>
      <c r="F102" s="121">
        <f>F85+F100</f>
        <v>62059986456</v>
      </c>
      <c r="G102" s="62"/>
      <c r="H102" s="10">
        <f>H85+H100</f>
        <v>50374529427</v>
      </c>
      <c r="I102" s="62"/>
      <c r="J102" s="121">
        <f>J85+J100</f>
        <v>38442978536</v>
      </c>
      <c r="K102" s="63"/>
      <c r="L102" s="10">
        <f>L85+L100</f>
        <v>28827613437</v>
      </c>
    </row>
    <row r="103" spans="1:11" ht="16.5" customHeight="1">
      <c r="A103" s="60"/>
      <c r="B103" s="60"/>
      <c r="G103" s="62"/>
      <c r="I103" s="62"/>
      <c r="K103" s="63"/>
    </row>
    <row r="104" spans="1:11" ht="16.5" customHeight="1">
      <c r="A104" s="60"/>
      <c r="B104" s="60"/>
      <c r="G104" s="62"/>
      <c r="I104" s="62"/>
      <c r="K104" s="63"/>
    </row>
    <row r="105" spans="1:11" ht="12" customHeight="1">
      <c r="A105" s="60"/>
      <c r="B105" s="60"/>
      <c r="G105" s="62"/>
      <c r="I105" s="62"/>
      <c r="K105" s="63"/>
    </row>
    <row r="106" spans="1:11" ht="9" customHeight="1">
      <c r="A106" s="60"/>
      <c r="B106" s="60"/>
      <c r="G106" s="62"/>
      <c r="I106" s="62"/>
      <c r="K106" s="63"/>
    </row>
    <row r="107" spans="1:12" ht="21.75" customHeight="1">
      <c r="A107" s="164" t="str">
        <f>A54</f>
        <v>The notes to the financial statements are an integral part to these financial statements.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</row>
    <row r="108" spans="1:11" ht="16.5" customHeight="1">
      <c r="A108" s="60" t="str">
        <f>+A1</f>
        <v>Energy Absolute Public Company Limited</v>
      </c>
      <c r="B108" s="60"/>
      <c r="C108" s="60"/>
      <c r="G108" s="62"/>
      <c r="I108" s="63"/>
      <c r="K108" s="62"/>
    </row>
    <row r="109" spans="1:11" ht="16.5" customHeight="1">
      <c r="A109" s="60" t="str">
        <f>+A2</f>
        <v>Statement of Financial Position </v>
      </c>
      <c r="B109" s="60"/>
      <c r="C109" s="60"/>
      <c r="G109" s="62"/>
      <c r="I109" s="63"/>
      <c r="K109" s="62"/>
    </row>
    <row r="110" spans="1:12" ht="16.5" customHeight="1">
      <c r="A110" s="6" t="str">
        <f>+A3</f>
        <v>As at 31 December 2022</v>
      </c>
      <c r="B110" s="6"/>
      <c r="C110" s="6"/>
      <c r="D110" s="66"/>
      <c r="E110" s="67"/>
      <c r="F110" s="10"/>
      <c r="G110" s="68"/>
      <c r="H110" s="10"/>
      <c r="I110" s="69"/>
      <c r="J110" s="10"/>
      <c r="K110" s="68"/>
      <c r="L110" s="10"/>
    </row>
    <row r="111" spans="7:11" ht="16.5" customHeight="1">
      <c r="G111" s="62"/>
      <c r="I111" s="63"/>
      <c r="K111" s="62"/>
    </row>
    <row r="112" spans="7:11" ht="16.5" customHeight="1">
      <c r="G112" s="62"/>
      <c r="I112" s="63"/>
      <c r="K112" s="62"/>
    </row>
    <row r="113" spans="1:12" ht="24" customHeight="1">
      <c r="A113" s="64"/>
      <c r="D113" s="70"/>
      <c r="E113" s="60"/>
      <c r="F113" s="165" t="s">
        <v>3</v>
      </c>
      <c r="G113" s="165"/>
      <c r="H113" s="165"/>
      <c r="I113" s="76"/>
      <c r="J113" s="165" t="s">
        <v>4</v>
      </c>
      <c r="K113" s="165"/>
      <c r="L113" s="165"/>
    </row>
    <row r="114" spans="5:12" ht="16.5" customHeight="1">
      <c r="E114" s="60"/>
      <c r="F114" s="77">
        <v>2022</v>
      </c>
      <c r="G114" s="78"/>
      <c r="H114" s="77">
        <v>2021</v>
      </c>
      <c r="I114" s="78"/>
      <c r="J114" s="77">
        <v>2022</v>
      </c>
      <c r="K114" s="78"/>
      <c r="L114" s="77">
        <v>2021</v>
      </c>
    </row>
    <row r="115" spans="4:12" ht="16.5" customHeight="1">
      <c r="D115" s="79" t="s">
        <v>68</v>
      </c>
      <c r="E115" s="60"/>
      <c r="F115" s="1" t="s">
        <v>6</v>
      </c>
      <c r="G115" s="60"/>
      <c r="H115" s="1" t="s">
        <v>6</v>
      </c>
      <c r="I115" s="60"/>
      <c r="J115" s="1" t="s">
        <v>6</v>
      </c>
      <c r="K115" s="60"/>
      <c r="L115" s="1" t="s">
        <v>6</v>
      </c>
    </row>
    <row r="116" spans="4:12" ht="16.5" customHeight="1">
      <c r="D116" s="71"/>
      <c r="E116" s="60"/>
      <c r="F116" s="123"/>
      <c r="G116" s="81"/>
      <c r="H116" s="65"/>
      <c r="I116" s="81"/>
      <c r="J116" s="123"/>
      <c r="K116" s="82"/>
      <c r="L116" s="65"/>
    </row>
    <row r="117" spans="1:11" ht="16.5" customHeight="1">
      <c r="A117" s="60" t="s">
        <v>69</v>
      </c>
      <c r="F117" s="120"/>
      <c r="G117" s="62"/>
      <c r="I117" s="62"/>
      <c r="J117" s="120"/>
      <c r="K117" s="63"/>
    </row>
    <row r="118" spans="1:11" ht="16.5" customHeight="1">
      <c r="A118" s="60"/>
      <c r="F118" s="120"/>
      <c r="G118" s="62"/>
      <c r="I118" s="62"/>
      <c r="J118" s="120"/>
      <c r="K118" s="63"/>
    </row>
    <row r="119" spans="1:11" ht="16.5" customHeight="1">
      <c r="A119" s="60" t="s">
        <v>70</v>
      </c>
      <c r="F119" s="120"/>
      <c r="G119" s="62"/>
      <c r="I119" s="62"/>
      <c r="J119" s="120"/>
      <c r="K119" s="63"/>
    </row>
    <row r="120" spans="1:11" ht="16.5" customHeight="1">
      <c r="A120" s="60"/>
      <c r="F120" s="120"/>
      <c r="G120" s="62"/>
      <c r="I120" s="62"/>
      <c r="J120" s="120"/>
      <c r="K120" s="63"/>
    </row>
    <row r="121" spans="1:11" ht="16.5" customHeight="1">
      <c r="A121" s="61" t="s">
        <v>71</v>
      </c>
      <c r="F121" s="120"/>
      <c r="G121" s="62"/>
      <c r="I121" s="62"/>
      <c r="J121" s="120"/>
      <c r="K121" s="63"/>
    </row>
    <row r="122" spans="2:12" ht="16.5" customHeight="1">
      <c r="B122" s="61" t="s">
        <v>72</v>
      </c>
      <c r="F122" s="124"/>
      <c r="G122" s="64"/>
      <c r="H122" s="64"/>
      <c r="I122" s="64"/>
      <c r="J122" s="124"/>
      <c r="K122" s="64"/>
      <c r="L122" s="64"/>
    </row>
    <row r="123" spans="3:12" ht="16.5" customHeight="1">
      <c r="C123" s="72" t="s">
        <v>73</v>
      </c>
      <c r="F123" s="124"/>
      <c r="G123" s="64"/>
      <c r="H123" s="64"/>
      <c r="I123" s="64"/>
      <c r="J123" s="124"/>
      <c r="K123" s="64"/>
      <c r="L123" s="64"/>
    </row>
    <row r="124" spans="3:12" ht="16.5" customHeight="1">
      <c r="C124" s="72" t="s">
        <v>74</v>
      </c>
      <c r="F124" s="124"/>
      <c r="G124" s="64"/>
      <c r="H124" s="64"/>
      <c r="I124" s="64"/>
      <c r="J124" s="124"/>
      <c r="K124" s="64"/>
      <c r="L124" s="64"/>
    </row>
    <row r="125" spans="3:12" ht="16.5" customHeight="1">
      <c r="C125" s="72" t="s">
        <v>75</v>
      </c>
      <c r="F125" s="124"/>
      <c r="G125" s="64"/>
      <c r="H125" s="64"/>
      <c r="I125" s="64"/>
      <c r="J125" s="124"/>
      <c r="K125" s="64"/>
      <c r="L125" s="64"/>
    </row>
    <row r="126" spans="3:12" ht="16.5" customHeight="1" thickBot="1">
      <c r="C126" s="61" t="s">
        <v>76</v>
      </c>
      <c r="F126" s="122">
        <v>402000000</v>
      </c>
      <c r="G126" s="62"/>
      <c r="H126" s="80">
        <v>373000000</v>
      </c>
      <c r="I126" s="62"/>
      <c r="J126" s="122">
        <v>402000000</v>
      </c>
      <c r="K126" s="63"/>
      <c r="L126" s="80">
        <v>373000000</v>
      </c>
    </row>
    <row r="127" spans="1:11" ht="6.75" customHeight="1" thickTop="1">
      <c r="A127" s="60"/>
      <c r="F127" s="120"/>
      <c r="G127" s="62"/>
      <c r="I127" s="62"/>
      <c r="J127" s="120"/>
      <c r="K127" s="63"/>
    </row>
    <row r="128" spans="2:12" ht="16.5" customHeight="1">
      <c r="B128" s="61" t="s">
        <v>77</v>
      </c>
      <c r="F128" s="124"/>
      <c r="G128" s="64"/>
      <c r="H128" s="64"/>
      <c r="I128" s="64"/>
      <c r="J128" s="124"/>
      <c r="K128" s="64"/>
      <c r="L128" s="64"/>
    </row>
    <row r="129" spans="2:12" ht="16.5" customHeight="1">
      <c r="B129" s="72"/>
      <c r="C129" s="72" t="s">
        <v>78</v>
      </c>
      <c r="F129" s="125"/>
      <c r="G129" s="62"/>
      <c r="H129" s="9"/>
      <c r="I129" s="62"/>
      <c r="J129" s="125"/>
      <c r="K129" s="9"/>
      <c r="L129" s="9"/>
    </row>
    <row r="130" spans="2:12" ht="16.5" customHeight="1">
      <c r="B130" s="72"/>
      <c r="C130" s="61" t="s">
        <v>79</v>
      </c>
      <c r="F130" s="125">
        <v>373000000</v>
      </c>
      <c r="G130" s="62"/>
      <c r="H130" s="9">
        <v>373000000</v>
      </c>
      <c r="I130" s="62"/>
      <c r="J130" s="125">
        <v>373000000</v>
      </c>
      <c r="K130" s="9"/>
      <c r="L130" s="9">
        <v>373000000</v>
      </c>
    </row>
    <row r="131" spans="1:12" ht="16.5" customHeight="1">
      <c r="A131" s="61" t="s">
        <v>80</v>
      </c>
      <c r="F131" s="125">
        <v>3680616000</v>
      </c>
      <c r="G131" s="62"/>
      <c r="H131" s="9">
        <v>3680616000</v>
      </c>
      <c r="I131" s="62"/>
      <c r="J131" s="125">
        <v>3680616000</v>
      </c>
      <c r="K131" s="9"/>
      <c r="L131" s="9">
        <v>3680616000</v>
      </c>
    </row>
    <row r="132" spans="1:11" ht="16.5" customHeight="1">
      <c r="A132" s="61" t="s">
        <v>81</v>
      </c>
      <c r="F132" s="120"/>
      <c r="G132" s="62"/>
      <c r="I132" s="62"/>
      <c r="J132" s="120"/>
      <c r="K132" s="63"/>
    </row>
    <row r="133" spans="2:11" ht="16.5" customHeight="1">
      <c r="B133" s="61" t="s">
        <v>82</v>
      </c>
      <c r="F133" s="120"/>
      <c r="G133" s="62"/>
      <c r="I133" s="62"/>
      <c r="J133" s="120"/>
      <c r="K133" s="64"/>
    </row>
    <row r="134" spans="2:12" ht="16.5" customHeight="1">
      <c r="B134" s="72"/>
      <c r="C134" s="72" t="s">
        <v>83</v>
      </c>
      <c r="D134" s="3">
        <v>30</v>
      </c>
      <c r="F134" s="125">
        <v>40200000</v>
      </c>
      <c r="G134" s="62"/>
      <c r="H134" s="9">
        <v>37300000</v>
      </c>
      <c r="I134" s="62"/>
      <c r="J134" s="125">
        <v>40200000</v>
      </c>
      <c r="K134" s="9"/>
      <c r="L134" s="9">
        <v>37300000</v>
      </c>
    </row>
    <row r="135" spans="2:12" ht="16.5" customHeight="1">
      <c r="B135" s="61" t="s">
        <v>84</v>
      </c>
      <c r="F135" s="120">
        <v>35612545339</v>
      </c>
      <c r="G135" s="62"/>
      <c r="H135" s="7">
        <v>29130158026</v>
      </c>
      <c r="I135" s="62"/>
      <c r="J135" s="120">
        <v>19338745822</v>
      </c>
      <c r="K135" s="9"/>
      <c r="L135" s="7">
        <v>18389411722</v>
      </c>
    </row>
    <row r="136" spans="1:12" ht="16.5" customHeight="1">
      <c r="A136" s="61" t="s">
        <v>85</v>
      </c>
      <c r="B136" s="64"/>
      <c r="F136" s="121">
        <v>-777394050</v>
      </c>
      <c r="G136" s="62"/>
      <c r="H136" s="10">
        <v>-720052699</v>
      </c>
      <c r="I136" s="62"/>
      <c r="J136" s="121">
        <v>-27926202</v>
      </c>
      <c r="K136" s="9"/>
      <c r="L136" s="10">
        <v>-148952396</v>
      </c>
    </row>
    <row r="137" spans="1:11" ht="16.5" customHeight="1">
      <c r="A137" s="60"/>
      <c r="F137" s="120"/>
      <c r="G137" s="62"/>
      <c r="I137" s="62"/>
      <c r="J137" s="120"/>
      <c r="K137" s="63"/>
    </row>
    <row r="138" spans="1:12" ht="16.5" customHeight="1">
      <c r="A138" s="60" t="s">
        <v>86</v>
      </c>
      <c r="B138" s="60"/>
      <c r="C138" s="60"/>
      <c r="F138" s="124"/>
      <c r="G138" s="64"/>
      <c r="H138" s="64"/>
      <c r="I138" s="64"/>
      <c r="J138" s="124"/>
      <c r="K138" s="64"/>
      <c r="L138" s="64"/>
    </row>
    <row r="139" spans="1:12" ht="16.5" customHeight="1">
      <c r="A139" s="60"/>
      <c r="B139" s="60" t="s">
        <v>87</v>
      </c>
      <c r="C139" s="60"/>
      <c r="F139" s="120">
        <f>SUM(F130:F136)</f>
        <v>38928967289</v>
      </c>
      <c r="G139" s="7"/>
      <c r="H139" s="7">
        <f>SUM(H130:H136)</f>
        <v>32501021327</v>
      </c>
      <c r="I139" s="7"/>
      <c r="J139" s="120">
        <f>SUM(J130:J136)</f>
        <v>23404635620</v>
      </c>
      <c r="K139" s="7"/>
      <c r="L139" s="7">
        <f>SUM(L130:L136)</f>
        <v>22331375326</v>
      </c>
    </row>
    <row r="140" spans="1:12" ht="16.5" customHeight="1">
      <c r="A140" s="61" t="s">
        <v>88</v>
      </c>
      <c r="F140" s="121">
        <v>2375389586</v>
      </c>
      <c r="G140" s="8"/>
      <c r="H140" s="10">
        <v>2600699378</v>
      </c>
      <c r="I140" s="8"/>
      <c r="J140" s="121">
        <v>0</v>
      </c>
      <c r="K140" s="7"/>
      <c r="L140" s="10">
        <v>0</v>
      </c>
    </row>
    <row r="141" spans="1:11" ht="16.5" customHeight="1">
      <c r="A141" s="60"/>
      <c r="F141" s="120"/>
      <c r="G141" s="62"/>
      <c r="I141" s="62"/>
      <c r="J141" s="120"/>
      <c r="K141" s="63"/>
    </row>
    <row r="142" spans="1:12" ht="16.5" customHeight="1">
      <c r="A142" s="60" t="s">
        <v>89</v>
      </c>
      <c r="B142" s="60"/>
      <c r="F142" s="121">
        <f>SUM(F139:F140)</f>
        <v>41304356875</v>
      </c>
      <c r="G142" s="8"/>
      <c r="H142" s="10">
        <f>SUM(H139:H140)</f>
        <v>35101720705</v>
      </c>
      <c r="I142" s="8"/>
      <c r="J142" s="121">
        <f>SUM(J139:J140)</f>
        <v>23404635620</v>
      </c>
      <c r="K142" s="8"/>
      <c r="L142" s="10">
        <f>SUM(L139:L140)</f>
        <v>22331375326</v>
      </c>
    </row>
    <row r="143" spans="1:11" ht="16.5" customHeight="1">
      <c r="A143" s="60"/>
      <c r="F143" s="120"/>
      <c r="G143" s="62"/>
      <c r="I143" s="62"/>
      <c r="J143" s="120"/>
      <c r="K143" s="63"/>
    </row>
    <row r="144" spans="1:12" ht="16.5" customHeight="1" thickBot="1">
      <c r="A144" s="60" t="s">
        <v>90</v>
      </c>
      <c r="F144" s="122">
        <f>F102+F142</f>
        <v>103364343331</v>
      </c>
      <c r="G144" s="62"/>
      <c r="H144" s="80">
        <f>H102+H142</f>
        <v>85476250132</v>
      </c>
      <c r="I144" s="62"/>
      <c r="J144" s="122">
        <f>J102+J142</f>
        <v>61847614156</v>
      </c>
      <c r="K144" s="62"/>
      <c r="L144" s="80">
        <f>L102+L142</f>
        <v>51158988763</v>
      </c>
    </row>
    <row r="145" spans="1:12" ht="16.5" customHeight="1" thickTop="1">
      <c r="A145" s="60"/>
      <c r="F145" s="112"/>
      <c r="G145" s="112"/>
      <c r="H145" s="112"/>
      <c r="I145" s="62"/>
      <c r="J145" s="112"/>
      <c r="K145" s="62"/>
      <c r="L145" s="112"/>
    </row>
    <row r="146" spans="1:11" ht="16.5" customHeight="1">
      <c r="A146" s="60"/>
      <c r="G146" s="7"/>
      <c r="I146" s="7"/>
      <c r="K146" s="7"/>
    </row>
    <row r="147" spans="1:11" ht="16.5" customHeight="1">
      <c r="A147" s="60"/>
      <c r="G147" s="62"/>
      <c r="I147" s="62"/>
      <c r="K147" s="62"/>
    </row>
    <row r="148" spans="7:11" ht="16.5" customHeight="1">
      <c r="G148" s="7"/>
      <c r="I148" s="7"/>
      <c r="K148" s="7"/>
    </row>
    <row r="149" spans="7:11" ht="16.5" customHeight="1">
      <c r="G149" s="7"/>
      <c r="I149" s="7"/>
      <c r="K149" s="7"/>
    </row>
    <row r="150" spans="7:11" ht="16.5" customHeight="1">
      <c r="G150" s="7"/>
      <c r="I150" s="7"/>
      <c r="K150" s="7"/>
    </row>
    <row r="151" spans="7:11" ht="16.5" customHeight="1">
      <c r="G151" s="7"/>
      <c r="I151" s="7"/>
      <c r="K151" s="7"/>
    </row>
    <row r="152" spans="7:11" ht="16.5" customHeight="1">
      <c r="G152" s="7"/>
      <c r="I152" s="7"/>
      <c r="K152" s="7"/>
    </row>
    <row r="153" spans="7:11" ht="16.5" customHeight="1">
      <c r="G153" s="7"/>
      <c r="I153" s="7"/>
      <c r="K153" s="7"/>
    </row>
    <row r="154" spans="7:11" ht="16.5" customHeight="1">
      <c r="G154" s="7"/>
      <c r="I154" s="7"/>
      <c r="K154" s="7"/>
    </row>
    <row r="155" spans="7:11" ht="16.5" customHeight="1">
      <c r="G155" s="7"/>
      <c r="I155" s="7"/>
      <c r="K155" s="7"/>
    </row>
    <row r="156" spans="7:11" ht="12" customHeight="1">
      <c r="G156" s="7"/>
      <c r="I156" s="7"/>
      <c r="K156" s="7"/>
    </row>
    <row r="157" spans="1:12" ht="21.75" customHeight="1">
      <c r="A157" s="164" t="str">
        <f>+A107</f>
        <v>The notes to the financial statements are an integral part to these financial statements.</v>
      </c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</row>
  </sheetData>
  <sheetProtection/>
  <mergeCells count="9">
    <mergeCell ref="A54:L54"/>
    <mergeCell ref="A157:L157"/>
    <mergeCell ref="A107:L107"/>
    <mergeCell ref="F6:H6"/>
    <mergeCell ref="J6:L6"/>
    <mergeCell ref="F60:H60"/>
    <mergeCell ref="J60:L60"/>
    <mergeCell ref="F113:H113"/>
    <mergeCell ref="J113:L113"/>
  </mergeCells>
  <printOptions/>
  <pageMargins left="0.8" right="0.5" top="0.5" bottom="0.6" header="0.49" footer="0.4"/>
  <pageSetup firstPageNumber="6" useFirstPageNumber="1" fitToHeight="0" horizontalDpi="1200" verticalDpi="1200" orientation="portrait" paperSize="9" scale="96" r:id="rId1"/>
  <headerFooter>
    <oddFooter>&amp;R&amp;"Arial,Regular"&amp;9&amp;P</oddFooter>
  </headerFooter>
  <rowBreaks count="2" manualBreakCount="2">
    <brk id="54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06"/>
  <sheetViews>
    <sheetView zoomScaleSheetLayoutView="160" zoomScalePageLayoutView="0" workbookViewId="0" topLeftCell="A1">
      <selection activeCell="C10" sqref="C10"/>
    </sheetView>
  </sheetViews>
  <sheetFormatPr defaultColWidth="6.8515625" defaultRowHeight="16.5" customHeight="1"/>
  <cols>
    <col min="1" max="2" width="1.1484375" style="95" customWidth="1"/>
    <col min="3" max="3" width="38.00390625" style="95" customWidth="1"/>
    <col min="4" max="4" width="7.00390625" style="94" customWidth="1"/>
    <col min="5" max="5" width="0.5625" style="95" customWidth="1"/>
    <col min="6" max="6" width="12.8515625" style="11" bestFit="1" customWidth="1"/>
    <col min="7" max="7" width="0.5625" style="95" customWidth="1"/>
    <col min="8" max="8" width="12.8515625" style="11" bestFit="1" customWidth="1"/>
    <col min="9" max="9" width="0.5625" style="94" customWidth="1"/>
    <col min="10" max="10" width="12.00390625" style="11" bestFit="1" customWidth="1"/>
    <col min="11" max="11" width="0.5625" style="95" customWidth="1"/>
    <col min="12" max="12" width="12.00390625" style="11" bestFit="1" customWidth="1"/>
    <col min="13" max="16384" width="6.8515625" style="12" customWidth="1"/>
  </cols>
  <sheetData>
    <row r="1" spans="1:11" ht="16.5" customHeight="1">
      <c r="A1" s="93" t="str">
        <f>'6-8'!A1</f>
        <v>Energy Absolute Public Company Limited</v>
      </c>
      <c r="B1" s="93"/>
      <c r="C1" s="93"/>
      <c r="G1" s="15"/>
      <c r="I1" s="14"/>
      <c r="K1" s="15"/>
    </row>
    <row r="2" spans="1:11" ht="16.5" customHeight="1">
      <c r="A2" s="93" t="s">
        <v>91</v>
      </c>
      <c r="B2" s="93"/>
      <c r="C2" s="93"/>
      <c r="G2" s="15"/>
      <c r="I2" s="14"/>
      <c r="K2" s="15"/>
    </row>
    <row r="3" spans="1:12" ht="16.5" customHeight="1">
      <c r="A3" s="150" t="s">
        <v>92</v>
      </c>
      <c r="B3" s="96"/>
      <c r="C3" s="96"/>
      <c r="D3" s="97"/>
      <c r="E3" s="98"/>
      <c r="F3" s="13"/>
      <c r="G3" s="99"/>
      <c r="H3" s="13"/>
      <c r="I3" s="100"/>
      <c r="J3" s="13"/>
      <c r="K3" s="99"/>
      <c r="L3" s="13"/>
    </row>
    <row r="4" spans="1:11" ht="16.5" customHeight="1">
      <c r="A4" s="101"/>
      <c r="B4" s="93"/>
      <c r="C4" s="93"/>
      <c r="G4" s="15"/>
      <c r="I4" s="14"/>
      <c r="K4" s="15"/>
    </row>
    <row r="5" spans="1:11" ht="16.5" customHeight="1">
      <c r="A5" s="101"/>
      <c r="B5" s="93"/>
      <c r="C5" s="93"/>
      <c r="G5" s="15"/>
      <c r="I5" s="14"/>
      <c r="K5" s="15"/>
    </row>
    <row r="6" spans="2:12" s="64" customFormat="1" ht="25.5" customHeight="1">
      <c r="B6" s="61"/>
      <c r="C6" s="61"/>
      <c r="D6" s="70"/>
      <c r="E6" s="60"/>
      <c r="F6" s="165" t="s">
        <v>3</v>
      </c>
      <c r="G6" s="165"/>
      <c r="H6" s="165"/>
      <c r="I6" s="76"/>
      <c r="J6" s="165" t="s">
        <v>4</v>
      </c>
      <c r="K6" s="165"/>
      <c r="L6" s="165"/>
    </row>
    <row r="7" spans="1:12" s="64" customFormat="1" ht="16.5" customHeight="1">
      <c r="A7" s="61"/>
      <c r="B7" s="61"/>
      <c r="C7" s="61"/>
      <c r="D7" s="3"/>
      <c r="E7" s="60"/>
      <c r="F7" s="77">
        <v>2022</v>
      </c>
      <c r="G7" s="78"/>
      <c r="H7" s="77">
        <v>2021</v>
      </c>
      <c r="I7" s="78"/>
      <c r="J7" s="77">
        <v>2022</v>
      </c>
      <c r="K7" s="78"/>
      <c r="L7" s="77">
        <v>2021</v>
      </c>
    </row>
    <row r="8" spans="1:12" s="64" customFormat="1" ht="16.5" customHeight="1">
      <c r="A8" s="61"/>
      <c r="B8" s="61"/>
      <c r="C8" s="61"/>
      <c r="D8" s="79" t="s">
        <v>5</v>
      </c>
      <c r="E8" s="60"/>
      <c r="F8" s="1" t="s">
        <v>6</v>
      </c>
      <c r="G8" s="60"/>
      <c r="H8" s="1" t="s">
        <v>6</v>
      </c>
      <c r="I8" s="60"/>
      <c r="J8" s="1" t="s">
        <v>6</v>
      </c>
      <c r="K8" s="60"/>
      <c r="L8" s="1" t="s">
        <v>6</v>
      </c>
    </row>
    <row r="9" spans="5:11" ht="16.5" customHeight="1">
      <c r="E9" s="60"/>
      <c r="F9" s="126"/>
      <c r="G9" s="60"/>
      <c r="I9" s="60"/>
      <c r="J9" s="126"/>
      <c r="K9" s="60"/>
    </row>
    <row r="10" spans="1:12" ht="16.5" customHeight="1">
      <c r="A10" s="95" t="s">
        <v>93</v>
      </c>
      <c r="D10" s="94" t="s">
        <v>297</v>
      </c>
      <c r="E10" s="60"/>
      <c r="F10" s="126">
        <v>18763630897</v>
      </c>
      <c r="G10" s="60"/>
      <c r="H10" s="11">
        <v>13286347588</v>
      </c>
      <c r="I10" s="60"/>
      <c r="J10" s="126">
        <v>4824515929</v>
      </c>
      <c r="K10" s="60"/>
      <c r="L10" s="11">
        <v>6141781236</v>
      </c>
    </row>
    <row r="11" spans="1:12" ht="16.5" customHeight="1">
      <c r="A11" s="95" t="s">
        <v>94</v>
      </c>
      <c r="D11" s="94">
        <v>32</v>
      </c>
      <c r="E11" s="60"/>
      <c r="F11" s="126">
        <v>6590983596</v>
      </c>
      <c r="G11" s="60"/>
      <c r="H11" s="11">
        <v>6887462572</v>
      </c>
      <c r="I11" s="60"/>
      <c r="J11" s="126">
        <v>0</v>
      </c>
      <c r="K11" s="60"/>
      <c r="L11" s="11">
        <v>0</v>
      </c>
    </row>
    <row r="12" spans="1:12" ht="16.5" customHeight="1">
      <c r="A12" s="95" t="s">
        <v>95</v>
      </c>
      <c r="D12" s="102" t="s">
        <v>96</v>
      </c>
      <c r="E12" s="60"/>
      <c r="F12" s="126">
        <v>0</v>
      </c>
      <c r="G12" s="60"/>
      <c r="H12" s="11">
        <v>0</v>
      </c>
      <c r="I12" s="60"/>
      <c r="J12" s="126">
        <v>2856187584</v>
      </c>
      <c r="K12" s="60"/>
      <c r="L12" s="11">
        <v>2816357289</v>
      </c>
    </row>
    <row r="13" spans="1:12" ht="16.5" customHeight="1">
      <c r="A13" s="95" t="s">
        <v>97</v>
      </c>
      <c r="D13" s="94" t="s">
        <v>298</v>
      </c>
      <c r="E13" s="60"/>
      <c r="F13" s="127">
        <v>2192200404</v>
      </c>
      <c r="G13" s="60"/>
      <c r="H13" s="13">
        <v>384286480</v>
      </c>
      <c r="I13" s="60"/>
      <c r="J13" s="127">
        <v>508173110</v>
      </c>
      <c r="K13" s="60"/>
      <c r="L13" s="13">
        <v>546443227</v>
      </c>
    </row>
    <row r="14" spans="5:11" ht="16.5" customHeight="1">
      <c r="E14" s="60"/>
      <c r="F14" s="126"/>
      <c r="G14" s="60"/>
      <c r="I14" s="60"/>
      <c r="J14" s="126"/>
      <c r="K14" s="60"/>
    </row>
    <row r="15" spans="1:12" ht="16.5" customHeight="1">
      <c r="A15" s="93" t="s">
        <v>98</v>
      </c>
      <c r="E15" s="60"/>
      <c r="F15" s="127">
        <f>SUM(F10:F13)</f>
        <v>27546814897</v>
      </c>
      <c r="G15" s="60"/>
      <c r="H15" s="13">
        <f>SUM(H10:H13)</f>
        <v>20558096640</v>
      </c>
      <c r="I15" s="60"/>
      <c r="J15" s="127">
        <f>SUM(J10:J13)</f>
        <v>8188876623</v>
      </c>
      <c r="K15" s="60"/>
      <c r="L15" s="13">
        <f>SUM(L10:L13)</f>
        <v>9504581752</v>
      </c>
    </row>
    <row r="16" spans="5:11" ht="16.5" customHeight="1">
      <c r="E16" s="60"/>
      <c r="F16" s="126"/>
      <c r="G16" s="60"/>
      <c r="I16" s="60"/>
      <c r="J16" s="126"/>
      <c r="K16" s="60"/>
    </row>
    <row r="17" spans="1:12" ht="16.5" customHeight="1">
      <c r="A17" s="95" t="s">
        <v>99</v>
      </c>
      <c r="D17" s="102"/>
      <c r="E17" s="60"/>
      <c r="F17" s="126">
        <v>-17394106015</v>
      </c>
      <c r="G17" s="60"/>
      <c r="H17" s="11">
        <v>-11893352868</v>
      </c>
      <c r="I17" s="60"/>
      <c r="J17" s="126">
        <v>-4844633518</v>
      </c>
      <c r="K17" s="60"/>
      <c r="L17" s="11">
        <v>-5660294416</v>
      </c>
    </row>
    <row r="18" spans="1:12" ht="16.5" customHeight="1">
      <c r="A18" s="95" t="s">
        <v>100</v>
      </c>
      <c r="E18" s="60"/>
      <c r="F18" s="126">
        <v>-60580967</v>
      </c>
      <c r="G18" s="60"/>
      <c r="H18" s="11">
        <v>-71841661</v>
      </c>
      <c r="I18" s="60"/>
      <c r="J18" s="126">
        <v>-33567075</v>
      </c>
      <c r="K18" s="60"/>
      <c r="L18" s="11">
        <v>-49964757</v>
      </c>
    </row>
    <row r="19" spans="1:12" ht="16.5" customHeight="1">
      <c r="A19" s="95" t="s">
        <v>101</v>
      </c>
      <c r="E19" s="60"/>
      <c r="F19" s="126">
        <v>-1366186282</v>
      </c>
      <c r="G19" s="60"/>
      <c r="H19" s="11">
        <v>-1365490459</v>
      </c>
      <c r="I19" s="60"/>
      <c r="J19" s="126">
        <v>-504322388</v>
      </c>
      <c r="K19" s="60"/>
      <c r="L19" s="11">
        <v>-490788633</v>
      </c>
    </row>
    <row r="20" spans="1:12" ht="16.5" customHeight="1">
      <c r="A20" s="95" t="s">
        <v>102</v>
      </c>
      <c r="E20" s="60"/>
      <c r="F20" s="126">
        <v>474479</v>
      </c>
      <c r="G20" s="60"/>
      <c r="H20" s="11">
        <v>13359553</v>
      </c>
      <c r="I20" s="60"/>
      <c r="J20" s="126">
        <v>0</v>
      </c>
      <c r="K20" s="60"/>
      <c r="L20" s="11">
        <v>0</v>
      </c>
    </row>
    <row r="21" spans="1:12" ht="16.5" customHeight="1">
      <c r="A21" s="95" t="s">
        <v>103</v>
      </c>
      <c r="E21" s="60"/>
      <c r="F21" s="126">
        <v>20506868</v>
      </c>
      <c r="G21" s="60"/>
      <c r="H21" s="11">
        <v>65919621</v>
      </c>
      <c r="I21" s="60"/>
      <c r="J21" s="126">
        <v>27149087</v>
      </c>
      <c r="K21" s="60"/>
      <c r="L21" s="11">
        <v>64526341</v>
      </c>
    </row>
    <row r="22" spans="1:12" ht="16.5" customHeight="1">
      <c r="A22" s="95" t="s">
        <v>104</v>
      </c>
      <c r="D22" s="94">
        <v>34</v>
      </c>
      <c r="E22" s="60"/>
      <c r="F22" s="127">
        <v>-1412778113</v>
      </c>
      <c r="G22" s="60"/>
      <c r="H22" s="13">
        <v>-1387538451</v>
      </c>
      <c r="I22" s="60"/>
      <c r="J22" s="127">
        <v>-772265355</v>
      </c>
      <c r="K22" s="60"/>
      <c r="L22" s="13">
        <v>-691417927</v>
      </c>
    </row>
    <row r="23" spans="5:11" ht="16.5" customHeight="1">
      <c r="E23" s="60"/>
      <c r="F23" s="126"/>
      <c r="G23" s="60"/>
      <c r="I23" s="60"/>
      <c r="J23" s="126"/>
      <c r="K23" s="60"/>
    </row>
    <row r="24" spans="1:12" ht="16.5" customHeight="1">
      <c r="A24" s="93" t="s">
        <v>105</v>
      </c>
      <c r="E24" s="60"/>
      <c r="F24" s="127">
        <f>SUM(F17:F22)</f>
        <v>-20212670030</v>
      </c>
      <c r="G24" s="60"/>
      <c r="H24" s="13">
        <f>SUM(H17:H22)</f>
        <v>-14638944265</v>
      </c>
      <c r="I24" s="60"/>
      <c r="J24" s="127">
        <f>SUM(J17:J22)</f>
        <v>-6127639249</v>
      </c>
      <c r="K24" s="60"/>
      <c r="L24" s="13">
        <f>SUM(L17:L22)</f>
        <v>-6827939392</v>
      </c>
    </row>
    <row r="25" spans="1:11" ht="16.5" customHeight="1">
      <c r="A25" s="93"/>
      <c r="E25" s="60"/>
      <c r="F25" s="126"/>
      <c r="G25" s="60"/>
      <c r="I25" s="60"/>
      <c r="J25" s="126"/>
      <c r="K25" s="60"/>
    </row>
    <row r="26" spans="1:11" ht="16.5" customHeight="1">
      <c r="A26" s="95" t="s">
        <v>106</v>
      </c>
      <c r="E26" s="60"/>
      <c r="F26" s="126"/>
      <c r="G26" s="60"/>
      <c r="I26" s="60"/>
      <c r="J26" s="126"/>
      <c r="K26" s="60"/>
    </row>
    <row r="27" spans="2:12" ht="16.5" customHeight="1">
      <c r="B27" s="95" t="s">
        <v>107</v>
      </c>
      <c r="D27" s="102">
        <v>17.1</v>
      </c>
      <c r="E27" s="60"/>
      <c r="F27" s="127">
        <v>217643121</v>
      </c>
      <c r="G27" s="60"/>
      <c r="H27" s="13">
        <v>13545817</v>
      </c>
      <c r="I27" s="60"/>
      <c r="J27" s="127">
        <v>0</v>
      </c>
      <c r="K27" s="60"/>
      <c r="L27" s="13">
        <v>0</v>
      </c>
    </row>
    <row r="28" spans="1:11" ht="16.5" customHeight="1">
      <c r="A28" s="93"/>
      <c r="E28" s="60"/>
      <c r="F28" s="126"/>
      <c r="G28" s="60"/>
      <c r="I28" s="60"/>
      <c r="J28" s="126"/>
      <c r="K28" s="60"/>
    </row>
    <row r="29" spans="1:12" ht="16.5" customHeight="1">
      <c r="A29" s="93" t="s">
        <v>108</v>
      </c>
      <c r="E29" s="60"/>
      <c r="F29" s="126">
        <f>F15+F24+F27</f>
        <v>7551787988</v>
      </c>
      <c r="G29" s="60"/>
      <c r="H29" s="11">
        <f>H15+H24+H27</f>
        <v>5932698192</v>
      </c>
      <c r="I29" s="60"/>
      <c r="J29" s="126">
        <f>J15+J24+J27</f>
        <v>2061237374</v>
      </c>
      <c r="K29" s="60"/>
      <c r="L29" s="11">
        <f>L15+L24+L27</f>
        <v>2676642360</v>
      </c>
    </row>
    <row r="30" spans="1:12" ht="16.5" customHeight="1">
      <c r="A30" s="95" t="s">
        <v>109</v>
      </c>
      <c r="D30" s="94">
        <v>36</v>
      </c>
      <c r="E30" s="60"/>
      <c r="F30" s="127">
        <v>-145318798</v>
      </c>
      <c r="G30" s="60"/>
      <c r="H30" s="13">
        <v>-3345312</v>
      </c>
      <c r="I30" s="60"/>
      <c r="J30" s="127">
        <v>9996726</v>
      </c>
      <c r="K30" s="60"/>
      <c r="L30" s="13">
        <v>-5647782</v>
      </c>
    </row>
    <row r="31" spans="5:11" ht="16.5" customHeight="1">
      <c r="E31" s="60"/>
      <c r="F31" s="126"/>
      <c r="G31" s="60"/>
      <c r="I31" s="60"/>
      <c r="J31" s="126"/>
      <c r="K31" s="60"/>
    </row>
    <row r="32" spans="1:12" ht="16.5" customHeight="1">
      <c r="A32" s="93" t="s">
        <v>110</v>
      </c>
      <c r="E32" s="60"/>
      <c r="F32" s="127">
        <f>SUM(F29:F30)</f>
        <v>7406469190</v>
      </c>
      <c r="G32" s="60"/>
      <c r="H32" s="13">
        <f>SUM(H29:H30)</f>
        <v>5929352880</v>
      </c>
      <c r="I32" s="60"/>
      <c r="J32" s="127">
        <f>SUM(J29:J30)</f>
        <v>2071234100</v>
      </c>
      <c r="K32" s="60"/>
      <c r="L32" s="13">
        <f>SUM(L29:L30)</f>
        <v>2670994578</v>
      </c>
    </row>
    <row r="33" spans="5:11" ht="16.5" customHeight="1">
      <c r="E33" s="60"/>
      <c r="F33" s="126"/>
      <c r="G33" s="60"/>
      <c r="I33" s="60"/>
      <c r="J33" s="126"/>
      <c r="K33" s="60"/>
    </row>
    <row r="34" spans="1:11" ht="16.5" customHeight="1">
      <c r="A34" s="93" t="s">
        <v>111</v>
      </c>
      <c r="E34" s="60"/>
      <c r="F34" s="126"/>
      <c r="G34" s="60"/>
      <c r="I34" s="60"/>
      <c r="J34" s="126"/>
      <c r="K34" s="60"/>
    </row>
    <row r="35" spans="1:11" ht="16.5" customHeight="1">
      <c r="A35" s="16" t="s">
        <v>112</v>
      </c>
      <c r="B35" s="109"/>
      <c r="C35" s="109"/>
      <c r="D35" s="17"/>
      <c r="E35" s="60"/>
      <c r="F35" s="126"/>
      <c r="G35" s="60"/>
      <c r="I35" s="60"/>
      <c r="J35" s="126"/>
      <c r="K35" s="60"/>
    </row>
    <row r="36" spans="1:11" ht="16.5" customHeight="1">
      <c r="A36" s="16"/>
      <c r="B36" s="16" t="s">
        <v>113</v>
      </c>
      <c r="C36" s="109"/>
      <c r="D36" s="17"/>
      <c r="E36" s="60"/>
      <c r="F36" s="126"/>
      <c r="G36" s="60"/>
      <c r="I36" s="60"/>
      <c r="J36" s="126"/>
      <c r="K36" s="60"/>
    </row>
    <row r="37" spans="3:12" ht="16.5" customHeight="1">
      <c r="C37" s="117" t="s">
        <v>277</v>
      </c>
      <c r="D37" s="17"/>
      <c r="E37" s="60"/>
      <c r="F37" s="126">
        <v>0</v>
      </c>
      <c r="G37" s="60"/>
      <c r="H37" s="11">
        <v>4697512</v>
      </c>
      <c r="I37" s="60"/>
      <c r="J37" s="126">
        <v>0</v>
      </c>
      <c r="K37" s="60"/>
      <c r="L37" s="11">
        <v>2186329</v>
      </c>
    </row>
    <row r="38" spans="3:11" ht="16.5" customHeight="1">
      <c r="C38" s="117" t="s">
        <v>114</v>
      </c>
      <c r="D38" s="17"/>
      <c r="E38" s="60"/>
      <c r="F38" s="126"/>
      <c r="G38" s="60"/>
      <c r="I38" s="60"/>
      <c r="J38" s="126"/>
      <c r="K38" s="60"/>
    </row>
    <row r="39" spans="3:11" ht="16.5" customHeight="1">
      <c r="C39" s="117" t="s">
        <v>115</v>
      </c>
      <c r="D39" s="17"/>
      <c r="E39" s="60"/>
      <c r="F39" s="126"/>
      <c r="G39" s="60"/>
      <c r="I39" s="60"/>
      <c r="J39" s="126"/>
      <c r="K39" s="60"/>
    </row>
    <row r="40" spans="1:12" ht="16.5" customHeight="1">
      <c r="A40" s="2"/>
      <c r="C40" s="119" t="s">
        <v>116</v>
      </c>
      <c r="D40" s="94">
        <v>14</v>
      </c>
      <c r="E40" s="60"/>
      <c r="F40" s="126">
        <v>141161225</v>
      </c>
      <c r="G40" s="60"/>
      <c r="H40" s="11">
        <v>-510152298</v>
      </c>
      <c r="I40" s="60"/>
      <c r="J40" s="126">
        <v>151282743</v>
      </c>
      <c r="K40" s="60"/>
      <c r="L40" s="11">
        <v>-511196855</v>
      </c>
    </row>
    <row r="41" spans="3:12" ht="16.5" customHeight="1">
      <c r="C41" s="117" t="s">
        <v>117</v>
      </c>
      <c r="D41" s="17"/>
      <c r="E41" s="60"/>
      <c r="F41" s="128"/>
      <c r="G41" s="60"/>
      <c r="H41" s="12"/>
      <c r="I41" s="60"/>
      <c r="J41" s="128"/>
      <c r="K41" s="60"/>
      <c r="L41" s="12"/>
    </row>
    <row r="42" spans="1:12" ht="16.5" customHeight="1">
      <c r="A42" s="2"/>
      <c r="C42" s="119" t="s">
        <v>118</v>
      </c>
      <c r="D42" s="17"/>
      <c r="E42" s="60"/>
      <c r="F42" s="127">
        <v>-28232245</v>
      </c>
      <c r="G42" s="60"/>
      <c r="H42" s="13">
        <v>102031536</v>
      </c>
      <c r="I42" s="60"/>
      <c r="J42" s="127">
        <v>-30256549</v>
      </c>
      <c r="K42" s="60"/>
      <c r="L42" s="13">
        <v>102239371</v>
      </c>
    </row>
    <row r="43" spans="1:11" ht="16.5" customHeight="1">
      <c r="A43" s="2"/>
      <c r="B43" s="118"/>
      <c r="C43" s="109"/>
      <c r="D43" s="17"/>
      <c r="E43" s="60"/>
      <c r="F43" s="126"/>
      <c r="G43" s="60"/>
      <c r="I43" s="60"/>
      <c r="J43" s="126"/>
      <c r="K43" s="60"/>
    </row>
    <row r="44" spans="2:12" ht="16.5" customHeight="1">
      <c r="B44" s="118"/>
      <c r="C44" s="16" t="s">
        <v>119</v>
      </c>
      <c r="D44" s="17"/>
      <c r="E44" s="60"/>
      <c r="F44" s="128"/>
      <c r="G44" s="60"/>
      <c r="H44" s="12"/>
      <c r="I44" s="60"/>
      <c r="J44" s="128"/>
      <c r="K44" s="60"/>
      <c r="L44" s="12"/>
    </row>
    <row r="45" spans="1:12" ht="16.5" customHeight="1">
      <c r="A45" s="2"/>
      <c r="C45" s="119" t="s">
        <v>120</v>
      </c>
      <c r="D45" s="17"/>
      <c r="E45" s="60"/>
      <c r="F45" s="127">
        <f>SUM(F37:F43)</f>
        <v>112928980</v>
      </c>
      <c r="G45" s="60"/>
      <c r="H45" s="13">
        <f>SUM(H37:H43)</f>
        <v>-403423250</v>
      </c>
      <c r="I45" s="60"/>
      <c r="J45" s="127">
        <f>SUM(J37:J43)</f>
        <v>121026194</v>
      </c>
      <c r="K45" s="60"/>
      <c r="L45" s="13">
        <f>SUM(L37:L43)</f>
        <v>-406771155</v>
      </c>
    </row>
    <row r="46" spans="1:11" ht="16.5" customHeight="1">
      <c r="A46" s="2"/>
      <c r="B46" s="118"/>
      <c r="C46" s="109"/>
      <c r="D46" s="17"/>
      <c r="E46" s="60"/>
      <c r="G46" s="60"/>
      <c r="I46" s="60"/>
      <c r="K46" s="60"/>
    </row>
    <row r="47" spans="1:11" ht="16.5" customHeight="1">
      <c r="A47" s="2"/>
      <c r="B47" s="118"/>
      <c r="C47" s="109"/>
      <c r="D47" s="17"/>
      <c r="E47" s="60"/>
      <c r="G47" s="60"/>
      <c r="I47" s="60"/>
      <c r="K47" s="60"/>
    </row>
    <row r="48" spans="1:11" ht="16.5" customHeight="1">
      <c r="A48" s="2"/>
      <c r="B48" s="118"/>
      <c r="C48" s="109"/>
      <c r="D48" s="17"/>
      <c r="E48" s="60"/>
      <c r="G48" s="60"/>
      <c r="I48" s="60"/>
      <c r="K48" s="60"/>
    </row>
    <row r="49" spans="1:11" ht="16.5" customHeight="1">
      <c r="A49" s="2"/>
      <c r="B49" s="118"/>
      <c r="C49" s="109"/>
      <c r="D49" s="17"/>
      <c r="E49" s="60"/>
      <c r="G49" s="60"/>
      <c r="I49" s="60"/>
      <c r="K49" s="60"/>
    </row>
    <row r="50" spans="1:11" ht="16.5" customHeight="1">
      <c r="A50" s="2"/>
      <c r="B50" s="118"/>
      <c r="C50" s="109"/>
      <c r="D50" s="17"/>
      <c r="E50" s="60"/>
      <c r="G50" s="60"/>
      <c r="I50" s="60"/>
      <c r="K50" s="60"/>
    </row>
    <row r="51" spans="1:11" ht="16.5" customHeight="1">
      <c r="A51" s="2"/>
      <c r="B51" s="118"/>
      <c r="C51" s="109"/>
      <c r="D51" s="17"/>
      <c r="G51" s="11"/>
      <c r="I51" s="11"/>
      <c r="K51" s="11"/>
    </row>
    <row r="52" spans="1:11" ht="9.75" customHeight="1">
      <c r="A52" s="2"/>
      <c r="B52" s="118"/>
      <c r="C52" s="109"/>
      <c r="D52" s="17"/>
      <c r="G52" s="11"/>
      <c r="I52" s="11"/>
      <c r="K52" s="11"/>
    </row>
    <row r="53" spans="1:12" ht="21.75" customHeight="1">
      <c r="A53" s="166" t="str">
        <f>+'6-8'!A54:L54</f>
        <v>The notes to the financial statements are an integral part to these financial statements.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</row>
    <row r="54" spans="1:11" ht="16.5" customHeight="1">
      <c r="A54" s="93" t="str">
        <f>+A1</f>
        <v>Energy Absolute Public Company Limited</v>
      </c>
      <c r="B54" s="93"/>
      <c r="C54" s="93"/>
      <c r="G54" s="15"/>
      <c r="I54" s="14"/>
      <c r="K54" s="15"/>
    </row>
    <row r="55" spans="1:11" ht="16.5" customHeight="1">
      <c r="A55" s="93" t="s">
        <v>91</v>
      </c>
      <c r="B55" s="93"/>
      <c r="C55" s="93"/>
      <c r="G55" s="15"/>
      <c r="I55" s="14"/>
      <c r="K55" s="15"/>
    </row>
    <row r="56" spans="1:12" ht="16.5" customHeight="1">
      <c r="A56" s="150" t="str">
        <f>A3</f>
        <v>For the year ended 31 December 2022</v>
      </c>
      <c r="B56" s="96"/>
      <c r="C56" s="96"/>
      <c r="D56" s="97"/>
      <c r="E56" s="98"/>
      <c r="F56" s="13"/>
      <c r="G56" s="99"/>
      <c r="H56" s="13"/>
      <c r="I56" s="100"/>
      <c r="J56" s="13"/>
      <c r="K56" s="99"/>
      <c r="L56" s="13"/>
    </row>
    <row r="57" spans="1:11" ht="16.5" customHeight="1">
      <c r="A57" s="101"/>
      <c r="B57" s="93"/>
      <c r="C57" s="93"/>
      <c r="G57" s="15"/>
      <c r="I57" s="14"/>
      <c r="K57" s="15"/>
    </row>
    <row r="58" spans="1:11" ht="16.5" customHeight="1">
      <c r="A58" s="101"/>
      <c r="B58" s="93"/>
      <c r="C58" s="93"/>
      <c r="G58" s="15"/>
      <c r="I58" s="14"/>
      <c r="K58" s="15"/>
    </row>
    <row r="59" spans="2:12" s="64" customFormat="1" ht="27" customHeight="1">
      <c r="B59" s="61"/>
      <c r="C59" s="61"/>
      <c r="D59" s="70"/>
      <c r="E59" s="60"/>
      <c r="F59" s="165" t="s">
        <v>3</v>
      </c>
      <c r="G59" s="165"/>
      <c r="H59" s="165"/>
      <c r="I59" s="76"/>
      <c r="J59" s="165" t="s">
        <v>4</v>
      </c>
      <c r="K59" s="165"/>
      <c r="L59" s="165"/>
    </row>
    <row r="60" spans="1:12" s="64" customFormat="1" ht="16.5" customHeight="1">
      <c r="A60" s="61"/>
      <c r="B60" s="61"/>
      <c r="C60" s="61"/>
      <c r="D60" s="3"/>
      <c r="E60" s="60"/>
      <c r="F60" s="77">
        <v>2022</v>
      </c>
      <c r="G60" s="78"/>
      <c r="H60" s="77">
        <v>2021</v>
      </c>
      <c r="I60" s="78"/>
      <c r="J60" s="77">
        <v>2022</v>
      </c>
      <c r="K60" s="78"/>
      <c r="L60" s="77">
        <v>2021</v>
      </c>
    </row>
    <row r="61" spans="1:12" s="64" customFormat="1" ht="16.5" customHeight="1">
      <c r="A61" s="61"/>
      <c r="B61" s="61"/>
      <c r="C61" s="61"/>
      <c r="D61" s="79" t="s">
        <v>5</v>
      </c>
      <c r="E61" s="60"/>
      <c r="F61" s="1" t="s">
        <v>6</v>
      </c>
      <c r="G61" s="60"/>
      <c r="H61" s="1" t="s">
        <v>6</v>
      </c>
      <c r="I61" s="60"/>
      <c r="J61" s="1" t="s">
        <v>6</v>
      </c>
      <c r="K61" s="60"/>
      <c r="L61" s="1" t="s">
        <v>6</v>
      </c>
    </row>
    <row r="62" spans="5:11" ht="16.5" customHeight="1">
      <c r="E62" s="60"/>
      <c r="F62" s="126"/>
      <c r="G62" s="60"/>
      <c r="I62" s="60"/>
      <c r="J62" s="126"/>
      <c r="K62" s="60"/>
    </row>
    <row r="63" spans="1:11" ht="16.5" customHeight="1">
      <c r="A63" s="16" t="s">
        <v>121</v>
      </c>
      <c r="B63" s="119"/>
      <c r="C63" s="17"/>
      <c r="D63" s="17"/>
      <c r="E63" s="60"/>
      <c r="F63" s="126"/>
      <c r="G63" s="60"/>
      <c r="I63" s="60"/>
      <c r="J63" s="126"/>
      <c r="K63" s="60"/>
    </row>
    <row r="64" spans="2:11" ht="16.5" customHeight="1">
      <c r="B64" s="117" t="s">
        <v>122</v>
      </c>
      <c r="C64" s="109"/>
      <c r="D64" s="17"/>
      <c r="E64" s="60"/>
      <c r="F64" s="126"/>
      <c r="G64" s="60"/>
      <c r="I64" s="60"/>
      <c r="J64" s="126"/>
      <c r="K64" s="60"/>
    </row>
    <row r="65" spans="2:11" ht="16.5" customHeight="1">
      <c r="B65" s="117"/>
      <c r="C65" s="12" t="s">
        <v>123</v>
      </c>
      <c r="D65" s="17"/>
      <c r="E65" s="60"/>
      <c r="F65" s="126"/>
      <c r="G65" s="60"/>
      <c r="I65" s="60"/>
      <c r="J65" s="126"/>
      <c r="K65" s="60"/>
    </row>
    <row r="66" spans="1:12" ht="16.5" customHeight="1">
      <c r="A66" s="16"/>
      <c r="C66" s="12" t="s">
        <v>124</v>
      </c>
      <c r="D66" s="162">
        <v>17.1</v>
      </c>
      <c r="E66" s="60"/>
      <c r="F66" s="126">
        <v>-10422882</v>
      </c>
      <c r="G66" s="60"/>
      <c r="H66" s="11">
        <v>7833336</v>
      </c>
      <c r="I66" s="60"/>
      <c r="J66" s="126">
        <v>0</v>
      </c>
      <c r="K66" s="60"/>
      <c r="L66" s="11">
        <v>0</v>
      </c>
    </row>
    <row r="67" spans="1:12" ht="16.5" customHeight="1">
      <c r="A67" s="110"/>
      <c r="B67" s="110" t="s">
        <v>125</v>
      </c>
      <c r="C67" s="12"/>
      <c r="E67" s="60"/>
      <c r="F67" s="126">
        <v>-191298716</v>
      </c>
      <c r="G67" s="60"/>
      <c r="H67" s="11">
        <v>213427982</v>
      </c>
      <c r="I67" s="60"/>
      <c r="J67" s="126">
        <v>0</v>
      </c>
      <c r="K67" s="60"/>
      <c r="L67" s="11">
        <v>0</v>
      </c>
    </row>
    <row r="68" spans="2:11" ht="16.5" customHeight="1">
      <c r="B68" s="117" t="s">
        <v>126</v>
      </c>
      <c r="C68" s="12"/>
      <c r="E68" s="60"/>
      <c r="F68" s="126"/>
      <c r="G68" s="60"/>
      <c r="I68" s="60"/>
      <c r="J68" s="126"/>
      <c r="K68" s="60"/>
    </row>
    <row r="69" spans="1:12" ht="16.5" customHeight="1">
      <c r="A69" s="17"/>
      <c r="C69" s="12" t="s">
        <v>127</v>
      </c>
      <c r="E69" s="60"/>
      <c r="F69" s="127">
        <v>0</v>
      </c>
      <c r="G69" s="60"/>
      <c r="H69" s="13">
        <v>0</v>
      </c>
      <c r="I69" s="60"/>
      <c r="J69" s="127">
        <v>0</v>
      </c>
      <c r="K69" s="60"/>
      <c r="L69" s="13">
        <v>0</v>
      </c>
    </row>
    <row r="70" spans="1:11" ht="16.5" customHeight="1">
      <c r="A70" s="17"/>
      <c r="B70" s="110"/>
      <c r="C70" s="12"/>
      <c r="E70" s="60"/>
      <c r="F70" s="126"/>
      <c r="G70" s="60"/>
      <c r="I70" s="60"/>
      <c r="J70" s="126"/>
      <c r="K70" s="60"/>
    </row>
    <row r="71" spans="2:12" ht="16.5" customHeight="1">
      <c r="B71" s="119" t="s">
        <v>128</v>
      </c>
      <c r="C71" s="12"/>
      <c r="E71" s="60"/>
      <c r="F71" s="128"/>
      <c r="G71" s="60"/>
      <c r="H71" s="12"/>
      <c r="I71" s="60"/>
      <c r="J71" s="128"/>
      <c r="K71" s="60"/>
      <c r="L71" s="12"/>
    </row>
    <row r="72" spans="1:12" ht="16.5" customHeight="1">
      <c r="A72" s="119"/>
      <c r="C72" s="12" t="s">
        <v>113</v>
      </c>
      <c r="E72" s="60"/>
      <c r="F72" s="127">
        <f>SUM(F66:F70)</f>
        <v>-201721598</v>
      </c>
      <c r="G72" s="60"/>
      <c r="H72" s="13">
        <f>SUM(H66:H70)</f>
        <v>221261318</v>
      </c>
      <c r="I72" s="60"/>
      <c r="J72" s="127">
        <f>SUM(J66:J70)</f>
        <v>0</v>
      </c>
      <c r="K72" s="60"/>
      <c r="L72" s="13">
        <f>SUM(L66:L70)</f>
        <v>0</v>
      </c>
    </row>
    <row r="73" spans="1:11" ht="16.5" customHeight="1">
      <c r="A73" s="118"/>
      <c r="B73" s="110"/>
      <c r="C73" s="12"/>
      <c r="E73" s="60"/>
      <c r="F73" s="126"/>
      <c r="G73" s="60"/>
      <c r="I73" s="60"/>
      <c r="J73" s="126"/>
      <c r="K73" s="60"/>
    </row>
    <row r="74" spans="1:11" ht="16.5" customHeight="1">
      <c r="A74" s="104" t="s">
        <v>111</v>
      </c>
      <c r="B74" s="110"/>
      <c r="C74" s="12"/>
      <c r="E74" s="60"/>
      <c r="F74" s="126"/>
      <c r="G74" s="60"/>
      <c r="I74" s="60"/>
      <c r="J74" s="126"/>
      <c r="K74" s="60"/>
    </row>
    <row r="75" spans="2:12" ht="16.5" customHeight="1">
      <c r="B75" s="104" t="s">
        <v>129</v>
      </c>
      <c r="C75" s="104"/>
      <c r="D75" s="104"/>
      <c r="E75" s="60"/>
      <c r="F75" s="127">
        <f>SUM(F72,F45)</f>
        <v>-88792618</v>
      </c>
      <c r="G75" s="60"/>
      <c r="H75" s="13">
        <f>SUM(H72,H45)</f>
        <v>-182161932</v>
      </c>
      <c r="I75" s="60"/>
      <c r="J75" s="127">
        <f>SUM(J72,J45)</f>
        <v>121026194</v>
      </c>
      <c r="K75" s="60"/>
      <c r="L75" s="13">
        <f>SUM(L72,L45)</f>
        <v>-406771155</v>
      </c>
    </row>
    <row r="76" spans="1:11" ht="16.5" customHeight="1">
      <c r="A76" s="12"/>
      <c r="B76" s="12"/>
      <c r="C76" s="12"/>
      <c r="E76" s="60"/>
      <c r="F76" s="126"/>
      <c r="G76" s="60"/>
      <c r="I76" s="60"/>
      <c r="J76" s="126"/>
      <c r="K76" s="60"/>
    </row>
    <row r="77" spans="1:12" ht="16.5" customHeight="1" thickBot="1">
      <c r="A77" s="104" t="s">
        <v>130</v>
      </c>
      <c r="E77" s="60"/>
      <c r="F77" s="129">
        <f>+F32+F75</f>
        <v>7317676572</v>
      </c>
      <c r="G77" s="60"/>
      <c r="H77" s="103">
        <f>+H32+H75</f>
        <v>5747190948</v>
      </c>
      <c r="I77" s="60"/>
      <c r="J77" s="129">
        <f>+J32+J75</f>
        <v>2192260294</v>
      </c>
      <c r="K77" s="60"/>
      <c r="L77" s="103">
        <f>+L32+L75</f>
        <v>2264223423</v>
      </c>
    </row>
    <row r="78" spans="5:11" ht="16.5" customHeight="1" thickTop="1">
      <c r="E78" s="60"/>
      <c r="F78" s="126"/>
      <c r="G78" s="60"/>
      <c r="I78" s="60"/>
      <c r="J78" s="126"/>
      <c r="K78" s="60"/>
    </row>
    <row r="79" spans="1:11" ht="16.5" customHeight="1">
      <c r="A79" s="93" t="s">
        <v>131</v>
      </c>
      <c r="E79" s="60"/>
      <c r="F79" s="126"/>
      <c r="G79" s="60"/>
      <c r="I79" s="60"/>
      <c r="J79" s="126"/>
      <c r="K79" s="60"/>
    </row>
    <row r="80" spans="1:12" ht="16.5" customHeight="1">
      <c r="A80" s="12"/>
      <c r="B80" s="105" t="s">
        <v>132</v>
      </c>
      <c r="E80" s="60"/>
      <c r="F80" s="126">
        <v>7604287313</v>
      </c>
      <c r="G80" s="60"/>
      <c r="H80" s="11">
        <v>6100068004</v>
      </c>
      <c r="I80" s="60"/>
      <c r="J80" s="126">
        <v>2071234100</v>
      </c>
      <c r="K80" s="60"/>
      <c r="L80" s="11">
        <v>2670994578</v>
      </c>
    </row>
    <row r="81" spans="1:12" ht="16.5" customHeight="1">
      <c r="A81" s="12"/>
      <c r="B81" s="106" t="s">
        <v>88</v>
      </c>
      <c r="F81" s="127">
        <v>-197818123</v>
      </c>
      <c r="G81" s="60"/>
      <c r="H81" s="13">
        <v>-170715124</v>
      </c>
      <c r="I81" s="60"/>
      <c r="J81" s="127">
        <v>0</v>
      </c>
      <c r="K81" s="60"/>
      <c r="L81" s="13">
        <v>0</v>
      </c>
    </row>
    <row r="82" spans="1:12" ht="16.5" customHeight="1">
      <c r="A82" s="89"/>
      <c r="F82" s="130"/>
      <c r="G82" s="18"/>
      <c r="H82" s="18"/>
      <c r="I82" s="18"/>
      <c r="J82" s="130"/>
      <c r="K82" s="18"/>
      <c r="L82" s="18"/>
    </row>
    <row r="83" spans="1:12" ht="16.5" customHeight="1" thickBot="1">
      <c r="A83" s="89"/>
      <c r="C83" s="19"/>
      <c r="D83" s="19"/>
      <c r="E83" s="19"/>
      <c r="F83" s="131">
        <f>F32</f>
        <v>7406469190</v>
      </c>
      <c r="G83" s="19"/>
      <c r="H83" s="20">
        <f>H32</f>
        <v>5929352880</v>
      </c>
      <c r="I83" s="19"/>
      <c r="J83" s="131">
        <f>J32</f>
        <v>2071234100</v>
      </c>
      <c r="K83" s="19"/>
      <c r="L83" s="20">
        <f>L32</f>
        <v>2670994578</v>
      </c>
    </row>
    <row r="84" spans="1:12" ht="16.5" customHeight="1" thickTop="1">
      <c r="A84" s="89"/>
      <c r="C84" s="19"/>
      <c r="D84" s="19"/>
      <c r="E84" s="19"/>
      <c r="F84" s="132"/>
      <c r="G84" s="19"/>
      <c r="H84" s="19"/>
      <c r="I84" s="19"/>
      <c r="J84" s="132"/>
      <c r="K84" s="19"/>
      <c r="L84" s="19"/>
    </row>
    <row r="85" spans="1:12" ht="16.5" customHeight="1">
      <c r="A85" s="74" t="s">
        <v>133</v>
      </c>
      <c r="F85" s="130"/>
      <c r="G85" s="18"/>
      <c r="H85" s="18"/>
      <c r="I85" s="18"/>
      <c r="J85" s="130"/>
      <c r="K85" s="18"/>
      <c r="L85" s="18"/>
    </row>
    <row r="86" spans="1:12" ht="16.5" customHeight="1">
      <c r="A86" s="12"/>
      <c r="B86" s="105" t="s">
        <v>132</v>
      </c>
      <c r="F86" s="126">
        <v>7546945961</v>
      </c>
      <c r="G86" s="18"/>
      <c r="H86" s="11">
        <v>5879984994</v>
      </c>
      <c r="I86" s="18"/>
      <c r="J86" s="126">
        <v>2192260294</v>
      </c>
      <c r="K86" s="18"/>
      <c r="L86" s="11">
        <v>2264223423</v>
      </c>
    </row>
    <row r="87" spans="1:12" ht="16.5" customHeight="1">
      <c r="A87" s="12"/>
      <c r="B87" s="106" t="s">
        <v>88</v>
      </c>
      <c r="F87" s="127">
        <v>-229269389</v>
      </c>
      <c r="G87" s="18"/>
      <c r="H87" s="13">
        <v>-132794046</v>
      </c>
      <c r="I87" s="18"/>
      <c r="J87" s="127">
        <v>0</v>
      </c>
      <c r="K87" s="18"/>
      <c r="L87" s="13">
        <v>0</v>
      </c>
    </row>
    <row r="88" spans="1:12" ht="16.5" customHeight="1">
      <c r="A88" s="89"/>
      <c r="F88" s="130"/>
      <c r="G88" s="18"/>
      <c r="H88" s="18"/>
      <c r="I88" s="18"/>
      <c r="J88" s="130"/>
      <c r="K88" s="18"/>
      <c r="L88" s="18"/>
    </row>
    <row r="89" spans="1:12" ht="16.5" customHeight="1" thickBot="1">
      <c r="A89" s="89"/>
      <c r="F89" s="129">
        <f>F77</f>
        <v>7317676572</v>
      </c>
      <c r="G89" s="18"/>
      <c r="H89" s="103">
        <f>H77</f>
        <v>5747190948</v>
      </c>
      <c r="I89" s="18"/>
      <c r="J89" s="129">
        <f>J77</f>
        <v>2192260294</v>
      </c>
      <c r="K89" s="18"/>
      <c r="L89" s="103">
        <f>L77</f>
        <v>2264223423</v>
      </c>
    </row>
    <row r="90" spans="1:11" ht="16.5" customHeight="1" thickTop="1">
      <c r="A90" s="89"/>
      <c r="F90" s="126"/>
      <c r="G90" s="18"/>
      <c r="I90" s="18"/>
      <c r="J90" s="126"/>
      <c r="K90" s="18"/>
    </row>
    <row r="91" spans="1:12" ht="16.5" customHeight="1">
      <c r="A91" s="74" t="s">
        <v>134</v>
      </c>
      <c r="B91" s="89"/>
      <c r="C91" s="89"/>
      <c r="D91" s="90"/>
      <c r="E91" s="86"/>
      <c r="F91" s="133"/>
      <c r="G91" s="86"/>
      <c r="H91" s="86"/>
      <c r="I91" s="86"/>
      <c r="J91" s="133"/>
      <c r="K91" s="86"/>
      <c r="L91" s="86"/>
    </row>
    <row r="92" spans="1:12" ht="16.5" customHeight="1">
      <c r="A92" s="74"/>
      <c r="B92" s="89" t="s">
        <v>135</v>
      </c>
      <c r="C92" s="89"/>
      <c r="D92" s="90">
        <v>37</v>
      </c>
      <c r="E92" s="89"/>
      <c r="F92" s="134">
        <f>F80/3730000000</f>
        <v>2.0386829257372656</v>
      </c>
      <c r="G92" s="107"/>
      <c r="H92" s="21">
        <f>H80/3730000000</f>
        <v>1.6354069715817694</v>
      </c>
      <c r="I92" s="107"/>
      <c r="J92" s="134">
        <f>J80/3730000000</f>
        <v>0.5552906434316354</v>
      </c>
      <c r="K92" s="108"/>
      <c r="L92" s="21">
        <f>L80/3730000000</f>
        <v>0.7160843372654155</v>
      </c>
    </row>
    <row r="93" spans="1:12" ht="16.5" customHeight="1">
      <c r="A93" s="74"/>
      <c r="B93" s="89"/>
      <c r="C93" s="89"/>
      <c r="D93" s="90"/>
      <c r="E93" s="89"/>
      <c r="F93" s="21"/>
      <c r="G93" s="107"/>
      <c r="H93" s="21"/>
      <c r="I93" s="107"/>
      <c r="J93" s="21"/>
      <c r="K93" s="108"/>
      <c r="L93" s="21"/>
    </row>
    <row r="94" spans="1:12" ht="16.5" customHeight="1">
      <c r="A94" s="74"/>
      <c r="B94" s="89"/>
      <c r="C94" s="89"/>
      <c r="D94" s="90"/>
      <c r="E94" s="89"/>
      <c r="F94" s="21"/>
      <c r="G94" s="107"/>
      <c r="H94" s="21"/>
      <c r="I94" s="107"/>
      <c r="J94" s="21"/>
      <c r="K94" s="108"/>
      <c r="L94" s="21"/>
    </row>
    <row r="95" spans="1:12" ht="16.5" customHeight="1">
      <c r="A95" s="74"/>
      <c r="B95" s="89"/>
      <c r="C95" s="89"/>
      <c r="D95" s="90"/>
      <c r="E95" s="89"/>
      <c r="F95" s="21"/>
      <c r="G95" s="107"/>
      <c r="H95" s="21"/>
      <c r="I95" s="107"/>
      <c r="J95" s="21"/>
      <c r="K95" s="108"/>
      <c r="L95" s="21"/>
    </row>
    <row r="96" spans="1:12" ht="16.5" customHeight="1">
      <c r="A96" s="74"/>
      <c r="B96" s="89"/>
      <c r="C96" s="89"/>
      <c r="D96" s="90"/>
      <c r="E96" s="89"/>
      <c r="F96" s="21"/>
      <c r="G96" s="107"/>
      <c r="H96" s="21"/>
      <c r="I96" s="107"/>
      <c r="J96" s="21"/>
      <c r="K96" s="108"/>
      <c r="L96" s="21"/>
    </row>
    <row r="97" spans="1:12" ht="16.5" customHeight="1">
      <c r="A97" s="74"/>
      <c r="B97" s="89"/>
      <c r="C97" s="89"/>
      <c r="D97" s="90"/>
      <c r="E97" s="89"/>
      <c r="F97" s="21"/>
      <c r="G97" s="107"/>
      <c r="H97" s="21"/>
      <c r="I97" s="107"/>
      <c r="J97" s="21"/>
      <c r="K97" s="108"/>
      <c r="L97" s="21"/>
    </row>
    <row r="98" spans="1:12" ht="16.5" customHeight="1">
      <c r="A98" s="74"/>
      <c r="B98" s="89"/>
      <c r="C98" s="89"/>
      <c r="D98" s="90"/>
      <c r="E98" s="89"/>
      <c r="F98" s="21"/>
      <c r="G98" s="107"/>
      <c r="H98" s="21"/>
      <c r="I98" s="107"/>
      <c r="J98" s="21"/>
      <c r="K98" s="108"/>
      <c r="L98" s="21"/>
    </row>
    <row r="99" spans="1:12" ht="16.5" customHeight="1">
      <c r="A99" s="74"/>
      <c r="B99" s="89"/>
      <c r="C99" s="89"/>
      <c r="D99" s="90"/>
      <c r="E99" s="89"/>
      <c r="F99" s="21"/>
      <c r="G99" s="107"/>
      <c r="H99" s="21"/>
      <c r="I99" s="107"/>
      <c r="J99" s="21"/>
      <c r="K99" s="108"/>
      <c r="L99" s="21"/>
    </row>
    <row r="100" spans="1:12" ht="16.5" customHeight="1">
      <c r="A100" s="74"/>
      <c r="B100" s="89"/>
      <c r="C100" s="89"/>
      <c r="D100" s="90"/>
      <c r="E100" s="89"/>
      <c r="F100" s="21"/>
      <c r="G100" s="107"/>
      <c r="H100" s="21"/>
      <c r="I100" s="107"/>
      <c r="J100" s="21"/>
      <c r="K100" s="108"/>
      <c r="L100" s="21"/>
    </row>
    <row r="101" spans="1:12" ht="16.5" customHeight="1">
      <c r="A101" s="74"/>
      <c r="B101" s="89"/>
      <c r="C101" s="89"/>
      <c r="D101" s="90"/>
      <c r="E101" s="89"/>
      <c r="F101" s="21"/>
      <c r="G101" s="107"/>
      <c r="H101" s="21"/>
      <c r="I101" s="107"/>
      <c r="J101" s="21"/>
      <c r="K101" s="108"/>
      <c r="L101" s="21"/>
    </row>
    <row r="102" spans="1:12" ht="16.5" customHeight="1">
      <c r="A102" s="74"/>
      <c r="B102" s="89"/>
      <c r="C102" s="89"/>
      <c r="D102" s="90"/>
      <c r="E102" s="89"/>
      <c r="F102" s="21"/>
      <c r="G102" s="107"/>
      <c r="H102" s="21"/>
      <c r="I102" s="107"/>
      <c r="J102" s="21"/>
      <c r="K102" s="108"/>
      <c r="L102" s="21"/>
    </row>
    <row r="103" spans="1:12" ht="16.5" customHeight="1">
      <c r="A103" s="74"/>
      <c r="B103" s="89"/>
      <c r="C103" s="89"/>
      <c r="D103" s="90"/>
      <c r="E103" s="89"/>
      <c r="F103" s="21"/>
      <c r="G103" s="107"/>
      <c r="H103" s="21"/>
      <c r="I103" s="107"/>
      <c r="J103" s="21"/>
      <c r="K103" s="108"/>
      <c r="L103" s="21"/>
    </row>
    <row r="104" spans="1:12" ht="15.75" customHeight="1">
      <c r="A104" s="74"/>
      <c r="B104" s="89"/>
      <c r="C104" s="89"/>
      <c r="D104" s="90"/>
      <c r="E104" s="89"/>
      <c r="F104" s="21"/>
      <c r="G104" s="107"/>
      <c r="H104" s="21"/>
      <c r="I104" s="107"/>
      <c r="J104" s="21"/>
      <c r="K104" s="108"/>
      <c r="L104" s="21"/>
    </row>
    <row r="105" spans="1:12" ht="7.5" customHeight="1">
      <c r="A105" s="74"/>
      <c r="B105" s="89"/>
      <c r="C105" s="89"/>
      <c r="D105" s="90"/>
      <c r="E105" s="89"/>
      <c r="F105" s="21"/>
      <c r="G105" s="107"/>
      <c r="H105" s="21"/>
      <c r="I105" s="107"/>
      <c r="J105" s="21"/>
      <c r="K105" s="108"/>
      <c r="L105" s="21"/>
    </row>
    <row r="106" spans="1:12" s="64" customFormat="1" ht="21.75" customHeight="1">
      <c r="A106" s="164" t="str">
        <f>+'6-8'!A54:L54</f>
        <v>The notes to the financial statements are an integral part to these financial statements.</v>
      </c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</row>
  </sheetData>
  <sheetProtection/>
  <mergeCells count="6">
    <mergeCell ref="A106:L106"/>
    <mergeCell ref="F6:H6"/>
    <mergeCell ref="J6:L6"/>
    <mergeCell ref="A53:L53"/>
    <mergeCell ref="F59:H59"/>
    <mergeCell ref="J59:L59"/>
  </mergeCells>
  <printOptions/>
  <pageMargins left="0.8" right="0.5" top="0.5" bottom="0.6" header="0.49" footer="0.4"/>
  <pageSetup firstPageNumber="9" useFirstPageNumber="1" fitToHeight="0" horizontalDpi="1200" verticalDpi="1200" orientation="portrait" paperSize="9" scale="90" r:id="rId1"/>
  <headerFooter>
    <oddFooter>&amp;R&amp;"Arial,Regular"&amp;9&amp;P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51"/>
  <sheetViews>
    <sheetView zoomScale="85" zoomScaleNormal="85" zoomScaleSheetLayoutView="115" zoomScalePageLayoutView="80" workbookViewId="0" topLeftCell="A1">
      <selection activeCell="D10" sqref="D1:AD65536"/>
    </sheetView>
  </sheetViews>
  <sheetFormatPr defaultColWidth="9.140625" defaultRowHeight="16.5" customHeight="1"/>
  <cols>
    <col min="1" max="2" width="1.1484375" style="19" customWidth="1"/>
    <col min="3" max="3" width="35.28125" style="19" customWidth="1"/>
    <col min="4" max="4" width="5.00390625" style="23" customWidth="1"/>
    <col min="5" max="5" width="0.85546875" style="24" customWidth="1"/>
    <col min="6" max="6" width="10.8515625" style="25" customWidth="1"/>
    <col min="7" max="7" width="0.85546875" style="24" customWidth="1"/>
    <col min="8" max="8" width="11.140625" style="25" customWidth="1"/>
    <col min="9" max="9" width="0.85546875" style="24" customWidth="1"/>
    <col min="10" max="10" width="9.57421875" style="25" customWidth="1"/>
    <col min="11" max="11" width="0.85546875" style="24" customWidth="1"/>
    <col min="12" max="12" width="11.8515625" style="25" customWidth="1"/>
    <col min="13" max="13" width="0.85546875" style="24" customWidth="1"/>
    <col min="14" max="14" width="12.57421875" style="24" customWidth="1"/>
    <col min="15" max="15" width="0.85546875" style="24" customWidth="1"/>
    <col min="16" max="16" width="15.57421875" style="24" customWidth="1"/>
    <col min="17" max="17" width="0.85546875" style="24" customWidth="1"/>
    <col min="18" max="18" width="15.57421875" style="24" customWidth="1"/>
    <col min="19" max="19" width="0.85546875" style="24" customWidth="1"/>
    <col min="20" max="20" width="11.8515625" style="24" customWidth="1"/>
    <col min="21" max="21" width="0.85546875" style="24" customWidth="1"/>
    <col min="22" max="22" width="14.00390625" style="24" customWidth="1"/>
    <col min="23" max="23" width="0.85546875" style="24" customWidth="1"/>
    <col min="24" max="24" width="10.8515625" style="24" customWidth="1"/>
    <col min="25" max="25" width="0.85546875" style="24" customWidth="1"/>
    <col min="26" max="26" width="12.00390625" style="24" customWidth="1"/>
    <col min="27" max="27" width="0.85546875" style="24" customWidth="1"/>
    <col min="28" max="28" width="12.421875" style="25" customWidth="1"/>
    <col min="29" max="29" width="0.85546875" style="24" customWidth="1"/>
    <col min="30" max="30" width="12.140625" style="25" customWidth="1"/>
    <col min="31" max="16384" width="9.140625" style="19" customWidth="1"/>
  </cols>
  <sheetData>
    <row r="1" spans="1:30" ht="16.5" customHeight="1">
      <c r="A1" s="22" t="s">
        <v>0</v>
      </c>
      <c r="B1" s="22"/>
      <c r="C1" s="148"/>
      <c r="AD1" s="116"/>
    </row>
    <row r="2" spans="1:30" ht="16.5" customHeight="1">
      <c r="A2" s="22" t="s">
        <v>136</v>
      </c>
      <c r="B2" s="22"/>
      <c r="C2" s="148"/>
      <c r="AD2" s="26"/>
    </row>
    <row r="3" spans="1:30" ht="16.5" customHeight="1">
      <c r="A3" s="160" t="s">
        <v>92</v>
      </c>
      <c r="B3" s="160"/>
      <c r="C3" s="161"/>
      <c r="D3" s="27"/>
      <c r="E3" s="28"/>
      <c r="F3" s="29"/>
      <c r="G3" s="28"/>
      <c r="H3" s="29"/>
      <c r="I3" s="28"/>
      <c r="J3" s="29"/>
      <c r="K3" s="28"/>
      <c r="L3" s="29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9"/>
      <c r="AC3" s="28"/>
      <c r="AD3" s="29"/>
    </row>
    <row r="6" spans="3:30" ht="16.5" customHeight="1">
      <c r="C6" s="30"/>
      <c r="D6" s="31"/>
      <c r="E6" s="30"/>
      <c r="F6" s="167" t="s">
        <v>3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</row>
    <row r="7" spans="3:30" ht="16.5" customHeight="1">
      <c r="C7" s="30"/>
      <c r="D7" s="31"/>
      <c r="E7" s="30"/>
      <c r="F7" s="168" t="s">
        <v>137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30"/>
      <c r="AB7" s="26"/>
      <c r="AC7" s="30"/>
      <c r="AD7" s="26"/>
    </row>
    <row r="8" spans="3:30" ht="16.5" customHeight="1">
      <c r="C8" s="30"/>
      <c r="D8" s="31"/>
      <c r="E8" s="30"/>
      <c r="F8" s="26"/>
      <c r="G8" s="30"/>
      <c r="H8" s="26"/>
      <c r="I8" s="30"/>
      <c r="M8" s="31"/>
      <c r="N8" s="169" t="s">
        <v>85</v>
      </c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30"/>
      <c r="Z8" s="30"/>
      <c r="AA8" s="30"/>
      <c r="AB8" s="26"/>
      <c r="AC8" s="30"/>
      <c r="AD8" s="26"/>
    </row>
    <row r="9" spans="3:30" ht="16.5" customHeight="1">
      <c r="C9" s="30"/>
      <c r="D9" s="31"/>
      <c r="E9" s="30"/>
      <c r="F9" s="26"/>
      <c r="G9" s="30"/>
      <c r="H9" s="26"/>
      <c r="I9" s="30"/>
      <c r="J9" s="111"/>
      <c r="K9" s="111"/>
      <c r="L9" s="111"/>
      <c r="M9" s="31"/>
      <c r="N9" s="111"/>
      <c r="O9" s="111"/>
      <c r="P9" s="169" t="s">
        <v>111</v>
      </c>
      <c r="Q9" s="169"/>
      <c r="R9" s="169"/>
      <c r="S9" s="169"/>
      <c r="T9" s="169"/>
      <c r="U9" s="169"/>
      <c r="V9" s="169"/>
      <c r="W9" s="111"/>
      <c r="X9" s="111"/>
      <c r="Y9" s="30"/>
      <c r="Z9" s="30"/>
      <c r="AA9" s="30"/>
      <c r="AB9" s="26"/>
      <c r="AC9" s="30"/>
      <c r="AD9" s="26"/>
    </row>
    <row r="10" spans="4:30" ht="16.5" customHeight="1">
      <c r="D10" s="31"/>
      <c r="E10" s="32"/>
      <c r="F10" s="19"/>
      <c r="G10" s="32"/>
      <c r="H10" s="33"/>
      <c r="I10" s="32"/>
      <c r="J10" s="33"/>
      <c r="K10" s="32"/>
      <c r="L10" s="34"/>
      <c r="M10" s="32"/>
      <c r="N10" s="34" t="s">
        <v>138</v>
      </c>
      <c r="O10" s="32"/>
      <c r="P10" s="151"/>
      <c r="Q10" s="151"/>
      <c r="R10" s="151"/>
      <c r="S10" s="151"/>
      <c r="T10" s="151"/>
      <c r="U10" s="151"/>
      <c r="V10" s="34" t="s">
        <v>139</v>
      </c>
      <c r="W10" s="32"/>
      <c r="X10" s="32"/>
      <c r="Y10" s="32"/>
      <c r="Z10" s="34"/>
      <c r="AA10" s="32"/>
      <c r="AB10" s="34"/>
      <c r="AC10" s="32"/>
      <c r="AD10" s="34"/>
    </row>
    <row r="11" spans="4:30" ht="16.5" customHeight="1">
      <c r="D11" s="31"/>
      <c r="E11" s="32"/>
      <c r="F11" s="19"/>
      <c r="G11" s="32"/>
      <c r="H11" s="33"/>
      <c r="I11" s="32"/>
      <c r="J11" s="33"/>
      <c r="K11" s="32"/>
      <c r="L11" s="34"/>
      <c r="M11" s="32"/>
      <c r="N11" s="34" t="s">
        <v>140</v>
      </c>
      <c r="O11" s="32"/>
      <c r="P11" s="32"/>
      <c r="Q11" s="32"/>
      <c r="R11" s="32"/>
      <c r="S11" s="32"/>
      <c r="U11" s="32"/>
      <c r="V11" s="34" t="s">
        <v>141</v>
      </c>
      <c r="W11" s="32"/>
      <c r="X11" s="32"/>
      <c r="Y11" s="32"/>
      <c r="Z11" s="34"/>
      <c r="AA11" s="32"/>
      <c r="AB11" s="34"/>
      <c r="AC11" s="32"/>
      <c r="AD11" s="34"/>
    </row>
    <row r="12" spans="4:30" ht="16.5" customHeight="1">
      <c r="D12" s="31"/>
      <c r="E12" s="32"/>
      <c r="F12" s="34" t="s">
        <v>142</v>
      </c>
      <c r="G12" s="32"/>
      <c r="H12" s="33"/>
      <c r="I12" s="32"/>
      <c r="J12" s="170" t="s">
        <v>143</v>
      </c>
      <c r="K12" s="170"/>
      <c r="L12" s="170"/>
      <c r="M12" s="32"/>
      <c r="N12" s="34" t="s">
        <v>144</v>
      </c>
      <c r="O12" s="32"/>
      <c r="P12" s="34" t="s">
        <v>145</v>
      </c>
      <c r="Q12" s="32"/>
      <c r="R12" s="34" t="s">
        <v>146</v>
      </c>
      <c r="S12" s="32"/>
      <c r="T12" s="34" t="s">
        <v>147</v>
      </c>
      <c r="U12" s="32"/>
      <c r="V12" s="34" t="s">
        <v>148</v>
      </c>
      <c r="W12" s="32"/>
      <c r="X12" s="34" t="s">
        <v>149</v>
      </c>
      <c r="Y12" s="32"/>
      <c r="Z12" s="19"/>
      <c r="AA12" s="19"/>
      <c r="AB12" s="19"/>
      <c r="AC12" s="32"/>
      <c r="AD12" s="34"/>
    </row>
    <row r="13" spans="4:30" ht="16.5" customHeight="1">
      <c r="D13" s="31"/>
      <c r="E13" s="32"/>
      <c r="F13" s="34" t="s">
        <v>150</v>
      </c>
      <c r="G13" s="32"/>
      <c r="H13" s="34" t="s">
        <v>151</v>
      </c>
      <c r="I13" s="32"/>
      <c r="J13" s="34" t="s">
        <v>152</v>
      </c>
      <c r="K13" s="34"/>
      <c r="L13" s="34"/>
      <c r="M13" s="32"/>
      <c r="N13" s="34" t="s">
        <v>153</v>
      </c>
      <c r="O13" s="32"/>
      <c r="P13" s="34" t="s">
        <v>278</v>
      </c>
      <c r="Q13" s="32"/>
      <c r="R13" s="34" t="s">
        <v>154</v>
      </c>
      <c r="S13" s="32"/>
      <c r="T13" s="34" t="s">
        <v>155</v>
      </c>
      <c r="U13" s="32"/>
      <c r="V13" s="34" t="s">
        <v>156</v>
      </c>
      <c r="W13" s="32"/>
      <c r="X13" s="34" t="s">
        <v>157</v>
      </c>
      <c r="Y13" s="32"/>
      <c r="Z13" s="34" t="s">
        <v>158</v>
      </c>
      <c r="AA13" s="32"/>
      <c r="AB13" s="34" t="s">
        <v>159</v>
      </c>
      <c r="AC13" s="32"/>
      <c r="AD13" s="34"/>
    </row>
    <row r="14" spans="4:30" ht="16.5" customHeight="1">
      <c r="D14" s="31"/>
      <c r="E14" s="32"/>
      <c r="F14" s="34" t="s">
        <v>160</v>
      </c>
      <c r="G14" s="32"/>
      <c r="H14" s="34" t="s">
        <v>161</v>
      </c>
      <c r="I14" s="32"/>
      <c r="J14" s="34" t="s">
        <v>162</v>
      </c>
      <c r="K14" s="34"/>
      <c r="L14" s="34" t="s">
        <v>84</v>
      </c>
      <c r="M14" s="32"/>
      <c r="N14" s="34" t="s">
        <v>163</v>
      </c>
      <c r="O14" s="32"/>
      <c r="P14" s="34" t="s">
        <v>164</v>
      </c>
      <c r="Q14" s="32"/>
      <c r="R14" s="34" t="s">
        <v>165</v>
      </c>
      <c r="S14" s="32"/>
      <c r="T14" s="34" t="s">
        <v>166</v>
      </c>
      <c r="U14" s="32"/>
      <c r="V14" s="34" t="s">
        <v>167</v>
      </c>
      <c r="W14" s="32"/>
      <c r="X14" s="34" t="s">
        <v>168</v>
      </c>
      <c r="Y14" s="32"/>
      <c r="Z14" s="34" t="s">
        <v>87</v>
      </c>
      <c r="AA14" s="32"/>
      <c r="AB14" s="34" t="s">
        <v>169</v>
      </c>
      <c r="AC14" s="32"/>
      <c r="AD14" s="34" t="s">
        <v>89</v>
      </c>
    </row>
    <row r="15" spans="4:30" ht="16.5" customHeight="1">
      <c r="D15" s="163" t="s">
        <v>5</v>
      </c>
      <c r="E15" s="32"/>
      <c r="F15" s="1" t="s">
        <v>6</v>
      </c>
      <c r="G15" s="151"/>
      <c r="H15" s="1" t="s">
        <v>6</v>
      </c>
      <c r="I15" s="32"/>
      <c r="J15" s="1" t="s">
        <v>6</v>
      </c>
      <c r="K15" s="151"/>
      <c r="L15" s="1" t="s">
        <v>6</v>
      </c>
      <c r="M15" s="32"/>
      <c r="N15" s="1" t="s">
        <v>6</v>
      </c>
      <c r="O15" s="36"/>
      <c r="P15" s="1" t="s">
        <v>6</v>
      </c>
      <c r="Q15" s="36"/>
      <c r="R15" s="1" t="s">
        <v>6</v>
      </c>
      <c r="S15" s="36"/>
      <c r="T15" s="1" t="s">
        <v>6</v>
      </c>
      <c r="U15" s="36"/>
      <c r="V15" s="1" t="s">
        <v>6</v>
      </c>
      <c r="W15" s="36"/>
      <c r="X15" s="1" t="s">
        <v>6</v>
      </c>
      <c r="Y15" s="32"/>
      <c r="Z15" s="1" t="s">
        <v>6</v>
      </c>
      <c r="AA15" s="32"/>
      <c r="AB15" s="1" t="s">
        <v>6</v>
      </c>
      <c r="AC15" s="32"/>
      <c r="AD15" s="1" t="s">
        <v>6</v>
      </c>
    </row>
    <row r="16" spans="4:30" ht="7.5" customHeight="1">
      <c r="D16" s="31"/>
      <c r="E16" s="32"/>
      <c r="F16" s="37"/>
      <c r="G16" s="35"/>
      <c r="H16" s="37"/>
      <c r="I16" s="32"/>
      <c r="J16" s="37"/>
      <c r="K16" s="35"/>
      <c r="L16" s="37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7"/>
      <c r="AC16" s="32"/>
      <c r="AD16" s="37"/>
    </row>
    <row r="17" spans="1:30" ht="16.5" customHeight="1">
      <c r="A17" s="22"/>
      <c r="B17" s="22"/>
      <c r="C17" s="148"/>
      <c r="E17" s="25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ht="16.5" customHeight="1">
      <c r="A18" s="22" t="s">
        <v>170</v>
      </c>
      <c r="B18" s="149"/>
      <c r="C18" s="22"/>
      <c r="E18" s="25"/>
      <c r="F18" s="38">
        <v>373000000</v>
      </c>
      <c r="G18" s="38"/>
      <c r="H18" s="38">
        <v>3680616000</v>
      </c>
      <c r="I18" s="38"/>
      <c r="J18" s="38">
        <v>37300000</v>
      </c>
      <c r="K18" s="38"/>
      <c r="L18" s="38">
        <v>24149090022</v>
      </c>
      <c r="M18" s="38"/>
      <c r="N18" s="38">
        <v>-693531777</v>
      </c>
      <c r="O18" s="38"/>
      <c r="P18" s="38">
        <v>-17101126</v>
      </c>
      <c r="Q18" s="38"/>
      <c r="R18" s="38">
        <v>295575331</v>
      </c>
      <c r="S18" s="38"/>
      <c r="T18" s="38">
        <v>-8247310</v>
      </c>
      <c r="U18" s="38"/>
      <c r="V18" s="38">
        <v>-5183923</v>
      </c>
      <c r="W18" s="38"/>
      <c r="X18" s="38">
        <f>SUM(N18:V18)</f>
        <v>-428488805</v>
      </c>
      <c r="Y18" s="38"/>
      <c r="Z18" s="38">
        <f>SUM(F18:L18,X18)</f>
        <v>27811517217</v>
      </c>
      <c r="AA18" s="38"/>
      <c r="AB18" s="38">
        <v>1815360628</v>
      </c>
      <c r="AC18" s="38"/>
      <c r="AD18" s="38">
        <f>SUM(Z18:AB18)</f>
        <v>29626877845</v>
      </c>
    </row>
    <row r="19" spans="1:30" ht="16.5" customHeight="1">
      <c r="A19" s="22" t="s">
        <v>171</v>
      </c>
      <c r="B19" s="22"/>
      <c r="E19" s="25"/>
      <c r="F19" s="39"/>
      <c r="G19" s="39"/>
      <c r="H19" s="39"/>
      <c r="I19" s="39"/>
      <c r="J19" s="39"/>
      <c r="K19" s="39"/>
      <c r="L19" s="39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9"/>
      <c r="AC19" s="39"/>
      <c r="AD19" s="39"/>
    </row>
    <row r="20" spans="1:30" ht="16.5" customHeight="1">
      <c r="A20" s="40" t="s">
        <v>172</v>
      </c>
      <c r="B20" s="40"/>
      <c r="E20" s="25"/>
      <c r="F20" s="39">
        <v>0</v>
      </c>
      <c r="G20" s="39"/>
      <c r="H20" s="39">
        <v>0</v>
      </c>
      <c r="I20" s="39"/>
      <c r="J20" s="39">
        <v>0</v>
      </c>
      <c r="K20" s="39"/>
      <c r="L20" s="39">
        <v>0</v>
      </c>
      <c r="M20" s="38"/>
      <c r="N20" s="38">
        <v>0</v>
      </c>
      <c r="O20" s="38"/>
      <c r="P20" s="38">
        <v>0</v>
      </c>
      <c r="Q20" s="38"/>
      <c r="R20" s="38">
        <v>0</v>
      </c>
      <c r="S20" s="38"/>
      <c r="T20" s="38">
        <v>0</v>
      </c>
      <c r="U20" s="38"/>
      <c r="V20" s="38">
        <v>0</v>
      </c>
      <c r="W20" s="38"/>
      <c r="X20" s="38">
        <f>SUM(N20:V20)</f>
        <v>0</v>
      </c>
      <c r="Y20" s="38"/>
      <c r="Z20" s="38">
        <f>SUM(F20:L20,X20)</f>
        <v>0</v>
      </c>
      <c r="AA20" s="38"/>
      <c r="AB20" s="39">
        <v>369894618</v>
      </c>
      <c r="AC20" s="39"/>
      <c r="AD20" s="38">
        <f>SUM(Z20:AB20)</f>
        <v>369894618</v>
      </c>
    </row>
    <row r="21" spans="1:30" ht="16.5" customHeight="1">
      <c r="A21" s="40" t="s">
        <v>173</v>
      </c>
      <c r="B21" s="40"/>
      <c r="E21" s="25"/>
      <c r="F21" s="39">
        <v>0</v>
      </c>
      <c r="G21" s="39"/>
      <c r="H21" s="39">
        <v>0</v>
      </c>
      <c r="I21" s="39"/>
      <c r="J21" s="39">
        <v>0</v>
      </c>
      <c r="K21" s="39"/>
      <c r="L21" s="39">
        <v>0</v>
      </c>
      <c r="M21" s="38"/>
      <c r="N21" s="38">
        <v>-71480884</v>
      </c>
      <c r="O21" s="38"/>
      <c r="P21" s="38">
        <v>0</v>
      </c>
      <c r="Q21" s="38"/>
      <c r="R21" s="38">
        <v>0</v>
      </c>
      <c r="S21" s="38"/>
      <c r="T21" s="38">
        <v>0</v>
      </c>
      <c r="U21" s="38"/>
      <c r="V21" s="38">
        <v>0</v>
      </c>
      <c r="W21" s="38"/>
      <c r="X21" s="38">
        <f>SUM(N21:V21)</f>
        <v>-71480884</v>
      </c>
      <c r="Y21" s="38"/>
      <c r="Z21" s="38">
        <f>SUM(F21:L21,X21)</f>
        <v>-71480884</v>
      </c>
      <c r="AA21" s="38"/>
      <c r="AB21" s="39">
        <v>548238178</v>
      </c>
      <c r="AC21" s="39"/>
      <c r="AD21" s="38">
        <f>SUM(Z21:AB21)</f>
        <v>476757294</v>
      </c>
    </row>
    <row r="22" spans="1:30" ht="16.5" customHeight="1">
      <c r="A22" s="40" t="s">
        <v>174</v>
      </c>
      <c r="B22" s="40"/>
      <c r="D22" s="23">
        <v>38</v>
      </c>
      <c r="E22" s="25"/>
      <c r="F22" s="39">
        <v>0</v>
      </c>
      <c r="G22" s="39"/>
      <c r="H22" s="39">
        <v>0</v>
      </c>
      <c r="I22" s="39"/>
      <c r="J22" s="39">
        <v>0</v>
      </c>
      <c r="K22" s="39"/>
      <c r="L22" s="39">
        <f>'12'!L17</f>
        <v>-1119000000</v>
      </c>
      <c r="M22" s="38"/>
      <c r="N22" s="38">
        <v>0</v>
      </c>
      <c r="O22" s="38"/>
      <c r="P22" s="38">
        <v>0</v>
      </c>
      <c r="Q22" s="38"/>
      <c r="R22" s="38">
        <v>0</v>
      </c>
      <c r="S22" s="38"/>
      <c r="T22" s="38">
        <v>0</v>
      </c>
      <c r="U22" s="38"/>
      <c r="V22" s="38">
        <v>0</v>
      </c>
      <c r="W22" s="38"/>
      <c r="X22" s="38">
        <f>SUM(N22:V22)</f>
        <v>0</v>
      </c>
      <c r="Y22" s="38"/>
      <c r="Z22" s="38">
        <f>SUM(F22:L22,X22)</f>
        <v>-1119000000</v>
      </c>
      <c r="AA22" s="38"/>
      <c r="AB22" s="39">
        <v>0</v>
      </c>
      <c r="AC22" s="39"/>
      <c r="AD22" s="38">
        <f>SUM(Z22:AB22)</f>
        <v>-1119000000</v>
      </c>
    </row>
    <row r="23" spans="1:30" ht="16.5" customHeight="1">
      <c r="A23" s="40" t="s">
        <v>175</v>
      </c>
      <c r="B23" s="40"/>
      <c r="E23" s="25"/>
      <c r="F23" s="43">
        <v>0</v>
      </c>
      <c r="G23" s="39"/>
      <c r="H23" s="43">
        <v>0</v>
      </c>
      <c r="I23" s="39"/>
      <c r="J23" s="43">
        <v>0</v>
      </c>
      <c r="K23" s="39"/>
      <c r="L23" s="43">
        <v>6100068004</v>
      </c>
      <c r="M23" s="38"/>
      <c r="N23" s="44">
        <v>0</v>
      </c>
      <c r="O23" s="38"/>
      <c r="P23" s="44">
        <v>4344157</v>
      </c>
      <c r="Q23" s="38"/>
      <c r="R23" s="44">
        <v>-408361738</v>
      </c>
      <c r="S23" s="38"/>
      <c r="T23" s="44">
        <v>176101235</v>
      </c>
      <c r="U23" s="38"/>
      <c r="V23" s="44">
        <v>7833336</v>
      </c>
      <c r="W23" s="38"/>
      <c r="X23" s="44">
        <f>SUM(N23:V23)</f>
        <v>-220083010</v>
      </c>
      <c r="Y23" s="38"/>
      <c r="Z23" s="44">
        <f>SUM(F23:L23,X23)</f>
        <v>5879984994</v>
      </c>
      <c r="AA23" s="38"/>
      <c r="AB23" s="43">
        <v>-132794046</v>
      </c>
      <c r="AC23" s="39"/>
      <c r="AD23" s="44">
        <f>SUM(Z23:AB23)</f>
        <v>5747190948</v>
      </c>
    </row>
    <row r="24" spans="1:29" ht="16.5" customHeight="1">
      <c r="A24" s="40"/>
      <c r="B24" s="40"/>
      <c r="E24" s="25"/>
      <c r="G24" s="25"/>
      <c r="I24" s="25"/>
      <c r="K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C24" s="25"/>
    </row>
    <row r="25" spans="1:30" ht="16.5" customHeight="1" thickBot="1">
      <c r="A25" s="22" t="s">
        <v>176</v>
      </c>
      <c r="B25" s="22"/>
      <c r="E25" s="41"/>
      <c r="F25" s="42">
        <f>SUM(F18:F23)</f>
        <v>373000000</v>
      </c>
      <c r="G25" s="25"/>
      <c r="H25" s="42">
        <f>SUM(H18:H23)</f>
        <v>3680616000</v>
      </c>
      <c r="I25" s="25"/>
      <c r="J25" s="42">
        <f>SUM(J18:J23)</f>
        <v>37300000</v>
      </c>
      <c r="K25" s="25"/>
      <c r="L25" s="42">
        <f>SUM(L18:L23)</f>
        <v>29130158026</v>
      </c>
      <c r="M25" s="25"/>
      <c r="N25" s="42">
        <f>SUM(N18:N23)</f>
        <v>-765012661</v>
      </c>
      <c r="O25" s="25"/>
      <c r="P25" s="42">
        <f>SUM(P18:P23)</f>
        <v>-12756969</v>
      </c>
      <c r="Q25" s="25"/>
      <c r="R25" s="42">
        <f>SUM(R18:R23)</f>
        <v>-112786407</v>
      </c>
      <c r="S25" s="25"/>
      <c r="T25" s="42">
        <f>SUM(T18:T23)</f>
        <v>167853925</v>
      </c>
      <c r="U25" s="25"/>
      <c r="V25" s="42">
        <f>SUM(V18:V23)</f>
        <v>2649413</v>
      </c>
      <c r="W25" s="25"/>
      <c r="X25" s="42">
        <f>SUM(X18:X23)</f>
        <v>-720052699</v>
      </c>
      <c r="Y25" s="25"/>
      <c r="Z25" s="42">
        <f>SUM(Z18:Z23)</f>
        <v>32501021327</v>
      </c>
      <c r="AA25" s="25"/>
      <c r="AB25" s="42">
        <f>SUM(AB18:AB23)</f>
        <v>2600699378</v>
      </c>
      <c r="AC25" s="25"/>
      <c r="AD25" s="42">
        <f>SUM(AD18:AD23)</f>
        <v>35101720705</v>
      </c>
    </row>
    <row r="26" spans="1:29" ht="16.5" customHeight="1" thickTop="1">
      <c r="A26" s="22"/>
      <c r="B26" s="22"/>
      <c r="E26" s="41"/>
      <c r="G26" s="25"/>
      <c r="I26" s="25"/>
      <c r="K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C26" s="25"/>
    </row>
    <row r="27" spans="1:29" ht="16.5" customHeight="1">
      <c r="A27" s="22"/>
      <c r="B27" s="22"/>
      <c r="E27" s="41"/>
      <c r="G27" s="25"/>
      <c r="I27" s="25"/>
      <c r="K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C27" s="25"/>
    </row>
    <row r="28" spans="1:30" ht="16.5" customHeight="1">
      <c r="A28" s="22" t="s">
        <v>177</v>
      </c>
      <c r="B28" s="149"/>
      <c r="C28" s="22"/>
      <c r="E28" s="25"/>
      <c r="F28" s="135">
        <v>373000000</v>
      </c>
      <c r="G28" s="38"/>
      <c r="H28" s="135">
        <v>3680616000</v>
      </c>
      <c r="I28" s="38"/>
      <c r="J28" s="135">
        <v>37300000</v>
      </c>
      <c r="K28" s="38"/>
      <c r="L28" s="135">
        <v>29130158026</v>
      </c>
      <c r="M28" s="38"/>
      <c r="N28" s="135">
        <v>-765012661</v>
      </c>
      <c r="O28" s="38"/>
      <c r="P28" s="135">
        <v>-12756969</v>
      </c>
      <c r="Q28" s="38"/>
      <c r="R28" s="135">
        <v>-112786407</v>
      </c>
      <c r="S28" s="38"/>
      <c r="T28" s="135">
        <v>167853925</v>
      </c>
      <c r="U28" s="38"/>
      <c r="V28" s="135">
        <v>2649413</v>
      </c>
      <c r="W28" s="38"/>
      <c r="X28" s="135">
        <f>SUM(N28:V28)</f>
        <v>-720052699</v>
      </c>
      <c r="Y28" s="38"/>
      <c r="Z28" s="135">
        <f>SUM(F28:L28,X28)</f>
        <v>32501021327</v>
      </c>
      <c r="AA28" s="38"/>
      <c r="AB28" s="135">
        <f>AB25</f>
        <v>2600699378</v>
      </c>
      <c r="AC28" s="38"/>
      <c r="AD28" s="135">
        <f>SUM(Z28:AB28)</f>
        <v>35101720705</v>
      </c>
    </row>
    <row r="29" spans="1:30" ht="16.5" customHeight="1">
      <c r="A29" s="22" t="s">
        <v>171</v>
      </c>
      <c r="B29" s="22"/>
      <c r="E29" s="25"/>
      <c r="F29" s="136"/>
      <c r="G29" s="39"/>
      <c r="H29" s="136"/>
      <c r="I29" s="39"/>
      <c r="J29" s="136"/>
      <c r="K29" s="39"/>
      <c r="L29" s="136"/>
      <c r="M29" s="38"/>
      <c r="N29" s="135"/>
      <c r="O29" s="38"/>
      <c r="P29" s="135"/>
      <c r="Q29" s="38"/>
      <c r="R29" s="135"/>
      <c r="S29" s="38"/>
      <c r="T29" s="135"/>
      <c r="U29" s="38"/>
      <c r="V29" s="135"/>
      <c r="W29" s="38"/>
      <c r="X29" s="135"/>
      <c r="Y29" s="38"/>
      <c r="Z29" s="135"/>
      <c r="AA29" s="38"/>
      <c r="AB29" s="136"/>
      <c r="AC29" s="39"/>
      <c r="AD29" s="136"/>
    </row>
    <row r="30" spans="1:30" ht="16.5" customHeight="1">
      <c r="A30" s="40" t="s">
        <v>178</v>
      </c>
      <c r="B30" s="22"/>
      <c r="D30" s="23">
        <v>17</v>
      </c>
      <c r="E30" s="25"/>
      <c r="F30" s="136">
        <v>0</v>
      </c>
      <c r="G30" s="39"/>
      <c r="H30" s="136">
        <v>0</v>
      </c>
      <c r="I30" s="39"/>
      <c r="J30" s="136">
        <v>0</v>
      </c>
      <c r="K30" s="39"/>
      <c r="L30" s="136">
        <v>0</v>
      </c>
      <c r="M30" s="38"/>
      <c r="N30" s="136">
        <v>0</v>
      </c>
      <c r="O30" s="38"/>
      <c r="P30" s="136">
        <v>0</v>
      </c>
      <c r="Q30" s="38"/>
      <c r="R30" s="136">
        <v>0</v>
      </c>
      <c r="S30" s="38"/>
      <c r="T30" s="136">
        <v>0</v>
      </c>
      <c r="U30" s="38"/>
      <c r="V30" s="136">
        <v>0</v>
      </c>
      <c r="W30" s="38"/>
      <c r="X30" s="135">
        <f>SUM(N30:V30)</f>
        <v>0</v>
      </c>
      <c r="Y30" s="38"/>
      <c r="Z30" s="135">
        <f>SUM(F30:L30,X30)</f>
        <v>0</v>
      </c>
      <c r="AA30" s="38"/>
      <c r="AB30" s="136">
        <v>646</v>
      </c>
      <c r="AC30" s="39"/>
      <c r="AD30" s="135">
        <f>SUM(Z30:AB30)</f>
        <v>646</v>
      </c>
    </row>
    <row r="31" spans="1:30" ht="16.5" customHeight="1">
      <c r="A31" s="40" t="s">
        <v>173</v>
      </c>
      <c r="B31" s="22"/>
      <c r="E31" s="25"/>
      <c r="F31" s="136">
        <v>0</v>
      </c>
      <c r="G31" s="39"/>
      <c r="H31" s="136">
        <v>0</v>
      </c>
      <c r="I31" s="39"/>
      <c r="J31" s="136">
        <v>0</v>
      </c>
      <c r="K31" s="39"/>
      <c r="L31" s="136">
        <v>0</v>
      </c>
      <c r="M31" s="38"/>
      <c r="N31" s="136">
        <v>0</v>
      </c>
      <c r="O31" s="38"/>
      <c r="P31" s="136">
        <v>0</v>
      </c>
      <c r="Q31" s="38"/>
      <c r="R31" s="136">
        <v>0</v>
      </c>
      <c r="S31" s="38"/>
      <c r="T31" s="136">
        <v>0</v>
      </c>
      <c r="U31" s="38"/>
      <c r="V31" s="136">
        <v>0</v>
      </c>
      <c r="W31" s="38"/>
      <c r="X31" s="135">
        <f>SUM(N31:V31)</f>
        <v>0</v>
      </c>
      <c r="Y31" s="38"/>
      <c r="Z31" s="135">
        <f>SUM(F31:L31,X31)</f>
        <v>0</v>
      </c>
      <c r="AA31" s="38"/>
      <c r="AB31" s="136">
        <v>12500000</v>
      </c>
      <c r="AC31" s="39"/>
      <c r="AD31" s="135">
        <f>SUM(Z31:AB31)</f>
        <v>12500000</v>
      </c>
    </row>
    <row r="32" spans="1:30" ht="16.5" customHeight="1">
      <c r="A32" s="40" t="s">
        <v>179</v>
      </c>
      <c r="B32" s="40"/>
      <c r="E32" s="25"/>
      <c r="F32" s="136">
        <v>0</v>
      </c>
      <c r="G32" s="39"/>
      <c r="H32" s="136">
        <v>0</v>
      </c>
      <c r="I32" s="39"/>
      <c r="J32" s="136">
        <v>0</v>
      </c>
      <c r="K32" s="39"/>
      <c r="L32" s="136">
        <v>0</v>
      </c>
      <c r="M32" s="38"/>
      <c r="N32" s="136">
        <v>0</v>
      </c>
      <c r="O32" s="38"/>
      <c r="P32" s="136">
        <v>0</v>
      </c>
      <c r="Q32" s="38"/>
      <c r="R32" s="136">
        <v>0</v>
      </c>
      <c r="S32" s="38"/>
      <c r="T32" s="136">
        <v>0</v>
      </c>
      <c r="U32" s="38"/>
      <c r="V32" s="136">
        <v>0</v>
      </c>
      <c r="W32" s="38"/>
      <c r="X32" s="135">
        <f>SUM(N32:V32)</f>
        <v>0</v>
      </c>
      <c r="Y32" s="38"/>
      <c r="Z32" s="135">
        <f>SUM(F32:L32,X32)</f>
        <v>0</v>
      </c>
      <c r="AA32" s="38"/>
      <c r="AB32" s="136">
        <v>-8541049</v>
      </c>
      <c r="AC32" s="39"/>
      <c r="AD32" s="135">
        <f>SUM(Z32:AB32)</f>
        <v>-8541049</v>
      </c>
    </row>
    <row r="33" spans="1:30" ht="16.5" customHeight="1">
      <c r="A33" s="40" t="s">
        <v>174</v>
      </c>
      <c r="B33" s="40"/>
      <c r="D33" s="23">
        <v>38</v>
      </c>
      <c r="E33" s="25"/>
      <c r="F33" s="136">
        <v>0</v>
      </c>
      <c r="G33" s="39"/>
      <c r="H33" s="136">
        <v>0</v>
      </c>
      <c r="I33" s="39"/>
      <c r="J33" s="136">
        <v>0</v>
      </c>
      <c r="K33" s="39"/>
      <c r="L33" s="136">
        <f>'12'!L25</f>
        <v>-1119000000</v>
      </c>
      <c r="M33" s="38"/>
      <c r="N33" s="136">
        <v>0</v>
      </c>
      <c r="O33" s="38"/>
      <c r="P33" s="136">
        <v>0</v>
      </c>
      <c r="Q33" s="38"/>
      <c r="R33" s="136">
        <v>0</v>
      </c>
      <c r="S33" s="38"/>
      <c r="T33" s="136">
        <v>0</v>
      </c>
      <c r="U33" s="38"/>
      <c r="V33" s="136">
        <v>0</v>
      </c>
      <c r="W33" s="38"/>
      <c r="X33" s="135">
        <f>SUM(N33:V33)</f>
        <v>0</v>
      </c>
      <c r="Y33" s="38"/>
      <c r="Z33" s="135">
        <f>SUM(F33:L33,X33)</f>
        <v>-1119000000</v>
      </c>
      <c r="AA33" s="38"/>
      <c r="AB33" s="136">
        <v>0</v>
      </c>
      <c r="AC33" s="39"/>
      <c r="AD33" s="135">
        <f>SUM(Z33:AB33)</f>
        <v>-1119000000</v>
      </c>
    </row>
    <row r="34" spans="1:30" ht="16.5" customHeight="1">
      <c r="A34" s="40" t="s">
        <v>183</v>
      </c>
      <c r="B34" s="40"/>
      <c r="D34" s="23">
        <v>30</v>
      </c>
      <c r="E34" s="25"/>
      <c r="F34" s="136">
        <v>0</v>
      </c>
      <c r="G34" s="39"/>
      <c r="H34" s="136">
        <v>0</v>
      </c>
      <c r="I34" s="39"/>
      <c r="J34" s="136">
        <v>2900000</v>
      </c>
      <c r="K34" s="39"/>
      <c r="L34" s="136">
        <v>-2900000</v>
      </c>
      <c r="M34" s="38"/>
      <c r="N34" s="136">
        <v>0</v>
      </c>
      <c r="O34" s="38"/>
      <c r="P34" s="136">
        <v>0</v>
      </c>
      <c r="Q34" s="38"/>
      <c r="R34" s="136">
        <v>0</v>
      </c>
      <c r="S34" s="38"/>
      <c r="T34" s="136">
        <v>0</v>
      </c>
      <c r="U34" s="38"/>
      <c r="V34" s="136">
        <v>0</v>
      </c>
      <c r="W34" s="38"/>
      <c r="X34" s="135">
        <f>SUM(N34:V34)</f>
        <v>0</v>
      </c>
      <c r="Y34" s="38"/>
      <c r="Z34" s="135">
        <f>SUM(F34:L34,X34)</f>
        <v>0</v>
      </c>
      <c r="AA34" s="38"/>
      <c r="AB34" s="136">
        <v>0</v>
      </c>
      <c r="AC34" s="39"/>
      <c r="AD34" s="135">
        <f>SUM(Z34:AB34)</f>
        <v>0</v>
      </c>
    </row>
    <row r="35" spans="1:30" ht="16.5" customHeight="1">
      <c r="A35" s="40" t="s">
        <v>175</v>
      </c>
      <c r="B35" s="40"/>
      <c r="E35" s="25"/>
      <c r="F35" s="137">
        <v>0</v>
      </c>
      <c r="G35" s="39"/>
      <c r="H35" s="137">
        <v>0</v>
      </c>
      <c r="I35" s="39"/>
      <c r="J35" s="137">
        <v>0</v>
      </c>
      <c r="K35" s="39"/>
      <c r="L35" s="137">
        <f>'9-10'!F80</f>
        <v>7604287313</v>
      </c>
      <c r="M35" s="38"/>
      <c r="N35" s="137">
        <v>0</v>
      </c>
      <c r="O35" s="38"/>
      <c r="P35" s="137">
        <v>0</v>
      </c>
      <c r="Q35" s="38"/>
      <c r="R35" s="137">
        <v>115260978</v>
      </c>
      <c r="S35" s="38"/>
      <c r="T35" s="137">
        <v>-162179447</v>
      </c>
      <c r="U35" s="38"/>
      <c r="V35" s="137">
        <v>-10422882</v>
      </c>
      <c r="W35" s="38"/>
      <c r="X35" s="140">
        <f>SUM(N35:V35)</f>
        <v>-57341351</v>
      </c>
      <c r="Y35" s="38"/>
      <c r="Z35" s="140">
        <f>SUM(F35:L35,X35)</f>
        <v>7546945962</v>
      </c>
      <c r="AA35" s="38"/>
      <c r="AB35" s="137">
        <f>'9-10'!F87</f>
        <v>-229269389</v>
      </c>
      <c r="AC35" s="39"/>
      <c r="AD35" s="140">
        <f>SUM(Z35:AB35)</f>
        <v>7317676573</v>
      </c>
    </row>
    <row r="36" spans="1:30" ht="4.5" customHeight="1">
      <c r="A36" s="40"/>
      <c r="B36" s="40"/>
      <c r="E36" s="25"/>
      <c r="F36" s="138"/>
      <c r="G36" s="25"/>
      <c r="H36" s="138"/>
      <c r="I36" s="25"/>
      <c r="J36" s="138"/>
      <c r="K36" s="25"/>
      <c r="L36" s="138"/>
      <c r="M36" s="25"/>
      <c r="N36" s="138"/>
      <c r="O36" s="25"/>
      <c r="P36" s="138"/>
      <c r="Q36" s="25"/>
      <c r="R36" s="138"/>
      <c r="S36" s="25"/>
      <c r="T36" s="138"/>
      <c r="U36" s="25"/>
      <c r="V36" s="138"/>
      <c r="W36" s="25"/>
      <c r="X36" s="138"/>
      <c r="Y36" s="25"/>
      <c r="Z36" s="138"/>
      <c r="AA36" s="25"/>
      <c r="AB36" s="138"/>
      <c r="AC36" s="25"/>
      <c r="AD36" s="138"/>
    </row>
    <row r="37" spans="1:30" ht="16.5" customHeight="1" thickBot="1">
      <c r="A37" s="22" t="s">
        <v>180</v>
      </c>
      <c r="B37" s="22"/>
      <c r="E37" s="41"/>
      <c r="F37" s="139">
        <f>SUM(F28:F35)</f>
        <v>373000000</v>
      </c>
      <c r="G37" s="25"/>
      <c r="H37" s="139">
        <f>SUM(H28:H35)</f>
        <v>3680616000</v>
      </c>
      <c r="I37" s="25"/>
      <c r="J37" s="139">
        <f>SUM(J28:J35)</f>
        <v>40200000</v>
      </c>
      <c r="K37" s="25"/>
      <c r="L37" s="139">
        <f>SUM(L28:L35)</f>
        <v>35612545339</v>
      </c>
      <c r="M37" s="25"/>
      <c r="N37" s="139">
        <f>SUM(N28:N35)</f>
        <v>-765012661</v>
      </c>
      <c r="O37" s="25"/>
      <c r="P37" s="139">
        <f>SUM(P28:P35)</f>
        <v>-12756969</v>
      </c>
      <c r="Q37" s="25"/>
      <c r="R37" s="139">
        <f>SUM(R28:R35)</f>
        <v>2474571</v>
      </c>
      <c r="S37" s="25"/>
      <c r="T37" s="139">
        <f>SUM(T28:T35)</f>
        <v>5674478</v>
      </c>
      <c r="U37" s="25"/>
      <c r="V37" s="139">
        <f>SUM(V28:V35)</f>
        <v>-7773469</v>
      </c>
      <c r="W37" s="25"/>
      <c r="X37" s="139">
        <f>SUM(X28:X35)</f>
        <v>-777394050</v>
      </c>
      <c r="Y37" s="25"/>
      <c r="Z37" s="139">
        <f>SUM(Z28:Z35)</f>
        <v>38928967289</v>
      </c>
      <c r="AA37" s="25"/>
      <c r="AB37" s="139">
        <f>SUM(AB28:AB35)</f>
        <v>2375389586</v>
      </c>
      <c r="AC37" s="25"/>
      <c r="AD37" s="139">
        <f>SUM(AD28:AD35)</f>
        <v>41304356875</v>
      </c>
    </row>
    <row r="38" spans="1:29" ht="16.5" customHeight="1" thickTop="1">
      <c r="A38" s="22"/>
      <c r="B38" s="22"/>
      <c r="E38" s="41"/>
      <c r="G38" s="25"/>
      <c r="I38" s="25"/>
      <c r="K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C38" s="25"/>
    </row>
    <row r="39" spans="1:29" ht="16.5" customHeight="1">
      <c r="A39" s="22"/>
      <c r="B39" s="22"/>
      <c r="E39" s="41"/>
      <c r="G39" s="25"/>
      <c r="I39" s="25"/>
      <c r="K39" s="25"/>
      <c r="M39" s="25"/>
      <c r="N39" s="25"/>
      <c r="O39" s="25"/>
      <c r="P39" s="25"/>
      <c r="Q39" s="25"/>
      <c r="R39" s="25"/>
      <c r="S39" s="25"/>
      <c r="T39" s="25"/>
      <c r="U39" s="25"/>
      <c r="V39" s="25" t="s">
        <v>181</v>
      </c>
      <c r="W39" s="25"/>
      <c r="X39" s="25"/>
      <c r="Y39" s="25"/>
      <c r="Z39" s="25"/>
      <c r="AA39" s="25"/>
      <c r="AC39" s="25"/>
    </row>
    <row r="40" spans="1:29" ht="16.5" customHeight="1">
      <c r="A40" s="22"/>
      <c r="B40" s="22"/>
      <c r="E40" s="41"/>
      <c r="G40" s="25"/>
      <c r="I40" s="25"/>
      <c r="K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C40" s="25"/>
    </row>
    <row r="41" spans="1:29" ht="16.5" customHeight="1">
      <c r="A41" s="22"/>
      <c r="B41" s="22"/>
      <c r="E41" s="41"/>
      <c r="G41" s="25"/>
      <c r="I41" s="25"/>
      <c r="K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C41" s="25"/>
    </row>
    <row r="42" spans="1:29" ht="16.5" customHeight="1">
      <c r="A42" s="22"/>
      <c r="B42" s="22"/>
      <c r="E42" s="41"/>
      <c r="G42" s="25"/>
      <c r="I42" s="25"/>
      <c r="K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C42" s="25"/>
    </row>
    <row r="43" spans="1:29" ht="16.5" customHeight="1">
      <c r="A43" s="22"/>
      <c r="B43" s="22"/>
      <c r="E43" s="41"/>
      <c r="G43" s="25"/>
      <c r="I43" s="25"/>
      <c r="K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C43" s="25"/>
    </row>
    <row r="44" spans="1:29" ht="16.5" customHeight="1">
      <c r="A44" s="22"/>
      <c r="B44" s="22"/>
      <c r="E44" s="41"/>
      <c r="G44" s="25"/>
      <c r="I44" s="25"/>
      <c r="K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C44" s="25"/>
    </row>
    <row r="45" spans="1:29" ht="16.5" customHeight="1">
      <c r="A45" s="22"/>
      <c r="B45" s="22"/>
      <c r="E45" s="41"/>
      <c r="G45" s="25"/>
      <c r="I45" s="25"/>
      <c r="K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C45" s="25"/>
    </row>
    <row r="46" spans="1:29" ht="16.5" customHeight="1">
      <c r="A46" s="22"/>
      <c r="B46" s="22"/>
      <c r="E46" s="41"/>
      <c r="G46" s="25"/>
      <c r="I46" s="25"/>
      <c r="K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C46" s="25"/>
    </row>
    <row r="47" spans="1:29" ht="16.5" customHeight="1">
      <c r="A47" s="22"/>
      <c r="B47" s="22"/>
      <c r="E47" s="41"/>
      <c r="G47" s="25"/>
      <c r="I47" s="25"/>
      <c r="K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C47" s="25"/>
    </row>
    <row r="48" spans="1:29" ht="16.5" customHeight="1">
      <c r="A48" s="22"/>
      <c r="B48" s="22"/>
      <c r="E48" s="41"/>
      <c r="G48" s="25"/>
      <c r="I48" s="25"/>
      <c r="K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C48" s="25"/>
    </row>
    <row r="49" spans="1:29" ht="16.5" customHeight="1">
      <c r="A49" s="22"/>
      <c r="B49" s="22"/>
      <c r="E49" s="41"/>
      <c r="G49" s="25"/>
      <c r="I49" s="25"/>
      <c r="K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C49" s="25"/>
    </row>
    <row r="50" spans="1:29" ht="6.75" customHeight="1">
      <c r="A50" s="22"/>
      <c r="B50" s="22"/>
      <c r="E50" s="41"/>
      <c r="G50" s="25"/>
      <c r="I50" s="25"/>
      <c r="K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C50" s="25"/>
    </row>
    <row r="51" spans="1:30" ht="21.75" customHeight="1">
      <c r="A51" s="52" t="s">
        <v>276</v>
      </c>
      <c r="B51" s="52"/>
      <c r="C51" s="45"/>
      <c r="D51" s="27"/>
      <c r="E51" s="28"/>
      <c r="F51" s="29"/>
      <c r="G51" s="28"/>
      <c r="H51" s="29"/>
      <c r="I51" s="28"/>
      <c r="J51" s="29"/>
      <c r="K51" s="28"/>
      <c r="L51" s="29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46"/>
      <c r="AC51" s="28"/>
      <c r="AD51" s="29"/>
    </row>
  </sheetData>
  <sheetProtection/>
  <mergeCells count="5">
    <mergeCell ref="F6:AD6"/>
    <mergeCell ref="F7:Z7"/>
    <mergeCell ref="N8:X8"/>
    <mergeCell ref="J12:L12"/>
    <mergeCell ref="P9:V9"/>
  </mergeCells>
  <printOptions/>
  <pageMargins left="0.4" right="0.4" top="0.5" bottom="0.6" header="0.49" footer="0.4"/>
  <pageSetup firstPageNumber="11" useFirstPageNumber="1" fitToHeight="0" horizontalDpi="1200" verticalDpi="1200" orientation="landscape" paperSize="9" scale="66" r:id="rId1"/>
  <headerFooter>
    <oddFooter>&amp;R&amp;"Arial,Regular"&amp;9&amp;P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36"/>
  <sheetViews>
    <sheetView zoomScale="115" zoomScaleNormal="115" zoomScaleSheetLayoutView="115" zoomScalePageLayoutView="0" workbookViewId="0" topLeftCell="A1">
      <selection activeCell="D9" sqref="D1:T65536"/>
    </sheetView>
  </sheetViews>
  <sheetFormatPr defaultColWidth="9.140625" defaultRowHeight="16.5" customHeight="1"/>
  <cols>
    <col min="1" max="2" width="1.1484375" style="40" customWidth="1"/>
    <col min="3" max="3" width="36.7109375" style="40" customWidth="1"/>
    <col min="4" max="4" width="5.00390625" style="47" customWidth="1"/>
    <col min="5" max="5" width="0.85546875" style="48" customWidth="1"/>
    <col min="6" max="6" width="11.57421875" style="47" customWidth="1"/>
    <col min="7" max="7" width="0.85546875" style="48" customWidth="1"/>
    <col min="8" max="8" width="11.57421875" style="40" customWidth="1"/>
    <col min="9" max="9" width="0.85546875" style="40" customWidth="1"/>
    <col min="10" max="10" width="11.57421875" style="48" customWidth="1"/>
    <col min="11" max="11" width="0.85546875" style="48" customWidth="1"/>
    <col min="12" max="12" width="12.57421875" style="48" customWidth="1"/>
    <col min="13" max="13" width="0.85546875" style="48" customWidth="1"/>
    <col min="14" max="14" width="15.140625" style="48" customWidth="1"/>
    <col min="15" max="15" width="0.85546875" style="48" customWidth="1"/>
    <col min="16" max="16" width="15.57421875" style="48" customWidth="1"/>
    <col min="17" max="17" width="0.85546875" style="48" customWidth="1"/>
    <col min="18" max="18" width="11.57421875" style="48" customWidth="1"/>
    <col min="19" max="19" width="0.5625" style="48" customWidth="1"/>
    <col min="20" max="20" width="12.421875" style="49" customWidth="1"/>
    <col min="21" max="16384" width="9.140625" style="49" customWidth="1"/>
  </cols>
  <sheetData>
    <row r="1" spans="1:20" ht="16.5" customHeight="1">
      <c r="A1" s="22" t="s">
        <v>0</v>
      </c>
      <c r="B1" s="22"/>
      <c r="C1" s="22"/>
      <c r="H1" s="22"/>
      <c r="I1" s="22"/>
      <c r="J1" s="22"/>
      <c r="K1" s="22"/>
      <c r="L1" s="40"/>
      <c r="M1" s="22"/>
      <c r="N1" s="40"/>
      <c r="O1" s="40"/>
      <c r="P1" s="40"/>
      <c r="Q1" s="22"/>
      <c r="R1" s="40"/>
      <c r="S1" s="40"/>
      <c r="T1" s="116"/>
    </row>
    <row r="2" spans="1:20" ht="16.5" customHeight="1">
      <c r="A2" s="22" t="s">
        <v>136</v>
      </c>
      <c r="B2" s="22"/>
      <c r="C2" s="22"/>
      <c r="H2" s="22"/>
      <c r="I2" s="22"/>
      <c r="J2" s="22"/>
      <c r="K2" s="22"/>
      <c r="L2" s="40"/>
      <c r="M2" s="22"/>
      <c r="N2" s="40"/>
      <c r="O2" s="40"/>
      <c r="P2" s="40"/>
      <c r="Q2" s="22"/>
      <c r="R2" s="40"/>
      <c r="S2" s="40"/>
      <c r="T2" s="26"/>
    </row>
    <row r="3" spans="1:20" ht="16.5" customHeight="1">
      <c r="A3" s="160" t="s">
        <v>92</v>
      </c>
      <c r="B3" s="50"/>
      <c r="C3" s="50"/>
      <c r="D3" s="51"/>
      <c r="E3" s="53"/>
      <c r="F3" s="51"/>
      <c r="G3" s="53"/>
      <c r="H3" s="50"/>
      <c r="I3" s="50"/>
      <c r="J3" s="50"/>
      <c r="K3" s="50"/>
      <c r="L3" s="52"/>
      <c r="M3" s="50"/>
      <c r="N3" s="52"/>
      <c r="O3" s="52"/>
      <c r="P3" s="52"/>
      <c r="Q3" s="50"/>
      <c r="R3" s="52"/>
      <c r="S3" s="52"/>
      <c r="T3" s="50"/>
    </row>
    <row r="4" spans="1:20" ht="16.5" customHeight="1">
      <c r="A4" s="22"/>
      <c r="D4" s="91"/>
      <c r="E4" s="55"/>
      <c r="F4" s="9"/>
      <c r="G4" s="55"/>
      <c r="H4" s="9"/>
      <c r="I4" s="9"/>
      <c r="J4" s="55"/>
      <c r="K4" s="55"/>
      <c r="L4" s="9"/>
      <c r="M4" s="55"/>
      <c r="N4" s="9"/>
      <c r="O4" s="9"/>
      <c r="P4" s="9"/>
      <c r="Q4" s="55"/>
      <c r="R4" s="9"/>
      <c r="S4" s="9"/>
      <c r="T4" s="9"/>
    </row>
    <row r="5" spans="1:20" ht="16.5" customHeight="1">
      <c r="A5" s="22"/>
      <c r="D5" s="91"/>
      <c r="E5" s="55"/>
      <c r="F5" s="9"/>
      <c r="G5" s="55"/>
      <c r="H5" s="9"/>
      <c r="I5" s="9"/>
      <c r="J5" s="55"/>
      <c r="K5" s="55"/>
      <c r="L5" s="9"/>
      <c r="M5" s="55"/>
      <c r="N5" s="9"/>
      <c r="O5" s="9"/>
      <c r="P5" s="9"/>
      <c r="Q5" s="55"/>
      <c r="R5" s="9"/>
      <c r="S5" s="9"/>
      <c r="T5" s="9"/>
    </row>
    <row r="6" spans="6:20" ht="16.5" customHeight="1">
      <c r="F6" s="171" t="s">
        <v>182</v>
      </c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6:20" ht="16.5" customHeight="1">
      <c r="F7" s="33"/>
      <c r="M7" s="113"/>
      <c r="N7" s="172" t="s">
        <v>85</v>
      </c>
      <c r="O7" s="172"/>
      <c r="P7" s="172"/>
      <c r="Q7" s="172"/>
      <c r="R7" s="172"/>
      <c r="S7" s="54"/>
      <c r="T7" s="55"/>
    </row>
    <row r="8" spans="6:20" ht="16.5" customHeight="1">
      <c r="F8" s="33"/>
      <c r="J8" s="54"/>
      <c r="K8" s="54"/>
      <c r="L8" s="54"/>
      <c r="M8" s="113"/>
      <c r="N8" s="173" t="s">
        <v>111</v>
      </c>
      <c r="O8" s="173"/>
      <c r="P8" s="173"/>
      <c r="Q8" s="113"/>
      <c r="R8" s="32"/>
      <c r="S8" s="54"/>
      <c r="T8" s="55"/>
    </row>
    <row r="9" spans="6:20" ht="16.5" customHeight="1">
      <c r="F9" s="33" t="s">
        <v>142</v>
      </c>
      <c r="J9" s="54"/>
      <c r="K9" s="54"/>
      <c r="L9" s="54"/>
      <c r="M9" s="54"/>
      <c r="N9" s="33" t="s">
        <v>145</v>
      </c>
      <c r="O9" s="32"/>
      <c r="P9" s="33" t="s">
        <v>146</v>
      </c>
      <c r="Q9" s="54"/>
      <c r="R9" s="33" t="s">
        <v>149</v>
      </c>
      <c r="S9" s="54"/>
      <c r="T9" s="55"/>
    </row>
    <row r="10" spans="1:20" ht="16.5" customHeight="1">
      <c r="A10" s="22"/>
      <c r="F10" s="33" t="s">
        <v>150</v>
      </c>
      <c r="G10" s="55"/>
      <c r="H10" s="33" t="s">
        <v>151</v>
      </c>
      <c r="I10" s="55"/>
      <c r="J10" s="172" t="s">
        <v>143</v>
      </c>
      <c r="K10" s="172"/>
      <c r="L10" s="172"/>
      <c r="M10" s="32"/>
      <c r="N10" s="33" t="s">
        <v>279</v>
      </c>
      <c r="O10" s="32"/>
      <c r="P10" s="33" t="s">
        <v>154</v>
      </c>
      <c r="Q10" s="32"/>
      <c r="R10" s="33" t="s">
        <v>157</v>
      </c>
      <c r="S10" s="34"/>
      <c r="T10" s="55"/>
    </row>
    <row r="11" spans="1:20" ht="16.5" customHeight="1">
      <c r="A11" s="22"/>
      <c r="F11" s="26" t="s">
        <v>160</v>
      </c>
      <c r="G11" s="55"/>
      <c r="H11" s="33" t="s">
        <v>161</v>
      </c>
      <c r="I11" s="55"/>
      <c r="J11" s="33" t="s">
        <v>183</v>
      </c>
      <c r="K11" s="32"/>
      <c r="L11" s="33" t="s">
        <v>84</v>
      </c>
      <c r="M11" s="32"/>
      <c r="N11" s="33" t="s">
        <v>164</v>
      </c>
      <c r="O11" s="32"/>
      <c r="P11" s="33" t="s">
        <v>165</v>
      </c>
      <c r="Q11" s="32"/>
      <c r="R11" s="33" t="s">
        <v>168</v>
      </c>
      <c r="S11" s="34"/>
      <c r="T11" s="33" t="s">
        <v>89</v>
      </c>
    </row>
    <row r="12" spans="1:20" ht="16.5" customHeight="1">
      <c r="A12" s="22"/>
      <c r="D12" s="56" t="s">
        <v>5</v>
      </c>
      <c r="F12" s="1" t="s">
        <v>6</v>
      </c>
      <c r="G12" s="92"/>
      <c r="H12" s="1" t="s">
        <v>6</v>
      </c>
      <c r="I12" s="55"/>
      <c r="J12" s="1" t="s">
        <v>6</v>
      </c>
      <c r="K12" s="151"/>
      <c r="L12" s="1" t="s">
        <v>6</v>
      </c>
      <c r="M12" s="151"/>
      <c r="N12" s="1" t="s">
        <v>6</v>
      </c>
      <c r="O12" s="36"/>
      <c r="P12" s="1" t="s">
        <v>6</v>
      </c>
      <c r="Q12" s="151"/>
      <c r="R12" s="1" t="s">
        <v>6</v>
      </c>
      <c r="S12" s="36"/>
      <c r="T12" s="1" t="s">
        <v>6</v>
      </c>
    </row>
    <row r="13" spans="1:10" ht="16.5" customHeight="1">
      <c r="A13" s="22"/>
      <c r="F13" s="40"/>
      <c r="H13" s="47"/>
      <c r="I13" s="47"/>
      <c r="J13" s="40"/>
    </row>
    <row r="14" spans="1:19" ht="16.5" customHeight="1">
      <c r="A14" s="22"/>
      <c r="B14" s="57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20" ht="16.5" customHeight="1">
      <c r="A15" s="22" t="s">
        <v>170</v>
      </c>
      <c r="B15" s="149"/>
      <c r="F15" s="49">
        <v>373000000</v>
      </c>
      <c r="G15" s="49"/>
      <c r="H15" s="49">
        <v>3680616000</v>
      </c>
      <c r="I15" s="49"/>
      <c r="J15" s="49">
        <v>37300000</v>
      </c>
      <c r="K15" s="49"/>
      <c r="L15" s="49">
        <v>16837417144</v>
      </c>
      <c r="M15" s="49"/>
      <c r="N15" s="49">
        <v>-18383302</v>
      </c>
      <c r="O15" s="49"/>
      <c r="P15" s="158">
        <v>276202061</v>
      </c>
      <c r="Q15" s="49"/>
      <c r="R15" s="49">
        <f>SUM(N15:P15)</f>
        <v>257818759</v>
      </c>
      <c r="S15" s="49"/>
      <c r="T15" s="49">
        <f>SUM(F15:L15,R15)</f>
        <v>21186151903</v>
      </c>
    </row>
    <row r="16" spans="1:19" ht="16.5" customHeight="1">
      <c r="A16" s="22" t="s">
        <v>171</v>
      </c>
      <c r="B16" s="57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20" ht="16.5" customHeight="1">
      <c r="A17" s="49" t="s">
        <v>174</v>
      </c>
      <c r="D17" s="47">
        <v>38</v>
      </c>
      <c r="F17" s="9">
        <v>0</v>
      </c>
      <c r="G17" s="58"/>
      <c r="H17" s="9">
        <v>0</v>
      </c>
      <c r="I17" s="9"/>
      <c r="J17" s="9">
        <v>0</v>
      </c>
      <c r="L17" s="9">
        <v>-1119000000</v>
      </c>
      <c r="N17" s="9">
        <v>0</v>
      </c>
      <c r="O17" s="9"/>
      <c r="P17" s="9">
        <v>0</v>
      </c>
      <c r="R17" s="9">
        <f>SUM(N17:P17)</f>
        <v>0</v>
      </c>
      <c r="S17" s="9"/>
      <c r="T17" s="9">
        <f>SUM(F17:L17,R17)</f>
        <v>-1119000000</v>
      </c>
    </row>
    <row r="18" spans="1:20" ht="16.5" customHeight="1">
      <c r="A18" s="40" t="s">
        <v>175</v>
      </c>
      <c r="F18" s="152">
        <v>0</v>
      </c>
      <c r="G18" s="58"/>
      <c r="H18" s="152">
        <v>0</v>
      </c>
      <c r="I18" s="9"/>
      <c r="J18" s="152">
        <v>0</v>
      </c>
      <c r="L18" s="152">
        <v>2670994578</v>
      </c>
      <c r="N18" s="152">
        <v>2186329</v>
      </c>
      <c r="O18" s="9"/>
      <c r="P18" s="152">
        <v>-408957484</v>
      </c>
      <c r="R18" s="152">
        <f>SUM(N18:P18)</f>
        <v>-406771155</v>
      </c>
      <c r="S18" s="9"/>
      <c r="T18" s="152">
        <f>SUM(F18:L18,R18)</f>
        <v>2264223423</v>
      </c>
    </row>
    <row r="19" spans="6:20" ht="16.5" customHeight="1">
      <c r="F19" s="9"/>
      <c r="G19" s="58"/>
      <c r="H19" s="9"/>
      <c r="I19" s="58"/>
      <c r="J19" s="9"/>
      <c r="K19" s="58"/>
      <c r="L19" s="9"/>
      <c r="M19" s="58"/>
      <c r="N19" s="9"/>
      <c r="O19" s="9"/>
      <c r="P19" s="9"/>
      <c r="Q19" s="58"/>
      <c r="R19" s="9"/>
      <c r="S19" s="9"/>
      <c r="T19" s="9"/>
    </row>
    <row r="20" spans="1:20" ht="16.5" customHeight="1" thickBot="1">
      <c r="A20" s="22" t="s">
        <v>176</v>
      </c>
      <c r="F20" s="153">
        <f>SUM(F15:F18)</f>
        <v>373000000</v>
      </c>
      <c r="G20" s="58"/>
      <c r="H20" s="153">
        <f>SUM(H15:H18)</f>
        <v>3680616000</v>
      </c>
      <c r="I20" s="58"/>
      <c r="J20" s="153">
        <f>SUM(J15:J18)</f>
        <v>37300000</v>
      </c>
      <c r="K20" s="58"/>
      <c r="L20" s="153">
        <f>SUM(L15:L18)</f>
        <v>18389411722</v>
      </c>
      <c r="M20" s="58"/>
      <c r="N20" s="153">
        <f>SUM(N15:N18)</f>
        <v>-16196973</v>
      </c>
      <c r="O20" s="9"/>
      <c r="P20" s="153">
        <f>SUM(P15:P18)</f>
        <v>-132755423</v>
      </c>
      <c r="Q20" s="58"/>
      <c r="R20" s="153">
        <f>SUM(R15:R18)</f>
        <v>-148952396</v>
      </c>
      <c r="S20" s="9"/>
      <c r="T20" s="153">
        <f>SUM(T15:T18)</f>
        <v>22331375326</v>
      </c>
    </row>
    <row r="21" spans="1:20" ht="16.5" customHeight="1" thickTop="1">
      <c r="A21" s="22"/>
      <c r="F21" s="9"/>
      <c r="G21" s="58"/>
      <c r="H21" s="9"/>
      <c r="I21" s="58"/>
      <c r="J21" s="9"/>
      <c r="K21" s="58"/>
      <c r="L21" s="9"/>
      <c r="M21" s="58"/>
      <c r="N21" s="9"/>
      <c r="O21" s="9"/>
      <c r="P21" s="9"/>
      <c r="Q21" s="58"/>
      <c r="R21" s="9"/>
      <c r="S21" s="9"/>
      <c r="T21" s="9"/>
    </row>
    <row r="22" spans="1:20" ht="16.5" customHeight="1">
      <c r="A22" s="22"/>
      <c r="F22" s="9"/>
      <c r="G22" s="58"/>
      <c r="H22" s="9"/>
      <c r="I22" s="58"/>
      <c r="J22" s="9"/>
      <c r="K22" s="58"/>
      <c r="L22" s="9"/>
      <c r="M22" s="58"/>
      <c r="N22" s="9"/>
      <c r="O22" s="9"/>
      <c r="P22" s="9"/>
      <c r="Q22" s="58"/>
      <c r="R22" s="9"/>
      <c r="S22" s="9"/>
      <c r="T22" s="9"/>
    </row>
    <row r="23" spans="1:20" ht="16.5" customHeight="1">
      <c r="A23" s="22" t="s">
        <v>177</v>
      </c>
      <c r="B23" s="149"/>
      <c r="F23" s="141">
        <f>F20</f>
        <v>373000000</v>
      </c>
      <c r="G23" s="49"/>
      <c r="H23" s="141">
        <f>H20</f>
        <v>3680616000</v>
      </c>
      <c r="I23" s="49"/>
      <c r="J23" s="141">
        <f>J20</f>
        <v>37300000</v>
      </c>
      <c r="K23" s="49"/>
      <c r="L23" s="141">
        <f>L20</f>
        <v>18389411722</v>
      </c>
      <c r="M23" s="49"/>
      <c r="N23" s="141">
        <f>N20</f>
        <v>-16196973</v>
      </c>
      <c r="O23" s="49"/>
      <c r="P23" s="141">
        <f>P20</f>
        <v>-132755423</v>
      </c>
      <c r="Q23" s="49"/>
      <c r="R23" s="141">
        <f>SUM(N23:P23)</f>
        <v>-148952396</v>
      </c>
      <c r="S23" s="49"/>
      <c r="T23" s="141">
        <f>SUM(F23:L23,R23)</f>
        <v>22331375326</v>
      </c>
    </row>
    <row r="24" spans="1:20" ht="16.5" customHeight="1">
      <c r="A24" s="22" t="s">
        <v>171</v>
      </c>
      <c r="B24" s="57"/>
      <c r="F24" s="141"/>
      <c r="G24" s="49"/>
      <c r="H24" s="141"/>
      <c r="I24" s="49"/>
      <c r="J24" s="141"/>
      <c r="K24" s="49"/>
      <c r="L24" s="141"/>
      <c r="M24" s="49"/>
      <c r="N24" s="141"/>
      <c r="O24" s="49"/>
      <c r="P24" s="141"/>
      <c r="Q24" s="49"/>
      <c r="R24" s="141"/>
      <c r="S24" s="49"/>
      <c r="T24" s="141"/>
    </row>
    <row r="25" spans="1:20" ht="16.5" customHeight="1">
      <c r="A25" s="49" t="s">
        <v>174</v>
      </c>
      <c r="D25" s="47">
        <v>38</v>
      </c>
      <c r="F25" s="125">
        <v>0</v>
      </c>
      <c r="G25" s="58"/>
      <c r="H25" s="125">
        <v>0</v>
      </c>
      <c r="I25" s="9"/>
      <c r="J25" s="125">
        <v>0</v>
      </c>
      <c r="L25" s="125">
        <v>-1119000000</v>
      </c>
      <c r="N25" s="125">
        <v>0</v>
      </c>
      <c r="O25" s="9"/>
      <c r="P25" s="125">
        <v>0</v>
      </c>
      <c r="R25" s="125">
        <f>SUM(N25:P25)</f>
        <v>0</v>
      </c>
      <c r="S25" s="9"/>
      <c r="T25" s="125">
        <f>SUM(F25:L25,R25)</f>
        <v>-1119000000</v>
      </c>
    </row>
    <row r="26" spans="1:20" ht="16.5" customHeight="1">
      <c r="A26" s="49" t="s">
        <v>183</v>
      </c>
      <c r="D26" s="47">
        <v>30</v>
      </c>
      <c r="F26" s="125">
        <v>0</v>
      </c>
      <c r="G26" s="58"/>
      <c r="H26" s="125">
        <v>0</v>
      </c>
      <c r="I26" s="9"/>
      <c r="J26" s="125">
        <v>2900000</v>
      </c>
      <c r="L26" s="125">
        <v>-2900000</v>
      </c>
      <c r="N26" s="125">
        <v>0</v>
      </c>
      <c r="O26" s="9"/>
      <c r="P26" s="125">
        <v>0</v>
      </c>
      <c r="R26" s="125">
        <f>SUM(N26:P26)</f>
        <v>0</v>
      </c>
      <c r="S26" s="9"/>
      <c r="T26" s="125">
        <f>SUM(F26:L26,R26)</f>
        <v>0</v>
      </c>
    </row>
    <row r="27" spans="1:20" ht="16.5" customHeight="1">
      <c r="A27" s="40" t="s">
        <v>175</v>
      </c>
      <c r="F27" s="142">
        <v>0</v>
      </c>
      <c r="G27" s="58"/>
      <c r="H27" s="142">
        <v>0</v>
      </c>
      <c r="I27" s="9"/>
      <c r="J27" s="142">
        <v>0</v>
      </c>
      <c r="L27" s="142">
        <f>'9-10'!J32</f>
        <v>2071234100</v>
      </c>
      <c r="N27" s="142">
        <v>0</v>
      </c>
      <c r="O27" s="9"/>
      <c r="P27" s="142">
        <f>'9-10'!J40+'9-10'!J42</f>
        <v>121026194</v>
      </c>
      <c r="R27" s="142">
        <f>SUM(N27:P27)</f>
        <v>121026194</v>
      </c>
      <c r="S27" s="9"/>
      <c r="T27" s="142">
        <f>SUM(F27:L27,R27)</f>
        <v>2192260294</v>
      </c>
    </row>
    <row r="28" spans="6:20" ht="16.5" customHeight="1">
      <c r="F28" s="125"/>
      <c r="G28" s="58"/>
      <c r="H28" s="125"/>
      <c r="I28" s="58"/>
      <c r="J28" s="125"/>
      <c r="K28" s="58"/>
      <c r="L28" s="125"/>
      <c r="M28" s="58"/>
      <c r="N28" s="125"/>
      <c r="O28" s="9"/>
      <c r="P28" s="125"/>
      <c r="Q28" s="58"/>
      <c r="R28" s="125"/>
      <c r="S28" s="9"/>
      <c r="T28" s="125"/>
    </row>
    <row r="29" spans="1:20" ht="16.5" customHeight="1" thickBot="1">
      <c r="A29" s="22" t="s">
        <v>180</v>
      </c>
      <c r="F29" s="143">
        <f>SUM(F23:F27)</f>
        <v>373000000</v>
      </c>
      <c r="G29" s="58"/>
      <c r="H29" s="143">
        <f>SUM(H23:H27)</f>
        <v>3680616000</v>
      </c>
      <c r="I29" s="58"/>
      <c r="J29" s="143">
        <f>SUM(J23:J27)</f>
        <v>40200000</v>
      </c>
      <c r="K29" s="58"/>
      <c r="L29" s="143">
        <f>SUM(L23:L27)</f>
        <v>19338745822</v>
      </c>
      <c r="M29" s="58"/>
      <c r="N29" s="143">
        <f>SUM(N23:N27)</f>
        <v>-16196973</v>
      </c>
      <c r="O29" s="9"/>
      <c r="P29" s="143">
        <f>SUM(P23:P27)</f>
        <v>-11729229</v>
      </c>
      <c r="Q29" s="58"/>
      <c r="R29" s="143">
        <f>SUM(R23:R27)</f>
        <v>-27926202</v>
      </c>
      <c r="S29" s="9"/>
      <c r="T29" s="143">
        <f>SUM(T23:T27)</f>
        <v>23404635620</v>
      </c>
    </row>
    <row r="30" spans="1:20" ht="16.5" customHeight="1" thickTop="1">
      <c r="A30" s="22"/>
      <c r="F30" s="9"/>
      <c r="G30" s="58"/>
      <c r="H30" s="9"/>
      <c r="I30" s="58"/>
      <c r="J30" s="9"/>
      <c r="K30" s="58"/>
      <c r="L30" s="9"/>
      <c r="M30" s="58"/>
      <c r="N30" s="9"/>
      <c r="O30" s="9"/>
      <c r="P30" s="9"/>
      <c r="Q30" s="58"/>
      <c r="R30" s="9"/>
      <c r="S30" s="9"/>
      <c r="T30" s="9"/>
    </row>
    <row r="31" spans="1:20" ht="16.5" customHeight="1">
      <c r="A31" s="22"/>
      <c r="F31" s="9"/>
      <c r="G31" s="58"/>
      <c r="H31" s="9"/>
      <c r="I31" s="58"/>
      <c r="J31" s="9"/>
      <c r="K31" s="58"/>
      <c r="L31" s="9"/>
      <c r="M31" s="58"/>
      <c r="N31" s="9"/>
      <c r="O31" s="9"/>
      <c r="P31" s="9"/>
      <c r="Q31" s="58"/>
      <c r="R31" s="9"/>
      <c r="S31" s="9"/>
      <c r="T31" s="9"/>
    </row>
    <row r="32" spans="1:20" ht="16.5" customHeight="1">
      <c r="A32" s="22"/>
      <c r="F32" s="9"/>
      <c r="G32" s="58"/>
      <c r="H32" s="9"/>
      <c r="I32" s="58"/>
      <c r="J32" s="9"/>
      <c r="K32" s="58"/>
      <c r="L32" s="9"/>
      <c r="M32" s="58"/>
      <c r="N32" s="9"/>
      <c r="O32" s="9"/>
      <c r="P32" s="9"/>
      <c r="Q32" s="58"/>
      <c r="R32" s="9"/>
      <c r="S32" s="9"/>
      <c r="T32" s="9"/>
    </row>
    <row r="33" spans="1:20" ht="16.5" customHeight="1">
      <c r="A33" s="22"/>
      <c r="F33" s="9"/>
      <c r="G33" s="58"/>
      <c r="H33" s="9"/>
      <c r="I33" s="58"/>
      <c r="J33" s="9"/>
      <c r="K33" s="58"/>
      <c r="L33" s="9"/>
      <c r="M33" s="58"/>
      <c r="N33" s="9"/>
      <c r="O33" s="9"/>
      <c r="P33" s="9"/>
      <c r="Q33" s="58"/>
      <c r="R33" s="9"/>
      <c r="S33" s="9"/>
      <c r="T33" s="9"/>
    </row>
    <row r="34" spans="1:20" ht="16.5" customHeight="1">
      <c r="A34" s="22"/>
      <c r="F34" s="9"/>
      <c r="G34" s="58"/>
      <c r="H34" s="9"/>
      <c r="I34" s="58"/>
      <c r="J34" s="9"/>
      <c r="K34" s="58"/>
      <c r="L34" s="9"/>
      <c r="M34" s="58"/>
      <c r="N34" s="9"/>
      <c r="O34" s="9"/>
      <c r="P34" s="9"/>
      <c r="Q34" s="58"/>
      <c r="R34" s="9"/>
      <c r="S34" s="9"/>
      <c r="T34" s="9"/>
    </row>
    <row r="35" spans="1:20" ht="12.75" customHeight="1">
      <c r="A35" s="22"/>
      <c r="F35" s="9"/>
      <c r="G35" s="58"/>
      <c r="H35" s="9"/>
      <c r="I35" s="58"/>
      <c r="J35" s="9"/>
      <c r="K35" s="58"/>
      <c r="L35" s="9"/>
      <c r="M35" s="58"/>
      <c r="N35" s="9"/>
      <c r="O35" s="9"/>
      <c r="P35" s="9"/>
      <c r="Q35" s="58"/>
      <c r="R35" s="9"/>
      <c r="S35" s="9"/>
      <c r="T35" s="9"/>
    </row>
    <row r="36" spans="1:20" ht="21.75" customHeight="1">
      <c r="A36" s="52" t="s">
        <v>276</v>
      </c>
      <c r="B36" s="52"/>
      <c r="C36" s="52"/>
      <c r="D36" s="51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</sheetData>
  <sheetProtection/>
  <mergeCells count="4">
    <mergeCell ref="F6:T6"/>
    <mergeCell ref="J10:L10"/>
    <mergeCell ref="N7:R7"/>
    <mergeCell ref="N8:P8"/>
  </mergeCells>
  <printOptions/>
  <pageMargins left="0.5" right="0.5" top="0.5" bottom="0.6" header="0.49" footer="0.4"/>
  <pageSetup firstPageNumber="12" useFirstPageNumber="1" horizontalDpi="1200" verticalDpi="1200" orientation="landscape" paperSize="9" scale="90" r:id="rId1"/>
  <headerFooter>
    <oddFooter>&amp;R&amp;"Arial,Regular"&amp;9&amp;P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72"/>
  <sheetViews>
    <sheetView zoomScaleSheetLayoutView="130" zoomScalePageLayoutView="0" workbookViewId="0" topLeftCell="A1">
      <selection activeCell="C7" sqref="C7"/>
    </sheetView>
  </sheetViews>
  <sheetFormatPr defaultColWidth="9.140625" defaultRowHeight="16.5" customHeight="1"/>
  <cols>
    <col min="1" max="2" width="1.57421875" style="61" customWidth="1"/>
    <col min="3" max="3" width="43.28125" style="61" customWidth="1"/>
    <col min="4" max="4" width="6.00390625" style="3" customWidth="1"/>
    <col min="5" max="5" width="0.5625" style="61" customWidth="1"/>
    <col min="6" max="6" width="12.7109375" style="7" customWidth="1"/>
    <col min="7" max="7" width="0.5625" style="61" customWidth="1"/>
    <col min="8" max="8" width="12.7109375" style="7" customWidth="1"/>
    <col min="9" max="9" width="0.5625" style="3" customWidth="1"/>
    <col min="10" max="10" width="12.7109375" style="7" customWidth="1"/>
    <col min="11" max="11" width="0.5625" style="61" customWidth="1"/>
    <col min="12" max="12" width="12.7109375" style="7" customWidth="1"/>
    <col min="13" max="16384" width="9.140625" style="64" customWidth="1"/>
  </cols>
  <sheetData>
    <row r="1" spans="1:11" ht="16.5" customHeight="1">
      <c r="A1" s="60" t="s">
        <v>0</v>
      </c>
      <c r="B1" s="60"/>
      <c r="C1" s="60"/>
      <c r="G1" s="62"/>
      <c r="I1" s="63"/>
      <c r="K1" s="62"/>
    </row>
    <row r="2" spans="1:11" ht="16.5" customHeight="1">
      <c r="A2" s="60" t="s">
        <v>184</v>
      </c>
      <c r="B2" s="60"/>
      <c r="C2" s="60"/>
      <c r="G2" s="62"/>
      <c r="I2" s="63"/>
      <c r="K2" s="62"/>
    </row>
    <row r="3" spans="1:12" ht="16.5" customHeight="1">
      <c r="A3" s="6" t="s">
        <v>92</v>
      </c>
      <c r="B3" s="6"/>
      <c r="C3" s="6"/>
      <c r="D3" s="66"/>
      <c r="E3" s="67"/>
      <c r="F3" s="10"/>
      <c r="G3" s="68"/>
      <c r="H3" s="10"/>
      <c r="I3" s="69"/>
      <c r="J3" s="10"/>
      <c r="K3" s="68"/>
      <c r="L3" s="10"/>
    </row>
    <row r="4" spans="7:11" ht="16.5" customHeight="1">
      <c r="G4" s="62"/>
      <c r="I4" s="63"/>
      <c r="K4" s="62"/>
    </row>
    <row r="5" spans="7:11" ht="16.5" customHeight="1">
      <c r="G5" s="62"/>
      <c r="I5" s="63"/>
      <c r="K5" s="62"/>
    </row>
    <row r="6" spans="1:12" ht="27" customHeight="1">
      <c r="A6" s="64"/>
      <c r="D6" s="70"/>
      <c r="E6" s="60"/>
      <c r="F6" s="165" t="s">
        <v>3</v>
      </c>
      <c r="G6" s="165"/>
      <c r="H6" s="165"/>
      <c r="I6" s="76"/>
      <c r="J6" s="165" t="s">
        <v>4</v>
      </c>
      <c r="K6" s="165"/>
      <c r="L6" s="165"/>
    </row>
    <row r="7" spans="4:12" ht="16.5" customHeight="1">
      <c r="D7" s="71"/>
      <c r="E7" s="60"/>
      <c r="F7" s="77">
        <v>2022</v>
      </c>
      <c r="G7" s="78"/>
      <c r="H7" s="77">
        <v>2021</v>
      </c>
      <c r="I7" s="78"/>
      <c r="J7" s="77">
        <v>2022</v>
      </c>
      <c r="K7" s="78"/>
      <c r="L7" s="77">
        <v>2021</v>
      </c>
    </row>
    <row r="8" spans="4:12" ht="16.5" customHeight="1">
      <c r="D8" s="56" t="s">
        <v>5</v>
      </c>
      <c r="E8" s="60"/>
      <c r="F8" s="1" t="s">
        <v>6</v>
      </c>
      <c r="G8" s="77"/>
      <c r="H8" s="1" t="s">
        <v>6</v>
      </c>
      <c r="I8" s="77"/>
      <c r="J8" s="1" t="s">
        <v>6</v>
      </c>
      <c r="K8" s="77"/>
      <c r="L8" s="1" t="s">
        <v>6</v>
      </c>
    </row>
    <row r="9" spans="1:11" ht="16.5" customHeight="1">
      <c r="A9" s="60" t="s">
        <v>185</v>
      </c>
      <c r="F9" s="120"/>
      <c r="G9" s="62"/>
      <c r="I9" s="62"/>
      <c r="J9" s="120"/>
      <c r="K9" s="63"/>
    </row>
    <row r="10" spans="1:12" ht="16.5" customHeight="1">
      <c r="A10" s="61" t="s">
        <v>186</v>
      </c>
      <c r="F10" s="120">
        <f>'9-10'!F29</f>
        <v>7551787988</v>
      </c>
      <c r="G10" s="8"/>
      <c r="H10" s="7">
        <v>5932698192</v>
      </c>
      <c r="I10" s="8"/>
      <c r="J10" s="120">
        <f>'9-10'!J29</f>
        <v>2061237374</v>
      </c>
      <c r="K10" s="8"/>
      <c r="L10" s="7">
        <v>2676642360</v>
      </c>
    </row>
    <row r="11" spans="1:11" ht="16.5" customHeight="1">
      <c r="A11" s="61" t="s">
        <v>187</v>
      </c>
      <c r="F11" s="120"/>
      <c r="G11" s="8"/>
      <c r="I11" s="8"/>
      <c r="J11" s="120"/>
      <c r="K11" s="8"/>
    </row>
    <row r="12" spans="2:11" ht="16.5" customHeight="1">
      <c r="B12" s="61" t="s">
        <v>188</v>
      </c>
      <c r="F12" s="120"/>
      <c r="G12" s="8"/>
      <c r="I12" s="8"/>
      <c r="J12" s="120"/>
      <c r="K12" s="8"/>
    </row>
    <row r="13" spans="1:12" ht="16.5" customHeight="1">
      <c r="A13" s="61" t="s">
        <v>189</v>
      </c>
      <c r="B13" s="72" t="s">
        <v>190</v>
      </c>
      <c r="F13" s="120">
        <v>3647706823</v>
      </c>
      <c r="G13" s="8"/>
      <c r="H13" s="7">
        <v>2767972376</v>
      </c>
      <c r="I13" s="8"/>
      <c r="J13" s="120">
        <v>94477676</v>
      </c>
      <c r="K13" s="8"/>
      <c r="L13" s="7">
        <v>96920120</v>
      </c>
    </row>
    <row r="14" spans="2:12" ht="16.5" customHeight="1">
      <c r="B14" s="72" t="s">
        <v>191</v>
      </c>
      <c r="F14" s="120">
        <v>8115478</v>
      </c>
      <c r="G14" s="8"/>
      <c r="H14" s="7">
        <v>98423901</v>
      </c>
      <c r="I14" s="8"/>
      <c r="J14" s="120">
        <v>-3000000</v>
      </c>
      <c r="K14" s="8"/>
      <c r="L14" s="7">
        <v>22306229</v>
      </c>
    </row>
    <row r="15" spans="2:12" ht="16.5" customHeight="1">
      <c r="B15" s="72" t="s">
        <v>280</v>
      </c>
      <c r="F15" s="120">
        <v>-474479</v>
      </c>
      <c r="G15" s="8"/>
      <c r="H15" s="7">
        <v>-13359553</v>
      </c>
      <c r="I15" s="8"/>
      <c r="J15" s="120">
        <v>0</v>
      </c>
      <c r="K15" s="8"/>
      <c r="L15" s="7">
        <v>0</v>
      </c>
    </row>
    <row r="16" spans="2:12" ht="16.5" customHeight="1">
      <c r="B16" s="72" t="s">
        <v>192</v>
      </c>
      <c r="F16" s="120">
        <v>-67634272</v>
      </c>
      <c r="G16" s="8"/>
      <c r="H16" s="7">
        <v>-32846917</v>
      </c>
      <c r="I16" s="8"/>
      <c r="J16" s="120">
        <v>-423356598</v>
      </c>
      <c r="K16" s="8"/>
      <c r="L16" s="7">
        <v>-366207111</v>
      </c>
    </row>
    <row r="17" spans="2:12" ht="16.5" customHeight="1">
      <c r="B17" s="72" t="s">
        <v>193</v>
      </c>
      <c r="D17" s="4">
        <v>17.2</v>
      </c>
      <c r="F17" s="120">
        <v>0</v>
      </c>
      <c r="G17" s="8"/>
      <c r="H17" s="7">
        <v>0</v>
      </c>
      <c r="I17" s="8"/>
      <c r="J17" s="120">
        <v>-2856187584</v>
      </c>
      <c r="K17" s="8"/>
      <c r="L17" s="7">
        <v>-2816357289</v>
      </c>
    </row>
    <row r="18" spans="2:12" ht="16.5" customHeight="1">
      <c r="B18" s="72" t="s">
        <v>194</v>
      </c>
      <c r="D18" s="3">
        <v>34</v>
      </c>
      <c r="F18" s="120">
        <v>1412778113</v>
      </c>
      <c r="G18" s="8"/>
      <c r="H18" s="7">
        <v>1387538451</v>
      </c>
      <c r="I18" s="8"/>
      <c r="J18" s="120">
        <v>772265355</v>
      </c>
      <c r="K18" s="8"/>
      <c r="L18" s="7">
        <v>691417927</v>
      </c>
    </row>
    <row r="19" spans="2:12" ht="16.5" customHeight="1">
      <c r="B19" s="72" t="s">
        <v>195</v>
      </c>
      <c r="F19" s="124">
        <v>18385153</v>
      </c>
      <c r="G19" s="8"/>
      <c r="H19" s="64">
        <v>23404636</v>
      </c>
      <c r="I19" s="8"/>
      <c r="J19" s="124">
        <v>9356774</v>
      </c>
      <c r="K19" s="8"/>
      <c r="L19" s="64">
        <v>12118676</v>
      </c>
    </row>
    <row r="20" spans="2:11" ht="16.5" customHeight="1">
      <c r="B20" s="72" t="s">
        <v>196</v>
      </c>
      <c r="F20" s="155"/>
      <c r="G20" s="8"/>
      <c r="H20" s="157"/>
      <c r="I20" s="8"/>
      <c r="J20" s="120"/>
      <c r="K20" s="8"/>
    </row>
    <row r="21" spans="2:12" ht="16.5" customHeight="1">
      <c r="B21" s="64"/>
      <c r="C21" s="61" t="s">
        <v>107</v>
      </c>
      <c r="D21" s="4">
        <v>17.1</v>
      </c>
      <c r="F21" s="124">
        <v>-217643121</v>
      </c>
      <c r="G21" s="8"/>
      <c r="H21" s="64">
        <v>-13545817</v>
      </c>
      <c r="I21" s="8"/>
      <c r="J21" s="120">
        <v>0</v>
      </c>
      <c r="K21" s="8"/>
      <c r="L21" s="7">
        <v>0</v>
      </c>
    </row>
    <row r="22" spans="2:12" ht="16.5" customHeight="1">
      <c r="B22" s="159" t="s">
        <v>281</v>
      </c>
      <c r="D22" s="4" t="s">
        <v>197</v>
      </c>
      <c r="F22" s="124">
        <v>-6787652</v>
      </c>
      <c r="G22" s="8"/>
      <c r="H22" s="7">
        <v>0</v>
      </c>
      <c r="I22" s="8"/>
      <c r="J22" s="120">
        <v>0</v>
      </c>
      <c r="K22" s="8"/>
      <c r="L22" s="7">
        <v>0</v>
      </c>
    </row>
    <row r="23" spans="2:12" ht="16.5" customHeight="1">
      <c r="B23" s="72" t="s">
        <v>198</v>
      </c>
      <c r="C23" s="95"/>
      <c r="D23" s="4"/>
      <c r="F23" s="120">
        <v>0</v>
      </c>
      <c r="G23" s="8"/>
      <c r="H23" s="7">
        <v>61464</v>
      </c>
      <c r="I23" s="8"/>
      <c r="J23" s="120">
        <v>0</v>
      </c>
      <c r="K23" s="8"/>
      <c r="L23" s="7">
        <v>0</v>
      </c>
    </row>
    <row r="24" spans="2:12" ht="16.5" customHeight="1">
      <c r="B24" s="72" t="s">
        <v>199</v>
      </c>
      <c r="C24" s="95"/>
      <c r="D24" s="4" t="s">
        <v>200</v>
      </c>
      <c r="F24" s="120">
        <v>-1840034942</v>
      </c>
      <c r="G24" s="8"/>
      <c r="H24" s="7">
        <v>0</v>
      </c>
      <c r="I24" s="8"/>
      <c r="J24" s="120">
        <v>0</v>
      </c>
      <c r="K24" s="8"/>
      <c r="L24" s="7">
        <v>0</v>
      </c>
    </row>
    <row r="25" spans="2:12" ht="16.5" customHeight="1">
      <c r="B25" s="72" t="s">
        <v>201</v>
      </c>
      <c r="F25" s="120">
        <v>-247939378</v>
      </c>
      <c r="G25" s="8"/>
      <c r="H25" s="7">
        <v>-190906163</v>
      </c>
      <c r="I25" s="8"/>
      <c r="J25" s="120">
        <v>0</v>
      </c>
      <c r="K25" s="8"/>
      <c r="L25" s="7">
        <v>993748</v>
      </c>
    </row>
    <row r="26" spans="2:12" ht="16.5" customHeight="1">
      <c r="B26" s="72" t="s">
        <v>202</v>
      </c>
      <c r="F26" s="120">
        <v>0</v>
      </c>
      <c r="G26" s="8"/>
      <c r="H26" s="7">
        <v>-127857170</v>
      </c>
      <c r="I26" s="8"/>
      <c r="J26" s="120">
        <v>0</v>
      </c>
      <c r="K26" s="8"/>
      <c r="L26" s="7">
        <v>0</v>
      </c>
    </row>
    <row r="27" spans="2:12" ht="16.5" customHeight="1">
      <c r="B27" s="72" t="s">
        <v>203</v>
      </c>
      <c r="F27" s="120">
        <v>0</v>
      </c>
      <c r="G27" s="8"/>
      <c r="H27" s="7">
        <v>5530993</v>
      </c>
      <c r="I27" s="8"/>
      <c r="J27" s="120">
        <v>0</v>
      </c>
      <c r="K27" s="8"/>
      <c r="L27" s="7">
        <v>1286250</v>
      </c>
    </row>
    <row r="28" spans="2:12" ht="16.5" customHeight="1">
      <c r="B28" s="72" t="s">
        <v>204</v>
      </c>
      <c r="D28" s="3">
        <v>19</v>
      </c>
      <c r="F28" s="120">
        <v>17776483</v>
      </c>
      <c r="G28" s="8"/>
      <c r="H28" s="7">
        <v>11696854</v>
      </c>
      <c r="I28" s="8"/>
      <c r="J28" s="120">
        <v>0</v>
      </c>
      <c r="K28" s="8"/>
      <c r="L28" s="7">
        <v>287</v>
      </c>
    </row>
    <row r="29" spans="2:12" ht="16.5" customHeight="1">
      <c r="B29" s="72" t="s">
        <v>274</v>
      </c>
      <c r="F29" s="120">
        <v>-3373389</v>
      </c>
      <c r="G29" s="8"/>
      <c r="H29" s="7">
        <v>25238526</v>
      </c>
      <c r="I29" s="8"/>
      <c r="J29" s="120">
        <v>-7034222</v>
      </c>
      <c r="K29" s="8"/>
      <c r="L29" s="7">
        <v>0</v>
      </c>
    </row>
    <row r="30" spans="2:12" ht="16.5" customHeight="1">
      <c r="B30" s="72" t="s">
        <v>205</v>
      </c>
      <c r="F30" s="120">
        <v>-2300301</v>
      </c>
      <c r="G30" s="8"/>
      <c r="H30" s="7">
        <v>-65377189</v>
      </c>
      <c r="I30" s="8"/>
      <c r="J30" s="120">
        <v>-48992983</v>
      </c>
      <c r="K30" s="8"/>
      <c r="L30" s="7">
        <v>-64996626</v>
      </c>
    </row>
    <row r="31" spans="2:12" ht="16.5" customHeight="1">
      <c r="B31" s="72" t="s">
        <v>282</v>
      </c>
      <c r="F31" s="120">
        <v>8241261</v>
      </c>
      <c r="G31" s="8"/>
      <c r="H31" s="7">
        <v>0</v>
      </c>
      <c r="I31" s="8"/>
      <c r="J31" s="120">
        <v>0</v>
      </c>
      <c r="K31" s="8"/>
      <c r="L31" s="7">
        <v>0</v>
      </c>
    </row>
    <row r="32" spans="2:11" ht="16.5" customHeight="1">
      <c r="B32" s="72" t="s">
        <v>283</v>
      </c>
      <c r="F32" s="120"/>
      <c r="G32" s="8"/>
      <c r="I32" s="8"/>
      <c r="J32" s="120"/>
      <c r="K32" s="8"/>
    </row>
    <row r="33" spans="2:12" ht="16.5" customHeight="1">
      <c r="B33" s="72"/>
      <c r="C33" s="61" t="s">
        <v>206</v>
      </c>
      <c r="D33" s="4">
        <v>27.1</v>
      </c>
      <c r="F33" s="120">
        <v>0</v>
      </c>
      <c r="G33" s="8"/>
      <c r="H33" s="7">
        <v>133837806</v>
      </c>
      <c r="I33" s="8"/>
      <c r="J33" s="120">
        <v>0</v>
      </c>
      <c r="K33" s="8"/>
      <c r="L33" s="7">
        <v>0</v>
      </c>
    </row>
    <row r="34" spans="2:12" ht="16.5" customHeight="1">
      <c r="B34" s="72" t="s">
        <v>284</v>
      </c>
      <c r="D34" s="4"/>
      <c r="F34" s="120">
        <v>-392683</v>
      </c>
      <c r="G34" s="8"/>
      <c r="H34" s="7">
        <v>0</v>
      </c>
      <c r="I34" s="8"/>
      <c r="J34" s="120">
        <v>0</v>
      </c>
      <c r="K34" s="8"/>
      <c r="L34" s="7">
        <v>0</v>
      </c>
    </row>
    <row r="35" spans="2:11" ht="16.5" customHeight="1">
      <c r="B35" s="72" t="s">
        <v>207</v>
      </c>
      <c r="D35" s="64"/>
      <c r="E35" s="64"/>
      <c r="F35" s="120"/>
      <c r="G35" s="64"/>
      <c r="I35" s="64"/>
      <c r="J35" s="120"/>
      <c r="K35" s="64"/>
    </row>
    <row r="36" spans="2:12" ht="16.5" customHeight="1">
      <c r="B36" s="72"/>
      <c r="C36" s="61" t="s">
        <v>208</v>
      </c>
      <c r="D36" s="4">
        <v>40.7</v>
      </c>
      <c r="F36" s="121">
        <v>0</v>
      </c>
      <c r="G36" s="8"/>
      <c r="H36" s="10">
        <v>0</v>
      </c>
      <c r="I36" s="8"/>
      <c r="J36" s="121">
        <v>-57779857</v>
      </c>
      <c r="K36" s="8"/>
      <c r="L36" s="10">
        <v>-57742854</v>
      </c>
    </row>
    <row r="37" spans="2:11" ht="16.5" customHeight="1">
      <c r="B37" s="72"/>
      <c r="F37" s="120"/>
      <c r="G37" s="8"/>
      <c r="I37" s="8"/>
      <c r="J37" s="120"/>
      <c r="K37" s="8"/>
    </row>
    <row r="38" spans="2:12" ht="16.5" customHeight="1">
      <c r="B38" s="61" t="s">
        <v>209</v>
      </c>
      <c r="F38" s="120">
        <f>SUM(F10:F36)</f>
        <v>10278211082</v>
      </c>
      <c r="G38" s="62"/>
      <c r="H38" s="7">
        <f>SUM(H10:H36)</f>
        <v>9942510390</v>
      </c>
      <c r="I38" s="62"/>
      <c r="J38" s="120">
        <f>SUM(J10:J36)</f>
        <v>-459014065</v>
      </c>
      <c r="K38" s="62"/>
      <c r="L38" s="7">
        <f>SUM(L10:L36)</f>
        <v>196381717</v>
      </c>
    </row>
    <row r="39" spans="2:12" ht="16.5" customHeight="1">
      <c r="B39" s="61" t="s">
        <v>210</v>
      </c>
      <c r="D39" s="71"/>
      <c r="E39" s="60"/>
      <c r="F39" s="144"/>
      <c r="G39" s="74"/>
      <c r="H39" s="85"/>
      <c r="I39" s="74"/>
      <c r="J39" s="144"/>
      <c r="K39" s="73"/>
      <c r="L39" s="85"/>
    </row>
    <row r="40" spans="2:12" ht="16.5" customHeight="1">
      <c r="B40" s="64"/>
      <c r="C40" s="72" t="s">
        <v>211</v>
      </c>
      <c r="D40" s="71"/>
      <c r="E40" s="60"/>
      <c r="F40" s="133">
        <v>-2648522973</v>
      </c>
      <c r="G40" s="74"/>
      <c r="H40" s="86">
        <v>-1015963266</v>
      </c>
      <c r="I40" s="74"/>
      <c r="J40" s="133">
        <v>330283616</v>
      </c>
      <c r="K40" s="73"/>
      <c r="L40" s="86">
        <v>-34718562</v>
      </c>
    </row>
    <row r="41" spans="2:12" ht="16.5" customHeight="1">
      <c r="B41" s="64"/>
      <c r="C41" s="72" t="s">
        <v>294</v>
      </c>
      <c r="D41" s="71"/>
      <c r="E41" s="60"/>
      <c r="F41" s="133">
        <v>-515640000</v>
      </c>
      <c r="G41" s="74"/>
      <c r="H41" s="86">
        <v>0</v>
      </c>
      <c r="I41" s="74"/>
      <c r="J41" s="133">
        <v>0</v>
      </c>
      <c r="K41" s="73"/>
      <c r="L41" s="86">
        <v>0</v>
      </c>
    </row>
    <row r="42" spans="2:12" ht="16.5" customHeight="1">
      <c r="B42" s="64"/>
      <c r="C42" s="72" t="s">
        <v>290</v>
      </c>
      <c r="D42" s="71"/>
      <c r="E42" s="60"/>
      <c r="F42" s="133">
        <v>-4357752571</v>
      </c>
      <c r="G42" s="74"/>
      <c r="H42" s="86">
        <v>0</v>
      </c>
      <c r="I42" s="74"/>
      <c r="J42" s="133">
        <v>0</v>
      </c>
      <c r="K42" s="73"/>
      <c r="L42" s="86">
        <v>0</v>
      </c>
    </row>
    <row r="43" spans="2:12" ht="16.5" customHeight="1">
      <c r="B43" s="64"/>
      <c r="C43" s="72" t="s">
        <v>212</v>
      </c>
      <c r="D43" s="71"/>
      <c r="E43" s="60"/>
      <c r="F43" s="133">
        <v>-1277225909</v>
      </c>
      <c r="G43" s="74"/>
      <c r="H43" s="86">
        <v>-400780056</v>
      </c>
      <c r="I43" s="74"/>
      <c r="J43" s="133">
        <v>-15845355</v>
      </c>
      <c r="K43" s="73"/>
      <c r="L43" s="86">
        <v>-85720085</v>
      </c>
    </row>
    <row r="44" spans="2:12" ht="16.5" customHeight="1">
      <c r="B44" s="64"/>
      <c r="C44" s="72" t="s">
        <v>213</v>
      </c>
      <c r="D44" s="71"/>
      <c r="E44" s="60"/>
      <c r="F44" s="133">
        <v>-4055001976</v>
      </c>
      <c r="G44" s="74"/>
      <c r="H44" s="86">
        <v>-675085535</v>
      </c>
      <c r="I44" s="74"/>
      <c r="J44" s="133">
        <v>-15979111</v>
      </c>
      <c r="K44" s="73"/>
      <c r="L44" s="86">
        <v>68588675</v>
      </c>
    </row>
    <row r="45" spans="2:12" ht="16.5" customHeight="1">
      <c r="B45" s="64"/>
      <c r="C45" s="72" t="s">
        <v>214</v>
      </c>
      <c r="D45" s="71"/>
      <c r="E45" s="60"/>
      <c r="F45" s="133">
        <v>-13867080</v>
      </c>
      <c r="G45" s="74"/>
      <c r="H45" s="86">
        <v>266135</v>
      </c>
      <c r="I45" s="74"/>
      <c r="J45" s="133">
        <v>-24410206</v>
      </c>
      <c r="K45" s="73"/>
      <c r="L45" s="86">
        <v>-257022</v>
      </c>
    </row>
    <row r="46" spans="2:12" ht="16.5" customHeight="1">
      <c r="B46" s="64"/>
      <c r="C46" s="72" t="s">
        <v>215</v>
      </c>
      <c r="D46" s="71"/>
      <c r="E46" s="60"/>
      <c r="F46" s="133">
        <v>4425190617</v>
      </c>
      <c r="G46" s="74"/>
      <c r="H46" s="86">
        <v>-14270122</v>
      </c>
      <c r="I46" s="74"/>
      <c r="J46" s="133">
        <v>-106848140</v>
      </c>
      <c r="K46" s="73"/>
      <c r="L46" s="86">
        <v>-36695551</v>
      </c>
    </row>
    <row r="47" spans="2:12" ht="16.5" customHeight="1">
      <c r="B47" s="64"/>
      <c r="C47" s="72" t="s">
        <v>216</v>
      </c>
      <c r="D47" s="71"/>
      <c r="E47" s="60"/>
      <c r="F47" s="133">
        <v>152992760</v>
      </c>
      <c r="G47" s="74"/>
      <c r="H47" s="86">
        <v>17392277</v>
      </c>
      <c r="I47" s="74"/>
      <c r="J47" s="133">
        <v>-28960890</v>
      </c>
      <c r="K47" s="73"/>
      <c r="L47" s="86">
        <v>96766143</v>
      </c>
    </row>
    <row r="48" spans="2:12" ht="16.5" customHeight="1">
      <c r="B48" s="64"/>
      <c r="C48" s="72" t="s">
        <v>217</v>
      </c>
      <c r="D48" s="71"/>
      <c r="E48" s="60"/>
      <c r="F48" s="145">
        <v>37961827</v>
      </c>
      <c r="G48" s="74"/>
      <c r="H48" s="75">
        <v>-3323060</v>
      </c>
      <c r="I48" s="74"/>
      <c r="J48" s="145">
        <v>0</v>
      </c>
      <c r="K48" s="73"/>
      <c r="L48" s="75">
        <v>0</v>
      </c>
    </row>
    <row r="49" spans="2:12" ht="16.5" customHeight="1">
      <c r="B49" s="64"/>
      <c r="C49" s="72"/>
      <c r="D49" s="71"/>
      <c r="E49" s="60"/>
      <c r="F49" s="144"/>
      <c r="G49" s="74"/>
      <c r="H49" s="85"/>
      <c r="I49" s="74"/>
      <c r="J49" s="144"/>
      <c r="K49" s="73"/>
      <c r="L49" s="85"/>
    </row>
    <row r="50" spans="1:12" ht="16.5" customHeight="1">
      <c r="A50" s="64"/>
      <c r="B50" s="61" t="s">
        <v>218</v>
      </c>
      <c r="C50" s="64"/>
      <c r="D50" s="71"/>
      <c r="E50" s="60"/>
      <c r="F50" s="133">
        <f>SUM(F38:F48)</f>
        <v>2026345777</v>
      </c>
      <c r="G50" s="74"/>
      <c r="H50" s="86">
        <f>SUM(H38:H48)</f>
        <v>7850746763</v>
      </c>
      <c r="I50" s="74"/>
      <c r="J50" s="133">
        <f>SUM(J38:J48)</f>
        <v>-320774151</v>
      </c>
      <c r="K50" s="73"/>
      <c r="L50" s="86">
        <f>SUM(L38:L48)</f>
        <v>204345315</v>
      </c>
    </row>
    <row r="51" spans="1:12" ht="16.5" customHeight="1">
      <c r="A51" s="64"/>
      <c r="C51" s="72" t="s">
        <v>219</v>
      </c>
      <c r="D51" s="71"/>
      <c r="E51" s="60"/>
      <c r="F51" s="145">
        <v>-135400585</v>
      </c>
      <c r="G51" s="74"/>
      <c r="H51" s="75">
        <v>-52622656</v>
      </c>
      <c r="I51" s="74"/>
      <c r="J51" s="145">
        <v>-8751941</v>
      </c>
      <c r="K51" s="73"/>
      <c r="L51" s="75">
        <v>-6785320</v>
      </c>
    </row>
    <row r="52" spans="1:12" ht="16.5" customHeight="1">
      <c r="A52" s="64"/>
      <c r="D52" s="71"/>
      <c r="E52" s="60"/>
      <c r="F52" s="144"/>
      <c r="G52" s="74"/>
      <c r="H52" s="85"/>
      <c r="I52" s="74"/>
      <c r="J52" s="144"/>
      <c r="K52" s="73"/>
      <c r="L52" s="85"/>
    </row>
    <row r="53" spans="2:12" ht="16.5" customHeight="1">
      <c r="B53" s="60" t="s">
        <v>220</v>
      </c>
      <c r="C53" s="64"/>
      <c r="D53" s="71"/>
      <c r="E53" s="60"/>
      <c r="F53" s="145">
        <f>SUM(F50:F51)</f>
        <v>1890945192</v>
      </c>
      <c r="G53" s="74"/>
      <c r="H53" s="75">
        <f>SUM(H50:H51)</f>
        <v>7798124107</v>
      </c>
      <c r="I53" s="74"/>
      <c r="J53" s="145">
        <f>SUM(J50:J51)</f>
        <v>-329526092</v>
      </c>
      <c r="K53" s="73"/>
      <c r="L53" s="75">
        <f>SUM(L50:L51)</f>
        <v>197559995</v>
      </c>
    </row>
    <row r="54" spans="2:12" ht="12.75" customHeight="1">
      <c r="B54" s="60"/>
      <c r="C54" s="64"/>
      <c r="D54" s="71"/>
      <c r="E54" s="60"/>
      <c r="F54" s="86"/>
      <c r="G54" s="74"/>
      <c r="H54" s="86"/>
      <c r="I54" s="74"/>
      <c r="J54" s="86"/>
      <c r="K54" s="73"/>
      <c r="L54" s="86"/>
    </row>
    <row r="55" spans="2:12" ht="10.5" customHeight="1">
      <c r="B55" s="60"/>
      <c r="C55" s="64"/>
      <c r="D55" s="71"/>
      <c r="E55" s="60"/>
      <c r="F55" s="86"/>
      <c r="G55" s="74"/>
      <c r="H55" s="86"/>
      <c r="I55" s="74"/>
      <c r="J55" s="86"/>
      <c r="K55" s="73"/>
      <c r="L55" s="86"/>
    </row>
    <row r="56" spans="1:12" ht="21.75" customHeight="1">
      <c r="A56" s="174" t="s">
        <v>276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</row>
    <row r="57" spans="1:11" ht="16.5" customHeight="1">
      <c r="A57" s="60" t="s">
        <v>0</v>
      </c>
      <c r="B57" s="60"/>
      <c r="C57" s="60"/>
      <c r="G57" s="62"/>
      <c r="I57" s="63"/>
      <c r="K57" s="62"/>
    </row>
    <row r="58" spans="1:11" ht="16.5" customHeight="1">
      <c r="A58" s="60" t="s">
        <v>184</v>
      </c>
      <c r="B58" s="60"/>
      <c r="C58" s="60"/>
      <c r="G58" s="62"/>
      <c r="I58" s="63"/>
      <c r="K58" s="62"/>
    </row>
    <row r="59" spans="1:12" ht="16.5" customHeight="1">
      <c r="A59" s="6" t="s">
        <v>92</v>
      </c>
      <c r="B59" s="6"/>
      <c r="C59" s="6"/>
      <c r="D59" s="66"/>
      <c r="E59" s="67"/>
      <c r="F59" s="10"/>
      <c r="G59" s="68"/>
      <c r="H59" s="10"/>
      <c r="I59" s="69"/>
      <c r="J59" s="10"/>
      <c r="K59" s="68"/>
      <c r="L59" s="10"/>
    </row>
    <row r="60" spans="1:11" ht="15" customHeight="1">
      <c r="A60" s="60"/>
      <c r="B60" s="60"/>
      <c r="C60" s="60"/>
      <c r="G60" s="62"/>
      <c r="I60" s="63"/>
      <c r="K60" s="62"/>
    </row>
    <row r="61" spans="7:11" ht="15" customHeight="1">
      <c r="G61" s="62"/>
      <c r="I61" s="63"/>
      <c r="K61" s="62"/>
    </row>
    <row r="62" spans="1:12" ht="27" customHeight="1">
      <c r="A62" s="64"/>
      <c r="D62" s="70"/>
      <c r="E62" s="60"/>
      <c r="F62" s="165" t="s">
        <v>3</v>
      </c>
      <c r="G62" s="165"/>
      <c r="H62" s="165"/>
      <c r="I62" s="76"/>
      <c r="J62" s="165" t="s">
        <v>4</v>
      </c>
      <c r="K62" s="165"/>
      <c r="L62" s="165"/>
    </row>
    <row r="63" spans="4:12" ht="15" customHeight="1">
      <c r="D63" s="71"/>
      <c r="E63" s="60"/>
      <c r="F63" s="77">
        <v>2022</v>
      </c>
      <c r="G63" s="78"/>
      <c r="H63" s="77">
        <v>2021</v>
      </c>
      <c r="I63" s="78"/>
      <c r="J63" s="77">
        <v>2022</v>
      </c>
      <c r="K63" s="78"/>
      <c r="L63" s="77">
        <v>2021</v>
      </c>
    </row>
    <row r="64" spans="4:12" ht="15" customHeight="1">
      <c r="D64" s="56" t="s">
        <v>5</v>
      </c>
      <c r="E64" s="60"/>
      <c r="F64" s="1" t="s">
        <v>6</v>
      </c>
      <c r="G64" s="77"/>
      <c r="H64" s="1" t="s">
        <v>6</v>
      </c>
      <c r="I64" s="77"/>
      <c r="J64" s="1" t="s">
        <v>6</v>
      </c>
      <c r="K64" s="77"/>
      <c r="L64" s="1" t="s">
        <v>6</v>
      </c>
    </row>
    <row r="65" spans="1:12" ht="15" customHeight="1">
      <c r="A65" s="60" t="s">
        <v>221</v>
      </c>
      <c r="D65" s="71"/>
      <c r="E65" s="60"/>
      <c r="F65" s="144"/>
      <c r="G65" s="74"/>
      <c r="H65" s="85"/>
      <c r="I65" s="74"/>
      <c r="J65" s="144"/>
      <c r="K65" s="73"/>
      <c r="L65" s="85"/>
    </row>
    <row r="66" spans="1:12" ht="15" customHeight="1">
      <c r="A66" s="61" t="s">
        <v>10</v>
      </c>
      <c r="D66" s="71"/>
      <c r="E66" s="60"/>
      <c r="F66" s="133">
        <v>-29781836</v>
      </c>
      <c r="G66" s="74"/>
      <c r="H66" s="86">
        <v>58088679</v>
      </c>
      <c r="I66" s="74"/>
      <c r="J66" s="133">
        <v>9214195</v>
      </c>
      <c r="K66" s="73"/>
      <c r="L66" s="86">
        <v>83715805</v>
      </c>
    </row>
    <row r="67" spans="1:12" ht="15" customHeight="1">
      <c r="A67" s="61" t="s">
        <v>222</v>
      </c>
      <c r="D67" s="4">
        <v>40.5</v>
      </c>
      <c r="E67" s="60"/>
      <c r="F67" s="133">
        <v>7350000</v>
      </c>
      <c r="G67" s="74"/>
      <c r="H67" s="86">
        <v>0</v>
      </c>
      <c r="I67" s="74"/>
      <c r="J67" s="133">
        <v>4420158750</v>
      </c>
      <c r="K67" s="73"/>
      <c r="L67" s="86">
        <v>100000000</v>
      </c>
    </row>
    <row r="68" spans="1:12" ht="15" customHeight="1">
      <c r="A68" s="61" t="s">
        <v>223</v>
      </c>
      <c r="D68" s="4">
        <v>40.5</v>
      </c>
      <c r="E68" s="60"/>
      <c r="F68" s="133">
        <v>-60800000</v>
      </c>
      <c r="G68" s="74"/>
      <c r="H68" s="86">
        <v>0</v>
      </c>
      <c r="I68" s="74"/>
      <c r="J68" s="133">
        <v>-11466398150</v>
      </c>
      <c r="K68" s="73"/>
      <c r="L68" s="86">
        <v>-2191633800</v>
      </c>
    </row>
    <row r="69" spans="1:12" ht="15" customHeight="1">
      <c r="A69" s="61" t="s">
        <v>224</v>
      </c>
      <c r="D69" s="4">
        <v>40.5</v>
      </c>
      <c r="E69" s="60"/>
      <c r="F69" s="133">
        <v>4846250</v>
      </c>
      <c r="H69" s="86">
        <v>0</v>
      </c>
      <c r="I69" s="61"/>
      <c r="J69" s="133">
        <v>2574000000</v>
      </c>
      <c r="K69" s="73"/>
      <c r="L69" s="86">
        <v>2737000000</v>
      </c>
    </row>
    <row r="70" spans="1:12" ht="15" customHeight="1">
      <c r="A70" s="61" t="s">
        <v>225</v>
      </c>
      <c r="D70" s="4">
        <v>40.5</v>
      </c>
      <c r="E70" s="60"/>
      <c r="F70" s="133">
        <v>0</v>
      </c>
      <c r="H70" s="86">
        <v>0</v>
      </c>
      <c r="I70" s="61"/>
      <c r="J70" s="133">
        <v>-1760000000</v>
      </c>
      <c r="K70" s="73"/>
      <c r="L70" s="86">
        <v>-359511000</v>
      </c>
    </row>
    <row r="71" spans="1:12" ht="15" customHeight="1">
      <c r="A71" s="61" t="s">
        <v>226</v>
      </c>
      <c r="D71" s="4" t="s">
        <v>200</v>
      </c>
      <c r="E71" s="60"/>
      <c r="F71" s="133">
        <v>-3215267351</v>
      </c>
      <c r="H71" s="86">
        <v>0</v>
      </c>
      <c r="I71" s="61"/>
      <c r="J71" s="133">
        <v>0</v>
      </c>
      <c r="K71" s="73"/>
      <c r="L71" s="86">
        <v>0</v>
      </c>
    </row>
    <row r="72" spans="1:12" ht="15" customHeight="1">
      <c r="A72" s="61" t="s">
        <v>227</v>
      </c>
      <c r="D72" s="4" t="s">
        <v>200</v>
      </c>
      <c r="E72" s="60"/>
      <c r="F72" s="133">
        <v>0</v>
      </c>
      <c r="G72" s="74"/>
      <c r="H72" s="86">
        <v>0</v>
      </c>
      <c r="I72" s="74"/>
      <c r="J72" s="133">
        <v>-4751900000</v>
      </c>
      <c r="K72" s="73"/>
      <c r="L72" s="86">
        <v>-1764541525</v>
      </c>
    </row>
    <row r="73" spans="1:12" ht="15" customHeight="1">
      <c r="A73" s="61" t="s">
        <v>285</v>
      </c>
      <c r="D73" s="4" t="s">
        <v>200</v>
      </c>
      <c r="E73" s="60"/>
      <c r="F73" s="133">
        <v>5877262604</v>
      </c>
      <c r="G73" s="74"/>
      <c r="H73" s="86">
        <v>6691196</v>
      </c>
      <c r="I73" s="74"/>
      <c r="J73" s="133">
        <v>0</v>
      </c>
      <c r="K73" s="73"/>
      <c r="L73" s="86">
        <v>0</v>
      </c>
    </row>
    <row r="74" spans="1:12" ht="15" customHeight="1">
      <c r="A74" s="61" t="s">
        <v>228</v>
      </c>
      <c r="D74" s="4" t="s">
        <v>197</v>
      </c>
      <c r="E74" s="60"/>
      <c r="F74" s="133">
        <v>-6997029600</v>
      </c>
      <c r="G74" s="74"/>
      <c r="H74" s="86">
        <v>-21990000</v>
      </c>
      <c r="I74" s="74"/>
      <c r="J74" s="133">
        <v>0</v>
      </c>
      <c r="K74" s="73"/>
      <c r="L74" s="86">
        <v>0</v>
      </c>
    </row>
    <row r="75" spans="1:12" ht="15" customHeight="1">
      <c r="A75" s="61" t="s">
        <v>229</v>
      </c>
      <c r="D75" s="4" t="s">
        <v>197</v>
      </c>
      <c r="E75" s="60"/>
      <c r="F75" s="133">
        <v>20658105</v>
      </c>
      <c r="G75" s="74"/>
      <c r="H75" s="86">
        <v>0</v>
      </c>
      <c r="I75" s="74"/>
      <c r="J75" s="133">
        <v>0</v>
      </c>
      <c r="K75" s="73"/>
      <c r="L75" s="86">
        <v>0</v>
      </c>
    </row>
    <row r="76" spans="1:12" ht="15" customHeight="1">
      <c r="A76" s="61" t="s">
        <v>286</v>
      </c>
      <c r="D76" s="4" t="s">
        <v>230</v>
      </c>
      <c r="E76" s="60"/>
      <c r="F76" s="133">
        <v>-9499979</v>
      </c>
      <c r="G76" s="74"/>
      <c r="H76" s="86">
        <v>-35000100</v>
      </c>
      <c r="I76" s="74"/>
      <c r="J76" s="133">
        <v>0</v>
      </c>
      <c r="K76" s="73"/>
      <c r="L76" s="86">
        <v>0</v>
      </c>
    </row>
    <row r="77" spans="1:12" ht="15" customHeight="1">
      <c r="A77" s="61" t="s">
        <v>231</v>
      </c>
      <c r="E77" s="60"/>
      <c r="F77" s="133">
        <v>0</v>
      </c>
      <c r="G77" s="74"/>
      <c r="H77" s="86">
        <v>-400000</v>
      </c>
      <c r="I77" s="74"/>
      <c r="J77" s="133">
        <v>0</v>
      </c>
      <c r="K77" s="73"/>
      <c r="L77" s="86">
        <v>-400000</v>
      </c>
    </row>
    <row r="78" spans="1:12" ht="15" customHeight="1">
      <c r="A78" s="61" t="s">
        <v>232</v>
      </c>
      <c r="D78" s="71"/>
      <c r="E78" s="60"/>
      <c r="F78" s="124">
        <v>-2514692261</v>
      </c>
      <c r="G78" s="64"/>
      <c r="H78" s="64">
        <v>-5956609070</v>
      </c>
      <c r="I78" s="64"/>
      <c r="J78" s="124">
        <v>-63412104</v>
      </c>
      <c r="K78" s="64"/>
      <c r="L78" s="64">
        <v>-90445347</v>
      </c>
    </row>
    <row r="79" spans="1:12" ht="15" customHeight="1">
      <c r="A79" s="61" t="s">
        <v>275</v>
      </c>
      <c r="E79" s="60"/>
      <c r="F79" s="133">
        <v>0</v>
      </c>
      <c r="G79" s="64"/>
      <c r="H79" s="64">
        <v>-351498</v>
      </c>
      <c r="I79" s="154"/>
      <c r="J79" s="133">
        <v>0</v>
      </c>
      <c r="K79" s="154"/>
      <c r="L79" s="86">
        <v>0</v>
      </c>
    </row>
    <row r="80" spans="1:12" ht="15" customHeight="1">
      <c r="A80" s="61" t="s">
        <v>233</v>
      </c>
      <c r="D80" s="71"/>
      <c r="E80" s="60"/>
      <c r="F80" s="133">
        <v>44005215</v>
      </c>
      <c r="G80" s="74"/>
      <c r="H80" s="86">
        <v>8567032</v>
      </c>
      <c r="I80" s="74"/>
      <c r="J80" s="133">
        <v>0</v>
      </c>
      <c r="K80" s="73"/>
      <c r="L80" s="86">
        <v>3294234</v>
      </c>
    </row>
    <row r="81" spans="1:12" ht="15" customHeight="1">
      <c r="A81" s="61" t="s">
        <v>234</v>
      </c>
      <c r="D81" s="3">
        <v>22</v>
      </c>
      <c r="E81" s="60"/>
      <c r="F81" s="133">
        <v>-59111727</v>
      </c>
      <c r="G81" s="74"/>
      <c r="H81" s="86">
        <v>-33958195</v>
      </c>
      <c r="I81" s="74"/>
      <c r="J81" s="133">
        <v>-2804457</v>
      </c>
      <c r="K81" s="73"/>
      <c r="L81" s="86">
        <v>-3222734</v>
      </c>
    </row>
    <row r="82" spans="1:12" ht="15" customHeight="1">
      <c r="A82" s="61" t="s">
        <v>235</v>
      </c>
      <c r="D82" s="4">
        <v>40.7</v>
      </c>
      <c r="E82" s="60"/>
      <c r="F82" s="133">
        <v>0</v>
      </c>
      <c r="G82" s="74"/>
      <c r="H82" s="86">
        <v>0</v>
      </c>
      <c r="I82" s="74"/>
      <c r="J82" s="133">
        <v>110349108</v>
      </c>
      <c r="K82" s="73"/>
      <c r="L82" s="86">
        <v>93543741</v>
      </c>
    </row>
    <row r="83" spans="1:12" ht="15" customHeight="1">
      <c r="A83" s="16" t="s">
        <v>236</v>
      </c>
      <c r="D83" s="3">
        <v>17</v>
      </c>
      <c r="E83" s="60"/>
      <c r="F83" s="133">
        <v>36750000</v>
      </c>
      <c r="G83" s="74"/>
      <c r="H83" s="86">
        <v>1459944</v>
      </c>
      <c r="I83" s="74"/>
      <c r="J83" s="133">
        <v>2816840599</v>
      </c>
      <c r="K83" s="73"/>
      <c r="L83" s="86">
        <v>2816357289</v>
      </c>
    </row>
    <row r="84" spans="1:12" ht="15" customHeight="1">
      <c r="A84" s="61" t="s">
        <v>237</v>
      </c>
      <c r="E84" s="60"/>
      <c r="F84" s="133">
        <v>12206732</v>
      </c>
      <c r="G84" s="74"/>
      <c r="H84" s="86">
        <v>19834071</v>
      </c>
      <c r="I84" s="74"/>
      <c r="J84" s="133">
        <v>237875361</v>
      </c>
      <c r="K84" s="73"/>
      <c r="L84" s="86">
        <v>175921334</v>
      </c>
    </row>
    <row r="85" spans="1:12" ht="15" customHeight="1">
      <c r="A85" s="61" t="s">
        <v>238</v>
      </c>
      <c r="E85" s="60"/>
      <c r="F85" s="133">
        <v>26063182</v>
      </c>
      <c r="G85" s="74"/>
      <c r="H85" s="86">
        <v>47000000</v>
      </c>
      <c r="I85" s="74"/>
      <c r="J85" s="133">
        <v>0</v>
      </c>
      <c r="K85" s="73"/>
      <c r="L85" s="86">
        <v>0</v>
      </c>
    </row>
    <row r="86" spans="1:12" ht="15" customHeight="1">
      <c r="A86" s="61" t="s">
        <v>239</v>
      </c>
      <c r="D86" s="3">
        <v>19</v>
      </c>
      <c r="E86" s="60"/>
      <c r="F86" s="145">
        <v>-13556608</v>
      </c>
      <c r="G86" s="74"/>
      <c r="H86" s="75">
        <v>-33921600</v>
      </c>
      <c r="I86" s="74"/>
      <c r="J86" s="145">
        <v>0</v>
      </c>
      <c r="K86" s="73"/>
      <c r="L86" s="75">
        <v>0</v>
      </c>
    </row>
    <row r="87" spans="4:12" ht="9.75" customHeight="1">
      <c r="D87" s="71"/>
      <c r="E87" s="60"/>
      <c r="F87" s="144"/>
      <c r="G87" s="74"/>
      <c r="H87" s="85"/>
      <c r="I87" s="74"/>
      <c r="J87" s="144"/>
      <c r="K87" s="73"/>
      <c r="L87" s="85"/>
    </row>
    <row r="88" spans="1:12" ht="15" customHeight="1">
      <c r="A88" s="60" t="s">
        <v>240</v>
      </c>
      <c r="B88" s="60"/>
      <c r="C88" s="64"/>
      <c r="D88" s="71"/>
      <c r="E88" s="60"/>
      <c r="F88" s="145">
        <f>SUM(F66:F86)</f>
        <v>-6870597274</v>
      </c>
      <c r="G88" s="74"/>
      <c r="H88" s="75">
        <f>SUM(H66:H86)</f>
        <v>-5940589541</v>
      </c>
      <c r="I88" s="74"/>
      <c r="J88" s="145">
        <f>SUM(J66:J86)</f>
        <v>-7876076698</v>
      </c>
      <c r="K88" s="73"/>
      <c r="L88" s="75">
        <f>SUM(L66:L86)</f>
        <v>1600077997</v>
      </c>
    </row>
    <row r="89" spans="1:12" ht="7.5" customHeight="1">
      <c r="A89" s="60"/>
      <c r="D89" s="71"/>
      <c r="E89" s="60"/>
      <c r="F89" s="133"/>
      <c r="G89" s="74"/>
      <c r="H89" s="86"/>
      <c r="I89" s="73"/>
      <c r="J89" s="133"/>
      <c r="K89" s="74"/>
      <c r="L89" s="86"/>
    </row>
    <row r="90" spans="1:12" ht="15" customHeight="1">
      <c r="A90" s="60" t="s">
        <v>241</v>
      </c>
      <c r="D90" s="71"/>
      <c r="E90" s="60"/>
      <c r="F90" s="144"/>
      <c r="G90" s="74"/>
      <c r="H90" s="85"/>
      <c r="I90" s="74"/>
      <c r="J90" s="144"/>
      <c r="K90" s="73"/>
      <c r="L90" s="85"/>
    </row>
    <row r="91" spans="1:12" ht="15" customHeight="1">
      <c r="A91" s="72" t="s">
        <v>242</v>
      </c>
      <c r="D91" s="3">
        <v>25</v>
      </c>
      <c r="E91" s="60"/>
      <c r="F91" s="124">
        <v>22854059545</v>
      </c>
      <c r="G91" s="74"/>
      <c r="H91" s="64">
        <v>5154290186</v>
      </c>
      <c r="I91" s="74"/>
      <c r="J91" s="124">
        <v>18048284833</v>
      </c>
      <c r="K91" s="74"/>
      <c r="L91" s="64">
        <v>3317897487</v>
      </c>
    </row>
    <row r="92" spans="1:12" ht="15" customHeight="1">
      <c r="A92" s="72" t="s">
        <v>243</v>
      </c>
      <c r="D92" s="3">
        <v>25</v>
      </c>
      <c r="E92" s="60"/>
      <c r="F92" s="133">
        <v>-13672620818</v>
      </c>
      <c r="G92" s="74"/>
      <c r="H92" s="86">
        <v>-6143629065</v>
      </c>
      <c r="I92" s="74"/>
      <c r="J92" s="133">
        <v>-12128363693</v>
      </c>
      <c r="K92" s="74"/>
      <c r="L92" s="86">
        <v>-2803949440</v>
      </c>
    </row>
    <row r="93" spans="1:12" ht="15" customHeight="1">
      <c r="A93" s="72" t="s">
        <v>244</v>
      </c>
      <c r="D93" s="4">
        <v>27.1</v>
      </c>
      <c r="E93" s="60"/>
      <c r="F93" s="124">
        <v>1129262930</v>
      </c>
      <c r="G93" s="64"/>
      <c r="H93" s="64">
        <v>29224166432</v>
      </c>
      <c r="I93" s="74"/>
      <c r="J93" s="133">
        <v>1000000000</v>
      </c>
      <c r="K93" s="74"/>
      <c r="L93" s="86">
        <v>3500000000</v>
      </c>
    </row>
    <row r="94" spans="1:12" ht="14.25" customHeight="1">
      <c r="A94" s="72" t="s">
        <v>245</v>
      </c>
      <c r="D94" s="4">
        <v>27.1</v>
      </c>
      <c r="E94" s="60"/>
      <c r="F94" s="124">
        <v>-5833042077</v>
      </c>
      <c r="G94" s="64"/>
      <c r="H94" s="64">
        <v>-24433157887</v>
      </c>
      <c r="I94" s="74"/>
      <c r="J94" s="133">
        <v>-1140000000</v>
      </c>
      <c r="K94" s="74"/>
      <c r="L94" s="86">
        <v>-3540000000</v>
      </c>
    </row>
    <row r="95" spans="1:12" ht="14.25" customHeight="1">
      <c r="A95" s="72" t="s">
        <v>246</v>
      </c>
      <c r="D95" s="4"/>
      <c r="E95" s="60"/>
      <c r="F95" s="124"/>
      <c r="G95" s="64"/>
      <c r="H95" s="64"/>
      <c r="I95" s="74"/>
      <c r="J95" s="133"/>
      <c r="K95" s="74"/>
      <c r="L95" s="86"/>
    </row>
    <row r="96" spans="1:12" ht="14.25" customHeight="1">
      <c r="A96" s="64"/>
      <c r="B96" s="61" t="s">
        <v>247</v>
      </c>
      <c r="D96" s="4">
        <v>27.1</v>
      </c>
      <c r="E96" s="60"/>
      <c r="F96" s="124">
        <v>-55833550</v>
      </c>
      <c r="G96" s="64"/>
      <c r="H96" s="64">
        <v>-38964997</v>
      </c>
      <c r="I96" s="74"/>
      <c r="J96" s="133">
        <v>-1000000</v>
      </c>
      <c r="K96" s="74"/>
      <c r="L96" s="86">
        <v>-9500000</v>
      </c>
    </row>
    <row r="97" spans="1:12" ht="15" customHeight="1">
      <c r="A97" s="72" t="s">
        <v>248</v>
      </c>
      <c r="D97" s="4">
        <v>40.6</v>
      </c>
      <c r="E97" s="60"/>
      <c r="F97" s="133">
        <v>160000000</v>
      </c>
      <c r="G97" s="74"/>
      <c r="H97" s="86">
        <v>225000000</v>
      </c>
      <c r="I97" s="74"/>
      <c r="J97" s="133">
        <v>1246500000</v>
      </c>
      <c r="K97" s="74"/>
      <c r="L97" s="86">
        <v>580000000</v>
      </c>
    </row>
    <row r="98" spans="1:12" ht="15" customHeight="1">
      <c r="A98" s="72" t="s">
        <v>249</v>
      </c>
      <c r="D98" s="4"/>
      <c r="E98" s="60"/>
      <c r="F98" s="133"/>
      <c r="G98" s="74"/>
      <c r="H98" s="86"/>
      <c r="I98" s="74"/>
      <c r="J98" s="133"/>
      <c r="K98" s="74"/>
      <c r="L98" s="86"/>
    </row>
    <row r="99" spans="1:12" ht="15" customHeight="1">
      <c r="A99" s="64"/>
      <c r="B99" s="61" t="s">
        <v>250</v>
      </c>
      <c r="D99" s="4">
        <v>40.6</v>
      </c>
      <c r="E99" s="60"/>
      <c r="F99" s="133">
        <v>0</v>
      </c>
      <c r="G99" s="74"/>
      <c r="H99" s="86">
        <v>0</v>
      </c>
      <c r="I99" s="74"/>
      <c r="J99" s="133">
        <v>-286500000</v>
      </c>
      <c r="K99" s="74"/>
      <c r="L99" s="86">
        <v>-87193740</v>
      </c>
    </row>
    <row r="100" spans="1:12" ht="15" customHeight="1">
      <c r="A100" s="72" t="s">
        <v>292</v>
      </c>
      <c r="D100" s="4">
        <v>40.6</v>
      </c>
      <c r="E100" s="60"/>
      <c r="F100" s="133">
        <v>0</v>
      </c>
      <c r="G100" s="74"/>
      <c r="H100" s="86">
        <v>0</v>
      </c>
      <c r="I100" s="74"/>
      <c r="J100" s="133">
        <v>0</v>
      </c>
      <c r="K100" s="74"/>
      <c r="L100" s="86">
        <v>4000000000</v>
      </c>
    </row>
    <row r="101" spans="1:12" ht="15" customHeight="1">
      <c r="A101" s="72" t="s">
        <v>291</v>
      </c>
      <c r="D101" s="4">
        <v>40.6</v>
      </c>
      <c r="E101" s="60"/>
      <c r="F101" s="133">
        <v>0</v>
      </c>
      <c r="G101" s="74"/>
      <c r="H101" s="86">
        <v>0</v>
      </c>
      <c r="I101" s="74"/>
      <c r="J101" s="133">
        <v>-204000000</v>
      </c>
      <c r="K101" s="74"/>
      <c r="L101" s="86">
        <v>-768000000</v>
      </c>
    </row>
    <row r="102" spans="1:12" ht="15" customHeight="1">
      <c r="A102" s="72" t="s">
        <v>251</v>
      </c>
      <c r="D102" s="3">
        <v>20</v>
      </c>
      <c r="E102" s="60"/>
      <c r="F102" s="133">
        <v>-131698629</v>
      </c>
      <c r="G102" s="74"/>
      <c r="H102" s="86">
        <v>-156139448</v>
      </c>
      <c r="I102" s="74"/>
      <c r="J102" s="133">
        <v>-13741306</v>
      </c>
      <c r="K102" s="74"/>
      <c r="L102" s="86">
        <v>-64202602</v>
      </c>
    </row>
    <row r="103" spans="1:12" ht="15" customHeight="1">
      <c r="A103" s="72" t="s">
        <v>252</v>
      </c>
      <c r="D103" s="3">
        <v>28</v>
      </c>
      <c r="E103" s="60"/>
      <c r="F103" s="133">
        <v>5100000000</v>
      </c>
      <c r="G103" s="74"/>
      <c r="H103" s="86">
        <v>0</v>
      </c>
      <c r="I103" s="74"/>
      <c r="J103" s="133">
        <v>5100000000</v>
      </c>
      <c r="K103" s="74"/>
      <c r="L103" s="86">
        <v>0</v>
      </c>
    </row>
    <row r="104" spans="1:12" ht="15" customHeight="1">
      <c r="A104" s="72" t="s">
        <v>253</v>
      </c>
      <c r="D104" s="3">
        <v>28</v>
      </c>
      <c r="E104" s="60"/>
      <c r="F104" s="133">
        <v>-2000000000</v>
      </c>
      <c r="G104" s="74"/>
      <c r="H104" s="86">
        <v>-4000000000</v>
      </c>
      <c r="I104" s="74"/>
      <c r="J104" s="133">
        <v>-2000000000</v>
      </c>
      <c r="K104" s="74"/>
      <c r="L104" s="86">
        <v>-4000000000</v>
      </c>
    </row>
    <row r="105" spans="1:12" ht="15" customHeight="1">
      <c r="A105" s="72" t="s">
        <v>287</v>
      </c>
      <c r="D105" s="3">
        <v>28</v>
      </c>
      <c r="E105" s="60"/>
      <c r="F105" s="133">
        <v>-5100000</v>
      </c>
      <c r="G105" s="74"/>
      <c r="H105" s="86">
        <v>0</v>
      </c>
      <c r="I105" s="74"/>
      <c r="J105" s="133">
        <v>-5100000</v>
      </c>
      <c r="K105" s="74"/>
      <c r="L105" s="86">
        <v>0</v>
      </c>
    </row>
    <row r="106" spans="1:12" ht="15" customHeight="1">
      <c r="A106" s="72" t="s">
        <v>288</v>
      </c>
      <c r="D106" s="71"/>
      <c r="E106" s="60"/>
      <c r="F106" s="124"/>
      <c r="G106" s="64"/>
      <c r="H106" s="64"/>
      <c r="I106" s="64"/>
      <c r="J106" s="124"/>
      <c r="K106" s="64"/>
      <c r="L106" s="64"/>
    </row>
    <row r="107" spans="1:12" ht="15" customHeight="1">
      <c r="A107" s="72"/>
      <c r="B107" s="72" t="s">
        <v>254</v>
      </c>
      <c r="D107" s="71"/>
      <c r="E107" s="60"/>
      <c r="F107" s="133">
        <v>0</v>
      </c>
      <c r="G107" s="74"/>
      <c r="H107" s="86">
        <v>845156702</v>
      </c>
      <c r="I107" s="74"/>
      <c r="J107" s="133">
        <v>0</v>
      </c>
      <c r="K107" s="74"/>
      <c r="L107" s="86">
        <v>0</v>
      </c>
    </row>
    <row r="108" spans="1:12" ht="15" customHeight="1">
      <c r="A108" s="72" t="s">
        <v>174</v>
      </c>
      <c r="E108" s="60"/>
      <c r="F108" s="133">
        <v>-1118809764</v>
      </c>
      <c r="G108" s="74"/>
      <c r="H108" s="86">
        <v>-1118603956</v>
      </c>
      <c r="I108" s="74"/>
      <c r="J108" s="133">
        <v>-1118809764</v>
      </c>
      <c r="K108" s="74"/>
      <c r="L108" s="86">
        <v>-1118603956</v>
      </c>
    </row>
    <row r="109" spans="1:12" ht="15" customHeight="1">
      <c r="A109" s="72" t="s">
        <v>255</v>
      </c>
      <c r="D109" s="71"/>
      <c r="E109" s="60"/>
      <c r="F109" s="145">
        <v>-1096687764</v>
      </c>
      <c r="G109" s="74"/>
      <c r="H109" s="75">
        <v>-1368175273</v>
      </c>
      <c r="I109" s="74"/>
      <c r="J109" s="145">
        <v>-702164308</v>
      </c>
      <c r="K109" s="74"/>
      <c r="L109" s="75">
        <v>-777923988</v>
      </c>
    </row>
    <row r="110" spans="4:12" ht="16.5" customHeight="1">
      <c r="D110" s="71"/>
      <c r="E110" s="60"/>
      <c r="F110" s="144"/>
      <c r="G110" s="74"/>
      <c r="H110" s="85"/>
      <c r="I110" s="74"/>
      <c r="J110" s="144"/>
      <c r="K110" s="73"/>
      <c r="L110" s="85"/>
    </row>
    <row r="111" spans="1:12" ht="16.5" customHeight="1">
      <c r="A111" s="60" t="s">
        <v>256</v>
      </c>
      <c r="D111" s="71"/>
      <c r="E111" s="60"/>
      <c r="F111" s="145">
        <f>SUM(F91:F109)</f>
        <v>5329529873</v>
      </c>
      <c r="G111" s="74"/>
      <c r="H111" s="75">
        <f>SUM(H91:H109)</f>
        <v>-1810057306</v>
      </c>
      <c r="I111" s="74"/>
      <c r="J111" s="145">
        <f>SUM(J91:J109)</f>
        <v>7795105762</v>
      </c>
      <c r="K111" s="73"/>
      <c r="L111" s="75">
        <f>SUM(L91:L109)</f>
        <v>-1771476239</v>
      </c>
    </row>
    <row r="112" spans="1:12" ht="16.5" customHeight="1">
      <c r="A112" s="60"/>
      <c r="D112" s="71"/>
      <c r="E112" s="60"/>
      <c r="F112" s="86"/>
      <c r="G112" s="74"/>
      <c r="H112" s="86"/>
      <c r="I112" s="74"/>
      <c r="J112" s="86"/>
      <c r="K112" s="73"/>
      <c r="L112" s="86"/>
    </row>
    <row r="113" spans="1:12" ht="16.5" customHeight="1">
      <c r="A113" s="60"/>
      <c r="D113" s="71"/>
      <c r="E113" s="60"/>
      <c r="F113" s="86"/>
      <c r="G113" s="74"/>
      <c r="H113" s="86"/>
      <c r="I113" s="74"/>
      <c r="J113" s="86"/>
      <c r="K113" s="73"/>
      <c r="L113" s="86"/>
    </row>
    <row r="114" spans="1:12" ht="16.5" customHeight="1">
      <c r="A114" s="60"/>
      <c r="D114" s="71"/>
      <c r="E114" s="60"/>
      <c r="F114" s="86"/>
      <c r="G114" s="74"/>
      <c r="H114" s="86"/>
      <c r="I114" s="74"/>
      <c r="J114" s="86"/>
      <c r="K114" s="73"/>
      <c r="L114" s="86"/>
    </row>
    <row r="115" spans="1:12" ht="16.5" customHeight="1">
      <c r="A115" s="60"/>
      <c r="D115" s="71"/>
      <c r="E115" s="60"/>
      <c r="F115" s="86"/>
      <c r="G115" s="74"/>
      <c r="H115" s="86"/>
      <c r="I115" s="74"/>
      <c r="J115" s="86"/>
      <c r="K115" s="73"/>
      <c r="L115" s="86"/>
    </row>
    <row r="116" spans="1:12" ht="10.5" customHeight="1">
      <c r="A116" s="60"/>
      <c r="D116" s="71"/>
      <c r="E116" s="60"/>
      <c r="F116" s="86"/>
      <c r="G116" s="74"/>
      <c r="H116" s="86"/>
      <c r="I116" s="74"/>
      <c r="J116" s="86"/>
      <c r="K116" s="73"/>
      <c r="L116" s="86"/>
    </row>
    <row r="117" spans="1:12" ht="21.75" customHeight="1">
      <c r="A117" s="174" t="s">
        <v>276</v>
      </c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</row>
    <row r="118" spans="1:11" ht="16.5" customHeight="1">
      <c r="A118" s="60" t="s">
        <v>0</v>
      </c>
      <c r="B118" s="60"/>
      <c r="C118" s="60"/>
      <c r="G118" s="62"/>
      <c r="I118" s="63"/>
      <c r="K118" s="62"/>
    </row>
    <row r="119" spans="1:11" ht="16.5" customHeight="1">
      <c r="A119" s="60" t="s">
        <v>184</v>
      </c>
      <c r="B119" s="60"/>
      <c r="C119" s="60"/>
      <c r="G119" s="62"/>
      <c r="I119" s="63"/>
      <c r="K119" s="62"/>
    </row>
    <row r="120" spans="1:12" ht="16.5" customHeight="1">
      <c r="A120" s="6" t="s">
        <v>92</v>
      </c>
      <c r="B120" s="6"/>
      <c r="C120" s="6"/>
      <c r="D120" s="66"/>
      <c r="E120" s="67"/>
      <c r="F120" s="10"/>
      <c r="G120" s="68"/>
      <c r="H120" s="10"/>
      <c r="I120" s="69"/>
      <c r="J120" s="10"/>
      <c r="K120" s="68"/>
      <c r="L120" s="10"/>
    </row>
    <row r="121" spans="7:11" ht="16.5" customHeight="1">
      <c r="G121" s="62"/>
      <c r="I121" s="63"/>
      <c r="K121" s="62"/>
    </row>
    <row r="122" spans="7:11" ht="16.5" customHeight="1">
      <c r="G122" s="62"/>
      <c r="I122" s="63"/>
      <c r="K122" s="62"/>
    </row>
    <row r="123" spans="1:12" ht="27" customHeight="1">
      <c r="A123" s="64"/>
      <c r="D123" s="70"/>
      <c r="E123" s="60"/>
      <c r="F123" s="165" t="s">
        <v>3</v>
      </c>
      <c r="G123" s="165"/>
      <c r="H123" s="165"/>
      <c r="I123" s="76"/>
      <c r="J123" s="165" t="s">
        <v>4</v>
      </c>
      <c r="K123" s="165"/>
      <c r="L123" s="165"/>
    </row>
    <row r="124" spans="4:12" ht="16.5" customHeight="1">
      <c r="D124" s="71"/>
      <c r="E124" s="60"/>
      <c r="F124" s="77">
        <v>2022</v>
      </c>
      <c r="G124" s="78"/>
      <c r="H124" s="77">
        <v>2021</v>
      </c>
      <c r="I124" s="78"/>
      <c r="J124" s="77">
        <v>2022</v>
      </c>
      <c r="K124" s="78"/>
      <c r="L124" s="77">
        <v>2021</v>
      </c>
    </row>
    <row r="125" spans="4:12" ht="16.5" customHeight="1">
      <c r="D125" s="56" t="s">
        <v>5</v>
      </c>
      <c r="E125" s="60"/>
      <c r="F125" s="1" t="s">
        <v>6</v>
      </c>
      <c r="G125" s="77"/>
      <c r="H125" s="1" t="s">
        <v>6</v>
      </c>
      <c r="I125" s="77"/>
      <c r="J125" s="1" t="s">
        <v>6</v>
      </c>
      <c r="K125" s="77"/>
      <c r="L125" s="1" t="s">
        <v>6</v>
      </c>
    </row>
    <row r="126" spans="4:12" ht="16.5" customHeight="1">
      <c r="D126" s="71"/>
      <c r="E126" s="60"/>
      <c r="F126" s="144"/>
      <c r="G126" s="74"/>
      <c r="H126" s="85"/>
      <c r="I126" s="74"/>
      <c r="J126" s="144"/>
      <c r="K126" s="73"/>
      <c r="L126" s="85"/>
    </row>
    <row r="127" spans="1:12" ht="16.5" customHeight="1">
      <c r="A127" s="60" t="s">
        <v>257</v>
      </c>
      <c r="D127" s="71"/>
      <c r="E127" s="60"/>
      <c r="F127" s="133">
        <f>SUM(F111,F88,F53)</f>
        <v>349877791</v>
      </c>
      <c r="G127" s="74"/>
      <c r="H127" s="86">
        <f>SUM(H111,H88,H53)</f>
        <v>47477260</v>
      </c>
      <c r="I127" s="74"/>
      <c r="J127" s="133">
        <f>SUM(J111,J88,J53)</f>
        <v>-410497028</v>
      </c>
      <c r="K127" s="73"/>
      <c r="L127" s="86">
        <f>SUM(L111,L88,L53)</f>
        <v>26161753</v>
      </c>
    </row>
    <row r="128" spans="1:12" ht="16.5" customHeight="1">
      <c r="A128" s="61" t="s">
        <v>258</v>
      </c>
      <c r="D128" s="114"/>
      <c r="E128" s="60"/>
      <c r="F128" s="133">
        <v>2926971651</v>
      </c>
      <c r="G128" s="74"/>
      <c r="H128" s="86">
        <v>2950667329</v>
      </c>
      <c r="I128" s="74"/>
      <c r="J128" s="133">
        <v>662435476</v>
      </c>
      <c r="K128" s="73"/>
      <c r="L128" s="86">
        <v>637794878</v>
      </c>
    </row>
    <row r="129" spans="1:12" ht="16.5" customHeight="1">
      <c r="A129" s="61" t="s">
        <v>259</v>
      </c>
      <c r="D129" s="71"/>
      <c r="E129" s="60"/>
      <c r="F129" s="145">
        <v>-66117063.995960236</v>
      </c>
      <c r="G129" s="74"/>
      <c r="H129" s="75">
        <v>-71172938</v>
      </c>
      <c r="I129" s="74"/>
      <c r="J129" s="145">
        <v>-1542175</v>
      </c>
      <c r="K129" s="73"/>
      <c r="L129" s="75">
        <v>-1521155</v>
      </c>
    </row>
    <row r="130" spans="4:12" ht="16.5" customHeight="1">
      <c r="D130" s="71"/>
      <c r="E130" s="60"/>
      <c r="F130" s="144"/>
      <c r="G130" s="74"/>
      <c r="H130" s="85"/>
      <c r="I130" s="74"/>
      <c r="J130" s="144"/>
      <c r="K130" s="73"/>
      <c r="L130" s="85"/>
    </row>
    <row r="131" spans="1:12" ht="16.5" customHeight="1" thickBot="1">
      <c r="A131" s="60" t="s">
        <v>260</v>
      </c>
      <c r="D131" s="71"/>
      <c r="E131" s="60"/>
      <c r="F131" s="146">
        <f>SUM(F127:F130)</f>
        <v>3210732378.00404</v>
      </c>
      <c r="G131" s="74"/>
      <c r="H131" s="88">
        <f>SUM(H127:H130)</f>
        <v>2926971651</v>
      </c>
      <c r="I131" s="74"/>
      <c r="J131" s="146">
        <f>SUM(J127:J130)</f>
        <v>250396273</v>
      </c>
      <c r="K131" s="73"/>
      <c r="L131" s="88">
        <f>SUM(L127:L130)</f>
        <v>662435476</v>
      </c>
    </row>
    <row r="132" spans="4:12" ht="16.5" customHeight="1" thickTop="1">
      <c r="D132" s="71"/>
      <c r="E132" s="60"/>
      <c r="F132" s="147"/>
      <c r="G132" s="74"/>
      <c r="H132" s="115"/>
      <c r="I132" s="74"/>
      <c r="J132" s="144"/>
      <c r="K132" s="73"/>
      <c r="L132" s="85"/>
    </row>
    <row r="133" spans="4:12" ht="16.5" customHeight="1">
      <c r="D133" s="71"/>
      <c r="E133" s="60"/>
      <c r="F133" s="144"/>
      <c r="G133" s="74"/>
      <c r="H133" s="85"/>
      <c r="I133" s="74"/>
      <c r="J133" s="144"/>
      <c r="K133" s="73"/>
      <c r="L133" s="85"/>
    </row>
    <row r="134" spans="1:12" ht="16.5" customHeight="1">
      <c r="A134" s="60" t="s">
        <v>261</v>
      </c>
      <c r="D134" s="71"/>
      <c r="E134" s="60"/>
      <c r="F134" s="133"/>
      <c r="G134" s="89"/>
      <c r="H134" s="86"/>
      <c r="I134" s="89"/>
      <c r="J134" s="133"/>
      <c r="K134" s="90"/>
      <c r="L134" s="86"/>
    </row>
    <row r="135" spans="1:12" ht="16.5" customHeight="1">
      <c r="A135" s="72" t="s">
        <v>262</v>
      </c>
      <c r="D135" s="71"/>
      <c r="E135" s="60"/>
      <c r="F135" s="133"/>
      <c r="G135" s="89"/>
      <c r="H135" s="86"/>
      <c r="I135" s="89"/>
      <c r="J135" s="133"/>
      <c r="K135" s="90"/>
      <c r="L135" s="86"/>
    </row>
    <row r="136" spans="1:12" ht="16.5" customHeight="1">
      <c r="A136" s="72"/>
      <c r="B136" s="72" t="s">
        <v>263</v>
      </c>
      <c r="D136" s="3">
        <v>9</v>
      </c>
      <c r="E136" s="60"/>
      <c r="F136" s="145">
        <v>3210732378</v>
      </c>
      <c r="G136" s="89"/>
      <c r="H136" s="75">
        <v>2926971651</v>
      </c>
      <c r="I136" s="89"/>
      <c r="J136" s="145">
        <v>250396273</v>
      </c>
      <c r="K136" s="90"/>
      <c r="L136" s="75">
        <v>662435476</v>
      </c>
    </row>
    <row r="137" spans="1:12" ht="16.5" customHeight="1">
      <c r="A137" s="72"/>
      <c r="D137" s="71"/>
      <c r="E137" s="60"/>
      <c r="F137" s="133"/>
      <c r="G137" s="89"/>
      <c r="H137" s="86"/>
      <c r="I137" s="89"/>
      <c r="J137" s="133"/>
      <c r="K137" s="90"/>
      <c r="L137" s="86"/>
    </row>
    <row r="138" spans="1:12" ht="16.5" customHeight="1" thickBot="1">
      <c r="A138" s="72"/>
      <c r="D138" s="71"/>
      <c r="E138" s="60"/>
      <c r="F138" s="146">
        <f>SUM(F136)</f>
        <v>3210732378</v>
      </c>
      <c r="G138" s="89"/>
      <c r="H138" s="88">
        <f>SUM(H136:H137)</f>
        <v>2926971651</v>
      </c>
      <c r="I138" s="89"/>
      <c r="J138" s="146">
        <f>SUM(J136)</f>
        <v>250396273</v>
      </c>
      <c r="K138" s="90"/>
      <c r="L138" s="88">
        <f>SUM(L136:L137)</f>
        <v>662435476</v>
      </c>
    </row>
    <row r="139" spans="3:12" ht="16.5" customHeight="1" thickTop="1">
      <c r="C139" s="64"/>
      <c r="D139" s="71"/>
      <c r="E139" s="60"/>
      <c r="F139" s="144"/>
      <c r="G139" s="74"/>
      <c r="H139" s="85"/>
      <c r="I139" s="74"/>
      <c r="J139" s="144"/>
      <c r="K139" s="73"/>
      <c r="L139" s="85"/>
    </row>
    <row r="140" spans="3:12" ht="16.5" customHeight="1">
      <c r="C140" s="64"/>
      <c r="D140" s="71"/>
      <c r="E140" s="60"/>
      <c r="F140" s="144"/>
      <c r="G140" s="74"/>
      <c r="H140" s="85"/>
      <c r="I140" s="74"/>
      <c r="J140" s="144"/>
      <c r="K140" s="73"/>
      <c r="L140" s="85"/>
    </row>
    <row r="141" spans="1:12" ht="16.5" customHeight="1">
      <c r="A141" s="60" t="s">
        <v>264</v>
      </c>
      <c r="D141" s="71"/>
      <c r="E141" s="60"/>
      <c r="F141" s="144"/>
      <c r="G141" s="74"/>
      <c r="H141" s="85"/>
      <c r="I141" s="74"/>
      <c r="J141" s="144"/>
      <c r="K141" s="73"/>
      <c r="L141" s="85"/>
    </row>
    <row r="142" spans="2:11" ht="16.5" customHeight="1">
      <c r="B142" s="72" t="s">
        <v>265</v>
      </c>
      <c r="C142" s="64"/>
      <c r="D142" s="71"/>
      <c r="E142" s="60"/>
      <c r="F142" s="120"/>
      <c r="I142" s="61"/>
      <c r="J142" s="120"/>
      <c r="K142" s="3"/>
    </row>
    <row r="143" spans="1:11" ht="16.5" customHeight="1">
      <c r="A143" s="72"/>
      <c r="C143" s="64" t="s">
        <v>266</v>
      </c>
      <c r="D143" s="71"/>
      <c r="E143" s="60"/>
      <c r="F143" s="120"/>
      <c r="I143" s="61"/>
      <c r="J143" s="120"/>
      <c r="K143" s="3"/>
    </row>
    <row r="144" spans="1:12" ht="16.5" customHeight="1">
      <c r="A144" s="72"/>
      <c r="C144" s="64" t="s">
        <v>267</v>
      </c>
      <c r="D144" s="71"/>
      <c r="E144" s="60"/>
      <c r="F144" s="133">
        <v>-999539718</v>
      </c>
      <c r="G144" s="74"/>
      <c r="H144" s="86">
        <v>1832278773</v>
      </c>
      <c r="I144" s="74"/>
      <c r="J144" s="133">
        <v>0</v>
      </c>
      <c r="K144" s="64"/>
      <c r="L144" s="86">
        <v>0</v>
      </c>
    </row>
    <row r="145" spans="2:12" ht="16.5" customHeight="1">
      <c r="B145" s="72" t="s">
        <v>268</v>
      </c>
      <c r="C145" s="64"/>
      <c r="D145" s="3">
        <v>29</v>
      </c>
      <c r="E145" s="60"/>
      <c r="F145" s="133">
        <v>199856015</v>
      </c>
      <c r="G145" s="74"/>
      <c r="H145" s="86">
        <v>371753161</v>
      </c>
      <c r="I145" s="74"/>
      <c r="J145" s="133">
        <v>0</v>
      </c>
      <c r="K145" s="64"/>
      <c r="L145" s="86">
        <v>0</v>
      </c>
    </row>
    <row r="146" spans="2:12" ht="16.5" customHeight="1">
      <c r="B146" s="72" t="s">
        <v>269</v>
      </c>
      <c r="D146" s="3">
        <v>20</v>
      </c>
      <c r="F146" s="133">
        <v>47633985</v>
      </c>
      <c r="G146" s="8"/>
      <c r="H146" s="86">
        <v>75253117</v>
      </c>
      <c r="I146" s="8"/>
      <c r="J146" s="133">
        <v>2813037</v>
      </c>
      <c r="K146" s="8"/>
      <c r="L146" s="86">
        <v>26843023</v>
      </c>
    </row>
    <row r="147" spans="1:12" ht="16.5" customHeight="1">
      <c r="A147" s="60"/>
      <c r="B147" s="72" t="s">
        <v>270</v>
      </c>
      <c r="D147" s="156"/>
      <c r="F147" s="133">
        <v>0</v>
      </c>
      <c r="G147" s="8"/>
      <c r="H147" s="86">
        <v>-13500000</v>
      </c>
      <c r="I147" s="8"/>
      <c r="J147" s="133">
        <v>0</v>
      </c>
      <c r="K147" s="8"/>
      <c r="L147" s="86">
        <v>0</v>
      </c>
    </row>
    <row r="148" spans="1:12" ht="16.5" customHeight="1">
      <c r="A148" s="60"/>
      <c r="B148" s="61" t="s">
        <v>271</v>
      </c>
      <c r="C148" s="72"/>
      <c r="F148" s="133">
        <v>0</v>
      </c>
      <c r="G148" s="8"/>
      <c r="H148" s="86">
        <v>-603078491</v>
      </c>
      <c r="I148" s="8"/>
      <c r="J148" s="133">
        <v>0</v>
      </c>
      <c r="K148" s="8"/>
      <c r="L148" s="86">
        <v>0</v>
      </c>
    </row>
    <row r="149" spans="1:12" ht="16.5" customHeight="1">
      <c r="A149" s="60"/>
      <c r="B149" s="72" t="s">
        <v>272</v>
      </c>
      <c r="F149" s="133"/>
      <c r="G149" s="8"/>
      <c r="H149" s="86"/>
      <c r="I149" s="8"/>
      <c r="J149" s="133"/>
      <c r="K149" s="8"/>
      <c r="L149" s="86"/>
    </row>
    <row r="150" spans="1:12" ht="16.5" customHeight="1">
      <c r="A150" s="60"/>
      <c r="B150" s="72"/>
      <c r="C150" s="61" t="s">
        <v>273</v>
      </c>
      <c r="F150" s="133">
        <v>-2677114990</v>
      </c>
      <c r="G150" s="8"/>
      <c r="H150" s="86">
        <v>-1570854927</v>
      </c>
      <c r="I150" s="8"/>
      <c r="J150" s="133">
        <v>0</v>
      </c>
      <c r="K150" s="8"/>
      <c r="L150" s="86">
        <v>0</v>
      </c>
    </row>
    <row r="151" spans="2:11" ht="16.5" customHeight="1">
      <c r="B151" s="72" t="s">
        <v>300</v>
      </c>
      <c r="F151" s="120"/>
      <c r="I151" s="61"/>
      <c r="J151" s="120"/>
      <c r="K151" s="3"/>
    </row>
    <row r="152" spans="1:12" ht="16.5" customHeight="1">
      <c r="A152" s="60"/>
      <c r="B152" s="72"/>
      <c r="C152" s="61" t="s">
        <v>289</v>
      </c>
      <c r="F152" s="133">
        <v>3981403348</v>
      </c>
      <c r="G152" s="8"/>
      <c r="H152" s="86">
        <v>0</v>
      </c>
      <c r="I152" s="8"/>
      <c r="J152" s="133">
        <v>0</v>
      </c>
      <c r="K152" s="8"/>
      <c r="L152" s="86">
        <v>0</v>
      </c>
    </row>
    <row r="153" spans="1:11" ht="16.5" customHeight="1">
      <c r="A153" s="60"/>
      <c r="B153" s="72"/>
      <c r="D153" s="87"/>
      <c r="F153" s="86"/>
      <c r="G153" s="8"/>
      <c r="H153" s="86"/>
      <c r="I153" s="8"/>
      <c r="K153" s="8"/>
    </row>
    <row r="154" spans="1:11" ht="16.5" customHeight="1">
      <c r="A154" s="60"/>
      <c r="B154" s="72"/>
      <c r="D154" s="87"/>
      <c r="F154" s="86"/>
      <c r="G154" s="8"/>
      <c r="H154" s="86"/>
      <c r="I154" s="8"/>
      <c r="K154" s="8"/>
    </row>
    <row r="155" spans="1:11" ht="16.5" customHeight="1">
      <c r="A155" s="60"/>
      <c r="B155" s="72"/>
      <c r="D155" s="87"/>
      <c r="F155" s="86"/>
      <c r="G155" s="8"/>
      <c r="H155" s="86"/>
      <c r="I155" s="8"/>
      <c r="K155" s="8"/>
    </row>
    <row r="156" spans="1:11" ht="16.5" customHeight="1">
      <c r="A156" s="60"/>
      <c r="B156" s="72"/>
      <c r="D156" s="87"/>
      <c r="F156" s="86"/>
      <c r="G156" s="8"/>
      <c r="H156" s="86"/>
      <c r="I156" s="8"/>
      <c r="K156" s="8"/>
    </row>
    <row r="157" spans="1:11" ht="16.5" customHeight="1">
      <c r="A157" s="60"/>
      <c r="B157" s="72"/>
      <c r="D157" s="87"/>
      <c r="F157" s="86"/>
      <c r="G157" s="8"/>
      <c r="H157" s="86"/>
      <c r="I157" s="8"/>
      <c r="K157" s="8"/>
    </row>
    <row r="158" spans="1:11" ht="16.5" customHeight="1">
      <c r="A158" s="60"/>
      <c r="B158" s="72"/>
      <c r="D158" s="87"/>
      <c r="F158" s="86"/>
      <c r="G158" s="8"/>
      <c r="H158" s="86"/>
      <c r="I158" s="8"/>
      <c r="K158" s="8"/>
    </row>
    <row r="159" spans="1:11" ht="16.5" customHeight="1">
      <c r="A159" s="60"/>
      <c r="B159" s="72"/>
      <c r="D159" s="87"/>
      <c r="F159" s="86"/>
      <c r="G159" s="8"/>
      <c r="H159" s="86"/>
      <c r="I159" s="8"/>
      <c r="K159" s="8"/>
    </row>
    <row r="160" spans="1:11" ht="16.5" customHeight="1">
      <c r="A160" s="60"/>
      <c r="B160" s="72"/>
      <c r="D160" s="87"/>
      <c r="F160" s="86"/>
      <c r="G160" s="8"/>
      <c r="H160" s="86"/>
      <c r="I160" s="8"/>
      <c r="K160" s="8"/>
    </row>
    <row r="161" spans="1:11" ht="16.5" customHeight="1">
      <c r="A161" s="60"/>
      <c r="B161" s="72"/>
      <c r="D161" s="87"/>
      <c r="F161" s="86"/>
      <c r="G161" s="8"/>
      <c r="H161" s="86"/>
      <c r="I161" s="8"/>
      <c r="K161" s="8"/>
    </row>
    <row r="162" spans="1:11" ht="16.5" customHeight="1">
      <c r="A162" s="60"/>
      <c r="B162" s="72"/>
      <c r="D162" s="87"/>
      <c r="F162" s="86"/>
      <c r="G162" s="8"/>
      <c r="H162" s="86"/>
      <c r="I162" s="8"/>
      <c r="K162" s="8"/>
    </row>
    <row r="163" spans="1:11" ht="16.5" customHeight="1">
      <c r="A163" s="60"/>
      <c r="B163" s="72"/>
      <c r="D163" s="87"/>
      <c r="F163" s="86"/>
      <c r="G163" s="8"/>
      <c r="H163" s="86"/>
      <c r="I163" s="8"/>
      <c r="K163" s="8"/>
    </row>
    <row r="164" spans="1:11" ht="16.5" customHeight="1">
      <c r="A164" s="60"/>
      <c r="B164" s="72"/>
      <c r="D164" s="87"/>
      <c r="F164" s="86"/>
      <c r="G164" s="8"/>
      <c r="H164" s="86"/>
      <c r="I164" s="8"/>
      <c r="K164" s="8"/>
    </row>
    <row r="165" spans="1:11" ht="16.5" customHeight="1">
      <c r="A165" s="60"/>
      <c r="B165" s="72"/>
      <c r="D165" s="87"/>
      <c r="F165" s="86"/>
      <c r="G165" s="8"/>
      <c r="H165" s="86"/>
      <c r="I165" s="8"/>
      <c r="K165" s="8"/>
    </row>
    <row r="166" spans="1:11" ht="16.5" customHeight="1">
      <c r="A166" s="60"/>
      <c r="B166" s="72"/>
      <c r="D166" s="87"/>
      <c r="F166" s="86"/>
      <c r="G166" s="8"/>
      <c r="H166" s="86"/>
      <c r="I166" s="8"/>
      <c r="K166" s="8"/>
    </row>
    <row r="167" spans="1:11" ht="16.5" customHeight="1">
      <c r="A167" s="60"/>
      <c r="B167" s="72"/>
      <c r="D167" s="87"/>
      <c r="F167" s="86"/>
      <c r="G167" s="8"/>
      <c r="H167" s="86"/>
      <c r="I167" s="8"/>
      <c r="K167" s="8"/>
    </row>
    <row r="168" spans="1:11" ht="16.5" customHeight="1">
      <c r="A168" s="60"/>
      <c r="B168" s="72"/>
      <c r="D168" s="87"/>
      <c r="F168" s="86"/>
      <c r="G168" s="8"/>
      <c r="H168" s="86"/>
      <c r="I168" s="8"/>
      <c r="K168" s="8"/>
    </row>
    <row r="169" spans="1:11" ht="23.25" customHeight="1">
      <c r="A169" s="60"/>
      <c r="B169" s="72"/>
      <c r="D169" s="87"/>
      <c r="F169" s="86"/>
      <c r="G169" s="8"/>
      <c r="H169" s="86"/>
      <c r="I169" s="8"/>
      <c r="K169" s="8"/>
    </row>
    <row r="170" spans="1:11" ht="16.5" customHeight="1">
      <c r="A170" s="60"/>
      <c r="B170" s="72"/>
      <c r="D170" s="87"/>
      <c r="F170" s="86"/>
      <c r="G170" s="8"/>
      <c r="H170" s="86"/>
      <c r="I170" s="8"/>
      <c r="K170" s="8"/>
    </row>
    <row r="171" spans="1:11" ht="16.5" customHeight="1">
      <c r="A171" s="60"/>
      <c r="B171" s="72"/>
      <c r="D171" s="87"/>
      <c r="F171" s="86"/>
      <c r="G171" s="8"/>
      <c r="H171" s="86"/>
      <c r="I171" s="8"/>
      <c r="K171" s="8"/>
    </row>
    <row r="172" spans="1:12" ht="21.75" customHeight="1">
      <c r="A172" s="174" t="s">
        <v>276</v>
      </c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</row>
  </sheetData>
  <sheetProtection/>
  <mergeCells count="9">
    <mergeCell ref="A172:L172"/>
    <mergeCell ref="F6:H6"/>
    <mergeCell ref="J6:L6"/>
    <mergeCell ref="F62:H62"/>
    <mergeCell ref="J62:L62"/>
    <mergeCell ref="F123:H123"/>
    <mergeCell ref="J123:L123"/>
    <mergeCell ref="A56:L56"/>
    <mergeCell ref="A117:L117"/>
  </mergeCells>
  <printOptions/>
  <pageMargins left="0.8" right="0.5" top="0.5" bottom="0.6" header="0.49" footer="0.4"/>
  <pageSetup firstPageNumber="13" useFirstPageNumber="1" fitToHeight="0" horizontalDpi="1200" verticalDpi="1200" orientation="portrait" paperSize="9" scale="85" r:id="rId1"/>
  <headerFooter>
    <oddFooter>&amp;R&amp;"Arial,Regular"&amp;9&amp;P</oddFooter>
  </headerFooter>
  <rowBreaks count="2" manualBreakCount="2">
    <brk id="56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2022-02-24T09:17:35Z</dcterms:created>
  <dcterms:modified xsi:type="dcterms:W3CDTF">2023-02-27T06:54:02Z</dcterms:modified>
  <cp:category/>
  <cp:version/>
  <cp:contentType/>
  <cp:contentStatus/>
</cp:coreProperties>
</file>