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tabRatio="655" activeTab="5"/>
  </bookViews>
  <sheets>
    <sheet name="2-4" sheetId="1" r:id="rId1"/>
    <sheet name="5-6 (3m)" sheetId="2" r:id="rId2"/>
    <sheet name="7-8 (6M)" sheetId="3" r:id="rId3"/>
    <sheet name="9" sheetId="4" r:id="rId4"/>
    <sheet name="10" sheetId="5" r:id="rId5"/>
    <sheet name="11-13" sheetId="6" r:id="rId6"/>
  </sheets>
  <definedNames/>
  <calcPr fullCalcOnLoad="1"/>
</workbook>
</file>

<file path=xl/sharedStrings.xml><?xml version="1.0" encoding="utf-8"?>
<sst xmlns="http://schemas.openxmlformats.org/spreadsheetml/2006/main" count="544" uniqueCount="295">
  <si>
    <t>Energy Absolute Public Company Limited</t>
  </si>
  <si>
    <t xml:space="preserve">Statement of Financial Position </t>
  </si>
  <si>
    <t>As at 30 June 2022</t>
  </si>
  <si>
    <t>Consolidated</t>
  </si>
  <si>
    <t>Separate</t>
  </si>
  <si>
    <t>financial information</t>
  </si>
  <si>
    <t>Unaudited</t>
  </si>
  <si>
    <t>Audited</t>
  </si>
  <si>
    <t>30 June</t>
  </si>
  <si>
    <t>31 December</t>
  </si>
  <si>
    <t>2021</t>
  </si>
  <si>
    <t>Notes</t>
  </si>
  <si>
    <t>Baht’000</t>
  </si>
  <si>
    <t>Assets</t>
  </si>
  <si>
    <t>Current assets</t>
  </si>
  <si>
    <t xml:space="preserve">Cash and cash equivalents </t>
  </si>
  <si>
    <t>Deposits at financial institutions used as collateral</t>
  </si>
  <si>
    <t>Trade accounts receivable, net</t>
  </si>
  <si>
    <t>Current portion of finance lease receivables, net</t>
  </si>
  <si>
    <t>Other accounts receivable, net</t>
  </si>
  <si>
    <t>Short-term loans to other parties and related parties, net</t>
  </si>
  <si>
    <t>Current portion of long-term loans to other parties</t>
  </si>
  <si>
    <t>and related parties</t>
  </si>
  <si>
    <t>Inventories, net</t>
  </si>
  <si>
    <t>Non-current assets held for sale</t>
  </si>
  <si>
    <t>Total current assets</t>
  </si>
  <si>
    <t>Non-current assets</t>
  </si>
  <si>
    <t>Finance lease receivables, net</t>
  </si>
  <si>
    <t>Financial assets measured at fair value</t>
  </si>
  <si>
    <t>through other comprehensive income</t>
  </si>
  <si>
    <t>Investments in subsidiaries</t>
  </si>
  <si>
    <t>Investments in associates</t>
  </si>
  <si>
    <t>Investments in joint ventures</t>
  </si>
  <si>
    <t>Long-term loans to other parties and related parties</t>
  </si>
  <si>
    <t>Investment property, net</t>
  </si>
  <si>
    <t>Property, plant and equipment, net</t>
  </si>
  <si>
    <t>Right-of-use assets, net</t>
  </si>
  <si>
    <t>Goodwill</t>
  </si>
  <si>
    <t>Intangible assets, net</t>
  </si>
  <si>
    <t>Deferred tax assets, net</t>
  </si>
  <si>
    <t>Other non-current assets, net</t>
  </si>
  <si>
    <t>Total non-current assets</t>
  </si>
  <si>
    <t>Total assets</t>
  </si>
  <si>
    <t>Director ________________________________________________</t>
  </si>
  <si>
    <t>The accompanying condensed notes to the interim financial information are an integral part of this interim financial information.</t>
  </si>
  <si>
    <t>Liabilities and equity</t>
  </si>
  <si>
    <t>Current liabilities</t>
  </si>
  <si>
    <t>Short-term loans from financial institutions, net</t>
  </si>
  <si>
    <t>Trade accounts payable</t>
  </si>
  <si>
    <t>Other accounts payable</t>
  </si>
  <si>
    <t>Construction payables and payables</t>
  </si>
  <si>
    <t>for purchase of assets</t>
  </si>
  <si>
    <t>Short-term loans from other parties</t>
  </si>
  <si>
    <t xml:space="preserve">and related parties </t>
  </si>
  <si>
    <t xml:space="preserve">Current portion of long-term loans from </t>
  </si>
  <si>
    <t>financial institutions, net</t>
  </si>
  <si>
    <t>Derivative liabilities</t>
  </si>
  <si>
    <t>Current portion of lease liabilities, net</t>
  </si>
  <si>
    <t>Current portion of a long-term loan from a related party</t>
  </si>
  <si>
    <t>Current portion of debentures, net</t>
  </si>
  <si>
    <t>Income tax payable</t>
  </si>
  <si>
    <t>Retention for constructions</t>
  </si>
  <si>
    <t>Total current liabilities</t>
  </si>
  <si>
    <t>Non-current liabilities</t>
  </si>
  <si>
    <t>Long-term loans from financial institutions, net</t>
  </si>
  <si>
    <t>Long-term loan from a related party</t>
  </si>
  <si>
    <t>Debentures, net</t>
  </si>
  <si>
    <t>Lease liabilities, net</t>
  </si>
  <si>
    <t>Deferred tax liabilities, net</t>
  </si>
  <si>
    <t>Retirement benefit obligations</t>
  </si>
  <si>
    <t>Advance receipts for land rental from related parties</t>
  </si>
  <si>
    <t>Provision for decommissioning costs</t>
  </si>
  <si>
    <t>Other non-current liabilities</t>
  </si>
  <si>
    <t>Total non-current liabilities</t>
  </si>
  <si>
    <t>Total liabilities</t>
  </si>
  <si>
    <r>
      <rPr>
        <b/>
        <sz val="8"/>
        <rFont val="Arial"/>
        <family val="2"/>
      </rPr>
      <t xml:space="preserve">Liabilities and equity </t>
    </r>
    <r>
      <rPr>
        <sz val="8"/>
        <rFont val="Arial"/>
        <family val="2"/>
      </rPr>
      <t>(continued)</t>
    </r>
  </si>
  <si>
    <t>Equity</t>
  </si>
  <si>
    <t>Share capital</t>
  </si>
  <si>
    <t>Authorised share capital</t>
  </si>
  <si>
    <t xml:space="preserve">- 4,020,000,000 ordinary shares </t>
  </si>
  <si>
    <t xml:space="preserve">   at par value of Baht 0.10 per share</t>
  </si>
  <si>
    <t xml:space="preserve">   (2021; 3,730,000,000 ordinary shares</t>
  </si>
  <si>
    <t xml:space="preserve">    at par value of Baht 0.10 per share)</t>
  </si>
  <si>
    <t>Issued and paid-up share capital</t>
  </si>
  <si>
    <t>- 3,730,000,000 ordinary shares</t>
  </si>
  <si>
    <t xml:space="preserve">   paid-up at Baht 0.10 per share</t>
  </si>
  <si>
    <t>Premium on share capital</t>
  </si>
  <si>
    <t xml:space="preserve">Retained earnings </t>
  </si>
  <si>
    <t xml:space="preserve">Appropriated </t>
  </si>
  <si>
    <t>- Legal reserve</t>
  </si>
  <si>
    <t>Unappropriated</t>
  </si>
  <si>
    <t>Other components of equity</t>
  </si>
  <si>
    <t xml:space="preserve">Equity attributable to owners </t>
  </si>
  <si>
    <t>of the parent</t>
  </si>
  <si>
    <t>Non-controlling interests</t>
  </si>
  <si>
    <t>Total equity</t>
  </si>
  <si>
    <t>Total liabilities and equity</t>
  </si>
  <si>
    <t>Statement of Comprehensive Income</t>
  </si>
  <si>
    <t>For the three-month period ended 30 June 2022</t>
  </si>
  <si>
    <t>Note</t>
  </si>
  <si>
    <t>Revenue from sales and services</t>
  </si>
  <si>
    <t>Revenue from subsidy for adders</t>
  </si>
  <si>
    <t>Dividend income</t>
  </si>
  <si>
    <t>Other income</t>
  </si>
  <si>
    <t>Total revenue</t>
  </si>
  <si>
    <t>Cost of sales and services</t>
  </si>
  <si>
    <t>Selling expenses</t>
  </si>
  <si>
    <t>Administrative expenses</t>
  </si>
  <si>
    <t>Gain on remeasurement of financial instruments</t>
  </si>
  <si>
    <t>Currency exchange gains, net</t>
  </si>
  <si>
    <t>Finance costs</t>
  </si>
  <si>
    <t>Total expenses</t>
  </si>
  <si>
    <t>Share of profit (loss) from investments in associates</t>
  </si>
  <si>
    <t>and joint ventures, net</t>
  </si>
  <si>
    <t>Profit before income tax</t>
  </si>
  <si>
    <t>Income tax</t>
  </si>
  <si>
    <t>Profit for the period</t>
  </si>
  <si>
    <t>Other comprehensive income (expense)</t>
  </si>
  <si>
    <t xml:space="preserve">Items that will not be reclassified </t>
  </si>
  <si>
    <t>subsequently to profit or loss</t>
  </si>
  <si>
    <t xml:space="preserve">   Gain (loss) from remeasurement of investments in</t>
  </si>
  <si>
    <t xml:space="preserve">   equity instruments at fair value through </t>
  </si>
  <si>
    <t xml:space="preserve">   other comprehensive income, net</t>
  </si>
  <si>
    <t xml:space="preserve">   Income tax on item that will not be reclassified</t>
  </si>
  <si>
    <t xml:space="preserve">   subsequently to profit or loss</t>
  </si>
  <si>
    <t xml:space="preserve">Total items that will not be reclassified </t>
  </si>
  <si>
    <t>to profit or loss</t>
  </si>
  <si>
    <t xml:space="preserve">Items that will be reclassified </t>
  </si>
  <si>
    <t xml:space="preserve">   Share of other comprehensive income </t>
  </si>
  <si>
    <t xml:space="preserve">   from associates and joint ventures accounted</t>
  </si>
  <si>
    <t xml:space="preserve">   for using the equity method, net</t>
  </si>
  <si>
    <t xml:space="preserve">   Currency translation differences</t>
  </si>
  <si>
    <t xml:space="preserve">   Income tax on items that will be reclassified</t>
  </si>
  <si>
    <t xml:space="preserve">Total items that will be reclassified </t>
  </si>
  <si>
    <t xml:space="preserve">Other comprehensive income (expense) </t>
  </si>
  <si>
    <t>for the period, net of tax</t>
  </si>
  <si>
    <t>Total comprehensive income for the period</t>
  </si>
  <si>
    <t>Profit (loss) attributable to</t>
  </si>
  <si>
    <t>Owners of the parent</t>
  </si>
  <si>
    <t>Total comprehensive income (expense) attributable to</t>
  </si>
  <si>
    <t xml:space="preserve">Earnings per share </t>
  </si>
  <si>
    <t>Basic earnings per share (Baht per share)</t>
  </si>
  <si>
    <t>For the six-month period ended 30 June 2022</t>
  </si>
  <si>
    <t>Statement of Changes in Equity</t>
  </si>
  <si>
    <t>Consolidated financial information</t>
  </si>
  <si>
    <t>Attributable to owners of the parent</t>
  </si>
  <si>
    <t>Share of other</t>
  </si>
  <si>
    <t>Discount</t>
  </si>
  <si>
    <t>comprehensive</t>
  </si>
  <si>
    <t>from changes</t>
  </si>
  <si>
    <t>income</t>
  </si>
  <si>
    <t>Issued and</t>
  </si>
  <si>
    <t>in shareholding</t>
  </si>
  <si>
    <t xml:space="preserve">Remeasurements </t>
  </si>
  <si>
    <t>Change in fair value</t>
  </si>
  <si>
    <t>Currency</t>
  </si>
  <si>
    <t>(expense) of</t>
  </si>
  <si>
    <t>Total other</t>
  </si>
  <si>
    <t xml:space="preserve"> paid-up</t>
  </si>
  <si>
    <t>Premium on</t>
  </si>
  <si>
    <t>Retained earnings</t>
  </si>
  <si>
    <t>interests in</t>
  </si>
  <si>
    <t xml:space="preserve">of post-employment </t>
  </si>
  <si>
    <t>of investments in</t>
  </si>
  <si>
    <t>translation</t>
  </si>
  <si>
    <t>associates and</t>
  </si>
  <si>
    <t>components</t>
  </si>
  <si>
    <t>Total owners</t>
  </si>
  <si>
    <t>Non-controlling</t>
  </si>
  <si>
    <t>Total</t>
  </si>
  <si>
    <t>share capital</t>
  </si>
  <si>
    <t xml:space="preserve"> share capital</t>
  </si>
  <si>
    <t>Legal reserve</t>
  </si>
  <si>
    <t xml:space="preserve"> subsidiaries</t>
  </si>
  <si>
    <t>benefit obligations</t>
  </si>
  <si>
    <t>equity instruments</t>
  </si>
  <si>
    <t>differences</t>
  </si>
  <si>
    <t>joint ventures</t>
  </si>
  <si>
    <t>of equity</t>
  </si>
  <si>
    <t>interests</t>
  </si>
  <si>
    <t xml:space="preserve"> equity</t>
  </si>
  <si>
    <t>Opening balance as at 1 January 2021</t>
  </si>
  <si>
    <t>Changes in equity for the period</t>
  </si>
  <si>
    <t>Capital increase and call for paid-up of subsidiaries</t>
  </si>
  <si>
    <t>Change in shareholding interests in a subsidiary</t>
  </si>
  <si>
    <t>Dividend paid</t>
  </si>
  <si>
    <t>Total comprehensive income (expense)</t>
  </si>
  <si>
    <t>for the period</t>
  </si>
  <si>
    <t>Closing balance as at 30 June 2021</t>
  </si>
  <si>
    <t>Opening balance as at 1 January 2022</t>
  </si>
  <si>
    <t>Increase from business acquisition</t>
  </si>
  <si>
    <t>Disposal of an investment in an indirect subsidiary</t>
  </si>
  <si>
    <t>Closing balance as at 30 June 2022</t>
  </si>
  <si>
    <t>Separate financial information</t>
  </si>
  <si>
    <t>Other component of equity</t>
  </si>
  <si>
    <t>Remeasurements</t>
  </si>
  <si>
    <t>of post-employment</t>
  </si>
  <si>
    <t>of an investment in</t>
  </si>
  <si>
    <t>an equity instrument</t>
  </si>
  <si>
    <t>equity</t>
  </si>
  <si>
    <t>Total comprehensive income (expense) for the period</t>
  </si>
  <si>
    <t xml:space="preserve">Statement of Cash Flows </t>
  </si>
  <si>
    <t>2022</t>
  </si>
  <si>
    <t>Cash flows from operating activities</t>
  </si>
  <si>
    <t>Profit before income tax for the period</t>
  </si>
  <si>
    <t>Adjustments to reconcile profit before income tax</t>
  </si>
  <si>
    <t>to net cash provided by operations, net:</t>
  </si>
  <si>
    <t xml:space="preserve">   </t>
  </si>
  <si>
    <t>- Depreciation and amortisation</t>
  </si>
  <si>
    <t>- (Reversal) losses on impairment of assets</t>
  </si>
  <si>
    <t>- Gains on remeasurement of financial instruments</t>
  </si>
  <si>
    <t>- Interest income</t>
  </si>
  <si>
    <t>- Dividend income</t>
  </si>
  <si>
    <t>- Finance costs</t>
  </si>
  <si>
    <t>- Retirement benefit expenses</t>
  </si>
  <si>
    <t>- Share of (profit) loss from investments in associates</t>
  </si>
  <si>
    <t xml:space="preserve">  and joint ventures</t>
  </si>
  <si>
    <t>- Gains on disposal of an investment in an indirect subsidiary</t>
  </si>
  <si>
    <t>14.1.1</t>
  </si>
  <si>
    <t>- (Gains) losses on disposals of machines and equipment</t>
  </si>
  <si>
    <t>- Losses on write-off of intangible assets</t>
  </si>
  <si>
    <t>- Losses on write-off of equipment</t>
  </si>
  <si>
    <t>- Allowance for decrease in value of inventories</t>
  </si>
  <si>
    <t>- Unrealised gains on exchange rates, net</t>
  </si>
  <si>
    <t>- Write-off of unutilised withholding tax</t>
  </si>
  <si>
    <t>- Gains on lease contract modification</t>
  </si>
  <si>
    <t>- Amortisation of advance receipts for land rental</t>
  </si>
  <si>
    <t xml:space="preserve">  from related parties</t>
  </si>
  <si>
    <t>Cash flows before changes in operating assets</t>
  </si>
  <si>
    <t xml:space="preserve">   and liabilities</t>
  </si>
  <si>
    <t>Change in operating assets and liabilities:</t>
  </si>
  <si>
    <t xml:space="preserve">   (excluding the effect of the acquisition</t>
  </si>
  <si>
    <t xml:space="preserve">   or disposal of subsidiaries)</t>
  </si>
  <si>
    <t>- Trade accounts receivable</t>
  </si>
  <si>
    <t>- Other accounts receivable</t>
  </si>
  <si>
    <t>- Inventories</t>
  </si>
  <si>
    <t>- Other non-current assets</t>
  </si>
  <si>
    <t>- Trade accounts payable</t>
  </si>
  <si>
    <t>- Other accounts payable</t>
  </si>
  <si>
    <t>- Other non-current liabilities</t>
  </si>
  <si>
    <t>Cash generated from (used in) operations</t>
  </si>
  <si>
    <t>- Income tax paid</t>
  </si>
  <si>
    <t>Net cash receipts from (payments in) operating activities</t>
  </si>
  <si>
    <t>Cash flows from investing activities</t>
  </si>
  <si>
    <t xml:space="preserve">Proceeds from short-term loans to related parties </t>
  </si>
  <si>
    <t xml:space="preserve">Payments for short-term loans to related parties </t>
  </si>
  <si>
    <t>Proceeds from long-term loans to related parties</t>
  </si>
  <si>
    <t>Payments for long-term loans to related parties</t>
  </si>
  <si>
    <t>Net payment for acquisition of an indirect subsidiary</t>
  </si>
  <si>
    <t>Payments for investments in subsidiaries</t>
  </si>
  <si>
    <t xml:space="preserve">Net proceed from disposal of an investment in </t>
  </si>
  <si>
    <t xml:space="preserve">   an indirect subsidiary</t>
  </si>
  <si>
    <t>Payments for an investment in an associate</t>
  </si>
  <si>
    <t>Payment for an investment in a joint venture</t>
  </si>
  <si>
    <t>Payments for purchases of investment property</t>
  </si>
  <si>
    <t>Payments for purchases of property, plant and equipment</t>
  </si>
  <si>
    <t>Proceeds from disposals of property, plant and equipment</t>
  </si>
  <si>
    <t>Payments for purchases of intangible assets</t>
  </si>
  <si>
    <t>Proceeds from advance receipts for land rental</t>
  </si>
  <si>
    <t>from related parties</t>
  </si>
  <si>
    <t>Proceeds from dividend income</t>
  </si>
  <si>
    <t>-</t>
  </si>
  <si>
    <t>Proceeds from interest income</t>
  </si>
  <si>
    <t>Proceeds from finance lease receivables</t>
  </si>
  <si>
    <t>Interest paid capitalised in property, plant and equipment</t>
  </si>
  <si>
    <t>Net cash receipts from (payments in) investing activities</t>
  </si>
  <si>
    <t>Cash flows from financing activities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</si>
  <si>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</si>
  <si>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</si>
  <si>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</si>
  <si>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</si>
  <si>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>Proceeds from short-term loans from an other party</t>
  </si>
  <si>
    <t>Payments for short-term loans from related parties</t>
  </si>
  <si>
    <t>Payments from long-term loans from a related party</t>
  </si>
  <si>
    <t>Payments for deferred financing fee</t>
  </si>
  <si>
    <t>Payments for lease liabilities</t>
  </si>
  <si>
    <t xml:space="preserve">Proceeds from paid-up common shares and advance payment </t>
  </si>
  <si>
    <t>for capital increase of a subsidiary from non-controlling interest</t>
  </si>
  <si>
    <t>Interest paid</t>
  </si>
  <si>
    <t>Net increase (decrease) in cash and cash equivalents</t>
  </si>
  <si>
    <t>Beginning balance</t>
  </si>
  <si>
    <t>Currency translation differences on cash and cash equivalents</t>
  </si>
  <si>
    <t xml:space="preserve">Ending balance </t>
  </si>
  <si>
    <t>Cash and cash equivalents are made up as follows:</t>
  </si>
  <si>
    <t>- Cash on hand and deposits at financial</t>
  </si>
  <si>
    <t>institutions - maturities within three months</t>
  </si>
  <si>
    <t>Supplymentary information:</t>
  </si>
  <si>
    <t xml:space="preserve">- Changes in construction payables and </t>
  </si>
  <si>
    <t xml:space="preserve">   payables for purchase of fixed assets</t>
  </si>
  <si>
    <t xml:space="preserve">   (including retention for constructions)</t>
  </si>
  <si>
    <t>- Changes in provision for decommissioning costs</t>
  </si>
  <si>
    <t>- Changes in right-of-use assets</t>
  </si>
  <si>
    <t xml:space="preserve">- Changes in accounts receivable from </t>
  </si>
  <si>
    <t>sales of fixed assets</t>
  </si>
  <si>
    <t>- Reclassification of deferred financing fee</t>
  </si>
</sst>
</file>

<file path=xl/styles.xml><?xml version="1.0" encoding="utf-8"?>
<styleSheet xmlns="http://schemas.openxmlformats.org/spreadsheetml/2006/main">
  <numFmts count="28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#,##0.00\ ;&quot; (&quot;#,##0.00\);&quot; -&quot;#\ ;@\ "/>
    <numFmt numFmtId="179" formatCode="[$$]#,##0.00_);\([$$]#,##0.00\)"/>
    <numFmt numFmtId="180" formatCode="_-&quot;฿&quot;* #,##0_-;\-&quot;฿&quot;* #,##0_-;_-&quot;฿&quot;* &quot;-&quot;_-;_-@_-"/>
    <numFmt numFmtId="181" formatCode="_(* #,##0.00_);_(* \(#,##0.00\);_(* &quot;-&quot;??_);_(@_)"/>
    <numFmt numFmtId="182" formatCode="_-&quot;฿&quot;* #,##0.00_-;\-&quot;฿&quot;* #,##0.00_-;_-&quot;฿&quot;* &quot;-&quot;??_-;_-@_-"/>
    <numFmt numFmtId="183" formatCode="_(* #,##0.00_);_(* \(#,##0.00\);_(* \-??_);_(@_)"/>
    <numFmt numFmtId="184" formatCode="_-* #,##0.00_-;\-* #,##0.00_-;_-* \-??_-;_-@_-"/>
    <numFmt numFmtId="185" formatCode="&quot; $&quot;#,##0\ ;&quot; $(&quot;#,##0\);&quot; $- &quot;;@\ "/>
    <numFmt numFmtId="186" formatCode="General\ "/>
    <numFmt numFmtId="187" formatCode="#,##0;\(#,##0\)"/>
    <numFmt numFmtId="188" formatCode="#,##0;\(#,##0\);\-"/>
    <numFmt numFmtId="189" formatCode="_(* #,##0_);_(* \(#,##0\);_(* &quot;-&quot;_);_(@_)"/>
    <numFmt numFmtId="190" formatCode="#,##0.0;\(#,##0.0\)"/>
    <numFmt numFmtId="191" formatCode="#,##0.00;\(#,##0.00\);\-"/>
  </numFmts>
  <fonts count="56">
    <font>
      <sz val="11"/>
      <color theme="1"/>
      <name val="Calibri"/>
      <family val="2"/>
    </font>
    <font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.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4"/>
      <color indexed="8"/>
      <name val="Browallia New"/>
      <family val="2"/>
    </font>
    <font>
      <sz val="10"/>
      <name val="Cordia New"/>
      <family val="2"/>
    </font>
    <font>
      <u val="single"/>
      <sz val="11"/>
      <color indexed="1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Tahoma"/>
      <family val="2"/>
    </font>
    <font>
      <sz val="11"/>
      <color indexed="8"/>
      <name val="Calibri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0"/>
      <color indexed="30"/>
      <name val="Georgia"/>
      <family val="1"/>
    </font>
    <font>
      <sz val="14"/>
      <name val="Cordia New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Tahoma"/>
      <family val="2"/>
    </font>
    <font>
      <u val="single"/>
      <sz val="10"/>
      <color rgb="FF0563C1"/>
      <name val="Georgia"/>
      <family val="1"/>
    </font>
    <font>
      <sz val="14"/>
      <color rgb="FF000000"/>
      <name val="Browallia New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18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5" borderId="0" applyNumberFormat="0" applyBorder="0" applyAlignment="0" applyProtection="0"/>
    <xf numFmtId="0" fontId="20" fillId="6" borderId="1" applyNumberFormat="0" applyFont="0" applyAlignment="0" applyProtection="0"/>
    <xf numFmtId="0" fontId="3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181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8" borderId="4" applyNumberFormat="0" applyAlignment="0" applyProtection="0"/>
    <xf numFmtId="0" fontId="44" fillId="9" borderId="4" applyNumberFormat="0" applyAlignment="0" applyProtection="0"/>
    <xf numFmtId="0" fontId="45" fillId="8" borderId="5" applyNumberFormat="0" applyAlignment="0" applyProtection="0"/>
    <xf numFmtId="0" fontId="46" fillId="10" borderId="6" applyNumberFormat="0" applyAlignment="0" applyProtection="0"/>
    <xf numFmtId="0" fontId="0" fillId="11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2" borderId="0" applyNumberFormat="0" applyBorder="0" applyAlignment="0" applyProtection="0"/>
    <xf numFmtId="0" fontId="35" fillId="13" borderId="0" applyNumberFormat="0" applyBorder="0" applyAlignment="0" applyProtection="0"/>
    <xf numFmtId="176" fontId="0" fillId="0" borderId="0" applyFont="0" applyFill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176" fontId="15" fillId="0" borderId="0" applyFont="0" applyFill="0" applyBorder="0" applyAlignment="0" applyProtection="0"/>
    <xf numFmtId="178" fontId="2" fillId="0" borderId="0" applyFill="0" applyBorder="0" applyAlignment="0" applyProtection="0"/>
    <xf numFmtId="176" fontId="16" fillId="0" borderId="0" applyFont="0" applyFill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6" fillId="0" borderId="0" applyFont="0" applyFill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  <xf numFmtId="176" fontId="0" fillId="0" borderId="0" applyFont="0" applyFill="0" applyBorder="0" applyAlignment="0" applyProtection="0"/>
    <xf numFmtId="181" fontId="16" fillId="0" borderId="0" applyFont="0" applyFill="0" applyBorder="0" applyAlignment="0" applyProtection="0"/>
    <xf numFmtId="183" fontId="52" fillId="0" borderId="0" applyBorder="0" applyProtection="0">
      <alignment/>
    </xf>
    <xf numFmtId="183" fontId="52" fillId="0" borderId="0" applyBorder="0" applyProtection="0">
      <alignment/>
    </xf>
    <xf numFmtId="184" fontId="2" fillId="0" borderId="0" applyFill="0" applyBorder="0" applyAlignment="0" applyProtection="0"/>
    <xf numFmtId="176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185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6" fontId="0" fillId="0" borderId="0" applyFont="0" applyFill="0" applyBorder="0" applyAlignment="0" applyProtection="0"/>
    <xf numFmtId="185" fontId="2" fillId="0" borderId="0" applyFill="0" applyBorder="0" applyAlignment="0" applyProtection="0"/>
    <xf numFmtId="185" fontId="2" fillId="0" borderId="0" applyBorder="0" applyProtection="0">
      <alignment/>
    </xf>
    <xf numFmtId="0" fontId="1" fillId="0" borderId="0" applyBorder="0" applyProtection="0">
      <alignment/>
    </xf>
    <xf numFmtId="186" fontId="2" fillId="0" borderId="0">
      <alignment/>
      <protection/>
    </xf>
    <xf numFmtId="0" fontId="53" fillId="0" borderId="9" applyNumberFormat="0" applyFill="0" applyBorder="0" applyAlignment="0">
      <protection locked="0"/>
    </xf>
    <xf numFmtId="0" fontId="16" fillId="0" borderId="0">
      <alignment/>
      <protection/>
    </xf>
    <xf numFmtId="179" fontId="54" fillId="0" borderId="0" applyAlignment="0">
      <protection/>
    </xf>
    <xf numFmtId="0" fontId="16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9" fontId="54" fillId="0" borderId="0" applyAlignment="0">
      <protection/>
    </xf>
    <xf numFmtId="0" fontId="1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15" fillId="0" borderId="0" applyFont="0" applyFill="0" applyBorder="0" applyAlignment="0" applyProtection="0"/>
    <xf numFmtId="0" fontId="1" fillId="0" borderId="0" applyBorder="0" applyProtection="0">
      <alignment/>
    </xf>
    <xf numFmtId="0" fontId="33" fillId="0" borderId="0">
      <alignment/>
      <protection/>
    </xf>
  </cellStyleXfs>
  <cellXfs count="274">
    <xf numFmtId="0" fontId="0" fillId="0" borderId="0" xfId="0" applyFont="1" applyAlignment="1">
      <alignment/>
    </xf>
    <xf numFmtId="187" fontId="2" fillId="0" borderId="0" xfId="0" applyNumberFormat="1" applyFont="1" applyFill="1" applyAlignment="1">
      <alignment vertical="center"/>
    </xf>
    <xf numFmtId="187" fontId="2" fillId="0" borderId="0" xfId="0" applyNumberFormat="1" applyFont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188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Alignment="1">
      <alignment horizontal="left" vertical="center"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center" vertical="center"/>
    </xf>
    <xf numFmtId="189" fontId="2" fillId="0" borderId="0" xfId="0" applyNumberFormat="1" applyFont="1" applyFill="1" applyAlignment="1">
      <alignment horizontal="left" vertical="center"/>
    </xf>
    <xf numFmtId="187" fontId="3" fillId="0" borderId="10" xfId="0" applyNumberFormat="1" applyFont="1" applyBorder="1" applyAlignment="1">
      <alignment horizontal="left" vertical="center"/>
    </xf>
    <xf numFmtId="187" fontId="3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left" vertical="center"/>
    </xf>
    <xf numFmtId="188" fontId="2" fillId="0" borderId="10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lef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8" fontId="3" fillId="0" borderId="10" xfId="93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Alignment="1">
      <alignment horizontal="left" vertical="center"/>
    </xf>
    <xf numFmtId="188" fontId="2" fillId="33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190" fontId="2" fillId="0" borderId="0" xfId="0" applyNumberFormat="1" applyFont="1" applyAlignment="1">
      <alignment horizontal="center"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188" fontId="3" fillId="0" borderId="0" xfId="92" applyNumberFormat="1" applyFont="1" applyFill="1" applyAlignment="1">
      <alignment horizontal="right" vertical="center"/>
      <protection/>
    </xf>
    <xf numFmtId="188" fontId="2" fillId="33" borderId="0" xfId="92" applyNumberFormat="1" applyFont="1" applyFill="1" applyAlignment="1">
      <alignment horizontal="right" vertical="center"/>
      <protection/>
    </xf>
    <xf numFmtId="187" fontId="3" fillId="0" borderId="0" xfId="92" applyNumberFormat="1" applyFont="1" applyFill="1" applyAlignment="1">
      <alignment horizontal="left" vertical="center"/>
      <protection/>
    </xf>
    <xf numFmtId="188" fontId="2" fillId="0" borderId="0" xfId="92" applyNumberFormat="1" applyFont="1" applyFill="1" applyAlignment="1">
      <alignment horizontal="right" vertical="center"/>
      <protection/>
    </xf>
    <xf numFmtId="188" fontId="2" fillId="33" borderId="10" xfId="92" applyNumberFormat="1" applyFont="1" applyFill="1" applyBorder="1" applyAlignment="1">
      <alignment horizontal="right" vertical="center"/>
      <protection/>
    </xf>
    <xf numFmtId="188" fontId="2" fillId="0" borderId="10" xfId="92" applyNumberFormat="1" applyFont="1" applyFill="1" applyBorder="1" applyAlignment="1">
      <alignment horizontal="right" vertical="center"/>
      <protection/>
    </xf>
    <xf numFmtId="188" fontId="3" fillId="33" borderId="0" xfId="92" applyNumberFormat="1" applyFont="1" applyFill="1" applyAlignment="1">
      <alignment horizontal="right" vertical="center"/>
      <protection/>
    </xf>
    <xf numFmtId="188" fontId="2" fillId="0" borderId="0" xfId="92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Alignment="1">
      <alignment horizontal="center" vertical="center"/>
    </xf>
    <xf numFmtId="0" fontId="2" fillId="0" borderId="10" xfId="99" applyNumberFormat="1" applyFont="1" applyFill="1" applyBorder="1" applyAlignment="1">
      <alignment horizontal="left" vertical="center" wrapText="1"/>
      <protection/>
    </xf>
    <xf numFmtId="189" fontId="2" fillId="0" borderId="0" xfId="0" applyNumberFormat="1" applyFont="1" applyFill="1" applyAlignment="1">
      <alignment horizontal="center" vertical="center"/>
    </xf>
    <xf numFmtId="187" fontId="3" fillId="0" borderId="0" xfId="88" applyNumberFormat="1" applyFont="1" applyFill="1" applyAlignment="1">
      <alignment horizontal="right" vertical="center"/>
      <protection/>
    </xf>
    <xf numFmtId="189" fontId="2" fillId="0" borderId="1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8" fontId="2" fillId="33" borderId="0" xfId="0" applyNumberFormat="1" applyFont="1" applyFill="1" applyBorder="1" applyAlignment="1">
      <alignment horizontal="right" vertical="center"/>
    </xf>
    <xf numFmtId="187" fontId="3" fillId="0" borderId="0" xfId="92" applyNumberFormat="1" applyFont="1" applyFill="1" applyAlignment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188" fontId="2" fillId="33" borderId="0" xfId="92" applyNumberFormat="1" applyFont="1" applyFill="1" applyBorder="1" applyAlignment="1">
      <alignment horizontal="right" vertical="center"/>
      <protection/>
    </xf>
    <xf numFmtId="188" fontId="2" fillId="33" borderId="0" xfId="92" applyNumberFormat="1" applyFont="1" applyFill="1" applyAlignment="1">
      <alignment horizontal="right" vertical="center" wrapText="1"/>
      <protection/>
    </xf>
    <xf numFmtId="188" fontId="2" fillId="0" borderId="0" xfId="92" applyNumberFormat="1" applyFont="1" applyFill="1" applyAlignment="1">
      <alignment horizontal="right" vertical="center" wrapText="1"/>
      <protection/>
    </xf>
    <xf numFmtId="187" fontId="55" fillId="0" borderId="0" xfId="0" applyNumberFormat="1" applyFont="1" applyFill="1" applyAlignment="1">
      <alignment horizontal="left" vertical="center"/>
    </xf>
    <xf numFmtId="187" fontId="2" fillId="33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Alignment="1">
      <alignment horizontal="left" vertical="center"/>
    </xf>
    <xf numFmtId="0" fontId="2" fillId="0" borderId="10" xfId="99" applyNumberFormat="1" applyFont="1" applyBorder="1" applyAlignment="1">
      <alignment horizontal="left" vertical="center" wrapText="1"/>
      <protection/>
    </xf>
    <xf numFmtId="188" fontId="2" fillId="0" borderId="0" xfId="93" applyNumberFormat="1" applyFont="1" applyFill="1" applyAlignment="1">
      <alignment horizontal="right" vertical="center"/>
      <protection/>
    </xf>
    <xf numFmtId="187" fontId="2" fillId="33" borderId="0" xfId="0" applyNumberFormat="1" applyFont="1" applyFill="1" applyAlignment="1">
      <alignment vertical="center"/>
    </xf>
    <xf numFmtId="188" fontId="2" fillId="33" borderId="11" xfId="92" applyNumberFormat="1" applyFont="1" applyFill="1" applyBorder="1" applyAlignment="1">
      <alignment horizontal="right" vertical="center"/>
      <protection/>
    </xf>
    <xf numFmtId="188" fontId="2" fillId="0" borderId="11" xfId="92" applyNumberFormat="1" applyFont="1" applyFill="1" applyBorder="1" applyAlignment="1">
      <alignment horizontal="right" vertical="center"/>
      <protection/>
    </xf>
    <xf numFmtId="187" fontId="2" fillId="0" borderId="0" xfId="92" applyNumberFormat="1" applyFont="1" applyFill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7" fontId="2" fillId="0" borderId="0" xfId="92" applyNumberFormat="1" applyFont="1" applyFill="1" applyAlignment="1">
      <alignment horizontal="center" vertical="center"/>
      <protection/>
    </xf>
    <xf numFmtId="187" fontId="6" fillId="0" borderId="0" xfId="90" applyNumberFormat="1" applyFont="1" applyFill="1" applyBorder="1" applyAlignment="1">
      <alignment vertical="center"/>
      <protection/>
    </xf>
    <xf numFmtId="187" fontId="2" fillId="0" borderId="0" xfId="90" applyNumberFormat="1" applyFont="1" applyFill="1" applyBorder="1" applyAlignment="1">
      <alignment horizontal="left" vertical="center"/>
      <protection/>
    </xf>
    <xf numFmtId="187" fontId="2" fillId="0" borderId="0" xfId="90" applyNumberFormat="1" applyFont="1" applyFill="1" applyBorder="1" applyAlignment="1">
      <alignment horizontal="center" vertical="center"/>
      <protection/>
    </xf>
    <xf numFmtId="187" fontId="2" fillId="0" borderId="0" xfId="90" applyNumberFormat="1" applyFont="1" applyFill="1" applyBorder="1" applyAlignment="1">
      <alignment horizontal="right" vertical="center"/>
      <protection/>
    </xf>
    <xf numFmtId="187" fontId="2" fillId="0" borderId="0" xfId="90" applyNumberFormat="1" applyFont="1" applyFill="1" applyBorder="1" applyAlignment="1">
      <alignment vertical="center"/>
      <protection/>
    </xf>
    <xf numFmtId="187" fontId="3" fillId="0" borderId="0" xfId="90" applyNumberFormat="1" applyFont="1" applyFill="1" applyBorder="1" applyAlignment="1">
      <alignment horizontal="left" vertical="center"/>
      <protection/>
    </xf>
    <xf numFmtId="187" fontId="3" fillId="0" borderId="10" xfId="101" applyNumberFormat="1" applyFont="1" applyFill="1" applyBorder="1" applyAlignment="1">
      <alignment horizontal="left" vertical="center"/>
      <protection/>
    </xf>
    <xf numFmtId="187" fontId="3" fillId="0" borderId="10" xfId="90" applyNumberFormat="1" applyFont="1" applyFill="1" applyBorder="1" applyAlignment="1">
      <alignment horizontal="left" vertical="center"/>
      <protection/>
    </xf>
    <xf numFmtId="187" fontId="2" fillId="0" borderId="10" xfId="90" applyNumberFormat="1" applyFont="1" applyFill="1" applyBorder="1" applyAlignment="1">
      <alignment horizontal="center" vertical="center"/>
      <protection/>
    </xf>
    <xf numFmtId="187" fontId="2" fillId="0" borderId="10" xfId="90" applyNumberFormat="1" applyFont="1" applyFill="1" applyBorder="1" applyAlignment="1">
      <alignment horizontal="right" vertical="center"/>
      <protection/>
    </xf>
    <xf numFmtId="188" fontId="2" fillId="0" borderId="0" xfId="90" applyNumberFormat="1" applyFont="1" applyFill="1" applyBorder="1" applyAlignment="1">
      <alignment horizontal="center" vertical="center"/>
      <protection/>
    </xf>
    <xf numFmtId="188" fontId="2" fillId="0" borderId="0" xfId="90" applyNumberFormat="1" applyFont="1" applyFill="1" applyBorder="1" applyAlignment="1">
      <alignment horizontal="right" vertical="center"/>
      <protection/>
    </xf>
    <xf numFmtId="187" fontId="3" fillId="0" borderId="0" xfId="90" applyNumberFormat="1" applyFont="1" applyFill="1" applyBorder="1" applyAlignment="1">
      <alignment horizontal="right" vertical="center"/>
      <protection/>
    </xf>
    <xf numFmtId="187" fontId="7" fillId="0" borderId="0" xfId="90" applyNumberFormat="1" applyFont="1" applyFill="1" applyBorder="1" applyAlignment="1">
      <alignment horizontal="left" vertical="center"/>
      <protection/>
    </xf>
    <xf numFmtId="187" fontId="6" fillId="0" borderId="0" xfId="90" applyNumberFormat="1" applyFont="1" applyFill="1" applyBorder="1" applyAlignment="1">
      <alignment horizontal="left" vertical="center"/>
      <protection/>
    </xf>
    <xf numFmtId="187" fontId="6" fillId="0" borderId="0" xfId="90" applyNumberFormat="1" applyFont="1" applyFill="1" applyBorder="1" applyAlignment="1">
      <alignment horizontal="center" vertical="center"/>
      <protection/>
    </xf>
    <xf numFmtId="187" fontId="6" fillId="0" borderId="0" xfId="90" applyNumberFormat="1" applyFont="1" applyFill="1" applyBorder="1" applyAlignment="1">
      <alignment horizontal="right" vertical="center"/>
      <protection/>
    </xf>
    <xf numFmtId="187" fontId="6" fillId="0" borderId="10" xfId="90" applyNumberFormat="1" applyFont="1" applyFill="1" applyBorder="1" applyAlignment="1">
      <alignment horizontal="center" vertical="center"/>
      <protection/>
    </xf>
    <xf numFmtId="187" fontId="6" fillId="0" borderId="10" xfId="90" applyNumberFormat="1" applyFont="1" applyFill="1" applyBorder="1" applyAlignment="1">
      <alignment horizontal="right" vertical="center"/>
      <protection/>
    </xf>
    <xf numFmtId="187" fontId="6" fillId="0" borderId="10" xfId="90" applyNumberFormat="1" applyFont="1" applyFill="1" applyBorder="1" applyAlignment="1">
      <alignment horizontal="left" vertical="center"/>
      <protection/>
    </xf>
    <xf numFmtId="188" fontId="7" fillId="0" borderId="0" xfId="90" applyNumberFormat="1" applyFont="1" applyFill="1" applyBorder="1" applyAlignment="1">
      <alignment horizontal="right" vertical="center"/>
      <protection/>
    </xf>
    <xf numFmtId="187" fontId="7" fillId="0" borderId="0" xfId="90" applyNumberFormat="1" applyFont="1" applyFill="1" applyBorder="1" applyAlignment="1">
      <alignment horizontal="right" vertical="center"/>
      <protection/>
    </xf>
    <xf numFmtId="188" fontId="7" fillId="0" borderId="0" xfId="99" applyNumberFormat="1" applyFont="1" applyFill="1" applyAlignment="1">
      <alignment horizontal="right" vertical="center"/>
      <protection/>
    </xf>
    <xf numFmtId="0" fontId="8" fillId="0" borderId="10" xfId="99" applyFont="1" applyFill="1" applyBorder="1" applyAlignment="1">
      <alignment horizontal="center" vertical="center"/>
      <protection/>
    </xf>
    <xf numFmtId="188" fontId="7" fillId="0" borderId="10" xfId="93" applyNumberFormat="1" applyFont="1" applyFill="1" applyBorder="1" applyAlignment="1">
      <alignment horizontal="right" vertical="center"/>
      <protection/>
    </xf>
    <xf numFmtId="188" fontId="7" fillId="0" borderId="0" xfId="93" applyNumberFormat="1" applyFont="1" applyFill="1" applyBorder="1" applyAlignment="1">
      <alignment horizontal="right" vertical="center"/>
      <protection/>
    </xf>
    <xf numFmtId="0" fontId="6" fillId="0" borderId="0" xfId="99" applyFont="1" applyFill="1" applyAlignment="1">
      <alignment vertical="center"/>
      <protection/>
    </xf>
    <xf numFmtId="188" fontId="6" fillId="0" borderId="0" xfId="90" applyNumberFormat="1" applyFont="1" applyFill="1" applyBorder="1" applyAlignment="1">
      <alignment vertical="center"/>
      <protection/>
    </xf>
    <xf numFmtId="187" fontId="6" fillId="0" borderId="0" xfId="90" applyNumberFormat="1" applyFont="1" applyAlignment="1">
      <alignment horizontal="left" vertical="center"/>
      <protection/>
    </xf>
    <xf numFmtId="188" fontId="6" fillId="0" borderId="10" xfId="90" applyNumberFormat="1" applyFont="1" applyFill="1" applyBorder="1" applyAlignment="1">
      <alignment vertical="center"/>
      <protection/>
    </xf>
    <xf numFmtId="188" fontId="6" fillId="0" borderId="0" xfId="90" applyNumberFormat="1" applyFont="1" applyFill="1" applyBorder="1" applyAlignment="1">
      <alignment horizontal="right" vertical="center"/>
      <protection/>
    </xf>
    <xf numFmtId="187" fontId="7" fillId="0" borderId="0" xfId="90" applyNumberFormat="1" applyFont="1" applyAlignment="1">
      <alignment horizontal="left" vertical="center"/>
      <protection/>
    </xf>
    <xf numFmtId="188" fontId="6" fillId="0" borderId="11" xfId="90" applyNumberFormat="1" applyFont="1" applyFill="1" applyBorder="1" applyAlignment="1">
      <alignment horizontal="right" vertical="center"/>
      <protection/>
    </xf>
    <xf numFmtId="0" fontId="7" fillId="0" borderId="0" xfId="99" applyFont="1" applyFill="1" applyBorder="1" applyAlignment="1">
      <alignment horizontal="center" vertical="center"/>
      <protection/>
    </xf>
    <xf numFmtId="188" fontId="6" fillId="33" borderId="0" xfId="90" applyNumberFormat="1" applyFont="1" applyFill="1" applyBorder="1" applyAlignment="1">
      <alignment vertical="center"/>
      <protection/>
    </xf>
    <xf numFmtId="188" fontId="6" fillId="33" borderId="10" xfId="90" applyNumberFormat="1" applyFont="1" applyFill="1" applyBorder="1" applyAlignment="1">
      <alignment vertical="center"/>
      <protection/>
    </xf>
    <xf numFmtId="188" fontId="6" fillId="33" borderId="0" xfId="90" applyNumberFormat="1" applyFont="1" applyFill="1" applyBorder="1" applyAlignment="1">
      <alignment horizontal="right" vertical="center"/>
      <protection/>
    </xf>
    <xf numFmtId="188" fontId="6" fillId="33" borderId="11" xfId="90" applyNumberFormat="1" applyFont="1" applyFill="1" applyBorder="1" applyAlignment="1">
      <alignment horizontal="right" vertical="center"/>
      <protection/>
    </xf>
    <xf numFmtId="187" fontId="2" fillId="0" borderId="10" xfId="90" applyNumberFormat="1" applyFont="1" applyFill="1" applyBorder="1" applyAlignment="1">
      <alignment horizontal="left" vertical="center"/>
      <protection/>
    </xf>
    <xf numFmtId="187" fontId="2" fillId="0" borderId="10" xfId="90" applyNumberFormat="1" applyFont="1" applyFill="1" applyBorder="1" applyAlignment="1">
      <alignment vertical="center"/>
      <protection/>
    </xf>
    <xf numFmtId="187" fontId="7" fillId="0" borderId="12" xfId="90" applyNumberFormat="1" applyFont="1" applyFill="1" applyBorder="1" applyAlignment="1">
      <alignment horizontal="center" vertical="center"/>
      <protection/>
    </xf>
    <xf numFmtId="187" fontId="7" fillId="0" borderId="0" xfId="90" applyNumberFormat="1" applyFont="1" applyFill="1" applyBorder="1" applyAlignment="1">
      <alignment horizontal="center" vertical="center"/>
      <protection/>
    </xf>
    <xf numFmtId="181" fontId="7" fillId="0" borderId="12" xfId="73" applyFont="1" applyFill="1" applyBorder="1" applyAlignment="1">
      <alignment horizontal="center" vertical="center"/>
    </xf>
    <xf numFmtId="187" fontId="7" fillId="0" borderId="10" xfId="90" applyNumberFormat="1" applyFont="1" applyFill="1" applyBorder="1" applyAlignment="1">
      <alignment horizontal="center" vertical="center"/>
      <protection/>
    </xf>
    <xf numFmtId="181" fontId="7" fillId="0" borderId="0" xfId="73" applyFont="1" applyFill="1" applyAlignment="1">
      <alignment horizontal="right" vertical="center"/>
    </xf>
    <xf numFmtId="188" fontId="7" fillId="0" borderId="0" xfId="73" applyNumberFormat="1" applyFont="1" applyFill="1" applyAlignment="1">
      <alignment horizontal="right" vertical="center"/>
    </xf>
    <xf numFmtId="181" fontId="7" fillId="0" borderId="0" xfId="73" applyFont="1" applyFill="1" applyBorder="1" applyAlignment="1">
      <alignment horizontal="right" vertical="center" wrapText="1"/>
    </xf>
    <xf numFmtId="188" fontId="6" fillId="0" borderId="10" xfId="90" applyNumberFormat="1" applyFont="1" applyFill="1" applyBorder="1" applyAlignment="1">
      <alignment horizontal="right" vertical="center"/>
      <protection/>
    </xf>
    <xf numFmtId="188" fontId="6" fillId="33" borderId="10" xfId="90" applyNumberFormat="1" applyFont="1" applyFill="1" applyBorder="1" applyAlignment="1">
      <alignment horizontal="right" vertical="center"/>
      <protection/>
    </xf>
    <xf numFmtId="187" fontId="3" fillId="0" borderId="0" xfId="88" applyNumberFormat="1" applyFont="1" applyFill="1" applyBorder="1" applyAlignment="1">
      <alignment horizontal="right" vertical="center"/>
      <protection/>
    </xf>
    <xf numFmtId="188" fontId="7" fillId="0" borderId="10" xfId="0" applyNumberFormat="1" applyFont="1" applyFill="1" applyBorder="1" applyAlignment="1">
      <alignment horizontal="right" vertical="center"/>
    </xf>
    <xf numFmtId="0" fontId="9" fillId="0" borderId="0" xfId="99" applyFont="1" applyFill="1" applyAlignment="1">
      <alignment vertical="center"/>
      <protection/>
    </xf>
    <xf numFmtId="0" fontId="9" fillId="0" borderId="0" xfId="99" applyFont="1" applyFill="1" applyAlignment="1">
      <alignment/>
      <protection/>
    </xf>
    <xf numFmtId="0" fontId="2" fillId="0" borderId="0" xfId="99" applyFont="1" applyFill="1" applyAlignment="1">
      <alignment vertical="center"/>
      <protection/>
    </xf>
    <xf numFmtId="0" fontId="2" fillId="0" borderId="0" xfId="99" applyNumberFormat="1" applyFont="1" applyFill="1" applyAlignment="1">
      <alignment horizontal="center" vertical="center"/>
      <protection/>
    </xf>
    <xf numFmtId="0" fontId="2" fillId="0" borderId="0" xfId="99" applyFont="1" applyFill="1" applyAlignment="1">
      <alignment horizontal="right" vertical="center"/>
      <protection/>
    </xf>
    <xf numFmtId="188" fontId="2" fillId="0" borderId="0" xfId="99" applyNumberFormat="1" applyFont="1" applyFill="1" applyAlignment="1">
      <alignment horizontal="right" vertical="center"/>
      <protection/>
    </xf>
    <xf numFmtId="0" fontId="3" fillId="0" borderId="0" xfId="99" applyFont="1" applyFill="1" applyAlignment="1">
      <alignment vertical="center"/>
      <protection/>
    </xf>
    <xf numFmtId="0" fontId="3" fillId="0" borderId="10" xfId="99" applyFont="1" applyFill="1" applyBorder="1" applyAlignment="1">
      <alignment vertical="center"/>
      <protection/>
    </xf>
    <xf numFmtId="0" fontId="2" fillId="0" borderId="10" xfId="99" applyNumberFormat="1" applyFont="1" applyFill="1" applyBorder="1" applyAlignment="1">
      <alignment horizontal="center" vertical="center"/>
      <protection/>
    </xf>
    <xf numFmtId="0" fontId="2" fillId="0" borderId="10" xfId="99" applyFont="1" applyFill="1" applyBorder="1" applyAlignment="1">
      <alignment horizontal="right" vertical="center"/>
      <protection/>
    </xf>
    <xf numFmtId="188" fontId="2" fillId="0" borderId="10" xfId="99" applyNumberFormat="1" applyFont="1" applyFill="1" applyBorder="1" applyAlignment="1">
      <alignment horizontal="right" vertical="center"/>
      <protection/>
    </xf>
    <xf numFmtId="0" fontId="9" fillId="0" borderId="0" xfId="99" applyFont="1" applyFill="1" applyBorder="1" applyAlignment="1">
      <alignment vertical="center"/>
      <protection/>
    </xf>
    <xf numFmtId="0" fontId="8" fillId="0" borderId="0" xfId="99" applyFont="1" applyFill="1" applyBorder="1" applyAlignment="1">
      <alignment horizontal="right" vertical="center"/>
      <protection/>
    </xf>
    <xf numFmtId="0" fontId="8" fillId="0" borderId="0" xfId="99" applyFont="1" applyFill="1" applyBorder="1" applyAlignment="1">
      <alignment horizontal="center" vertical="center"/>
      <protection/>
    </xf>
    <xf numFmtId="188" fontId="8" fillId="0" borderId="10" xfId="99" applyNumberFormat="1" applyFont="1" applyFill="1" applyBorder="1" applyAlignment="1">
      <alignment horizontal="right" vertical="center"/>
      <protection/>
    </xf>
    <xf numFmtId="0" fontId="8" fillId="0" borderId="10" xfId="99" applyFont="1" applyFill="1" applyBorder="1" applyAlignment="1">
      <alignment horizontal="right" vertical="center"/>
      <protection/>
    </xf>
    <xf numFmtId="188" fontId="8" fillId="0" borderId="12" xfId="99" applyNumberFormat="1" applyFont="1" applyFill="1" applyBorder="1" applyAlignment="1">
      <alignment horizontal="center" vertical="center"/>
      <protection/>
    </xf>
    <xf numFmtId="188" fontId="8" fillId="0" borderId="0" xfId="99" applyNumberFormat="1" applyFont="1" applyFill="1" applyBorder="1" applyAlignment="1">
      <alignment horizontal="center" vertical="center"/>
      <protection/>
    </xf>
    <xf numFmtId="0" fontId="8" fillId="0" borderId="0" xfId="99" applyFont="1" applyFill="1" applyAlignment="1">
      <alignment horizontal="center"/>
      <protection/>
    </xf>
    <xf numFmtId="0" fontId="8" fillId="0" borderId="0" xfId="73" applyNumberFormat="1" applyFont="1" applyFill="1" applyAlignment="1">
      <alignment horizontal="right"/>
    </xf>
    <xf numFmtId="0" fontId="8" fillId="0" borderId="0" xfId="90" applyNumberFormat="1" applyFont="1" applyFill="1" applyBorder="1" applyAlignment="1">
      <alignment horizontal="right"/>
      <protection/>
    </xf>
    <xf numFmtId="0" fontId="8" fillId="0" borderId="0" xfId="99" applyFont="1" applyFill="1" applyAlignment="1">
      <alignment horizontal="center" vertical="center"/>
      <protection/>
    </xf>
    <xf numFmtId="0" fontId="9" fillId="0" borderId="0" xfId="99" applyNumberFormat="1" applyFont="1" applyFill="1" applyAlignment="1">
      <alignment vertical="center"/>
      <protection/>
    </xf>
    <xf numFmtId="0" fontId="8" fillId="0" borderId="0" xfId="73" applyNumberFormat="1" applyFont="1" applyFill="1" applyAlignment="1">
      <alignment horizontal="right" vertical="center"/>
    </xf>
    <xf numFmtId="0" fontId="8" fillId="0" borderId="0" xfId="90" applyNumberFormat="1" applyFont="1" applyFill="1" applyBorder="1" applyAlignment="1">
      <alignment horizontal="right" vertical="center"/>
      <protection/>
    </xf>
    <xf numFmtId="0" fontId="8" fillId="0" borderId="0" xfId="99" applyNumberFormat="1" applyFont="1" applyFill="1" applyAlignment="1">
      <alignment horizontal="right" vertical="center"/>
      <protection/>
    </xf>
    <xf numFmtId="187" fontId="8" fillId="0" borderId="0" xfId="90" applyNumberFormat="1" applyFont="1" applyFill="1" applyBorder="1" applyAlignment="1">
      <alignment horizontal="center" vertical="center"/>
      <protection/>
    </xf>
    <xf numFmtId="0" fontId="8" fillId="0" borderId="10" xfId="93" applyNumberFormat="1" applyFont="1" applyFill="1" applyBorder="1" applyAlignment="1">
      <alignment horizontal="right" vertical="center"/>
      <protection/>
    </xf>
    <xf numFmtId="0" fontId="8" fillId="0" borderId="0" xfId="73" applyNumberFormat="1" applyFont="1" applyFill="1" applyBorder="1" applyAlignment="1">
      <alignment horizontal="right" vertical="center"/>
    </xf>
    <xf numFmtId="187" fontId="8" fillId="0" borderId="0" xfId="90" applyNumberFormat="1" applyFont="1" applyFill="1" applyBorder="1" applyAlignment="1">
      <alignment horizontal="left" vertical="center"/>
      <protection/>
    </xf>
    <xf numFmtId="0" fontId="9" fillId="0" borderId="0" xfId="99" applyFont="1" applyFill="1" applyAlignment="1">
      <alignment horizontal="center" vertical="center"/>
      <protection/>
    </xf>
    <xf numFmtId="188" fontId="9" fillId="0" borderId="0" xfId="99" applyNumberFormat="1" applyFont="1" applyFill="1" applyBorder="1" applyAlignment="1">
      <alignment horizontal="right" vertical="center"/>
      <protection/>
    </xf>
    <xf numFmtId="188" fontId="9" fillId="0" borderId="0" xfId="99" applyNumberFormat="1" applyFont="1" applyFill="1" applyAlignment="1">
      <alignment horizontal="right" vertical="center"/>
      <protection/>
    </xf>
    <xf numFmtId="188" fontId="9" fillId="0" borderId="0" xfId="17" applyNumberFormat="1" applyFont="1" applyFill="1" applyAlignment="1">
      <alignment vertical="center"/>
    </xf>
    <xf numFmtId="187" fontId="9" fillId="0" borderId="0" xfId="90" applyNumberFormat="1" applyFont="1" applyAlignment="1">
      <alignment horizontal="left" vertical="center"/>
      <protection/>
    </xf>
    <xf numFmtId="187" fontId="8" fillId="0" borderId="0" xfId="90" applyNumberFormat="1" applyFont="1" applyAlignment="1">
      <alignment horizontal="left" vertical="center"/>
      <protection/>
    </xf>
    <xf numFmtId="0" fontId="9" fillId="0" borderId="0" xfId="99" applyFont="1" applyAlignment="1">
      <alignment vertical="center"/>
      <protection/>
    </xf>
    <xf numFmtId="187" fontId="9" fillId="0" borderId="0" xfId="90" applyNumberFormat="1" applyFont="1" applyFill="1" applyAlignment="1">
      <alignment vertical="center"/>
      <protection/>
    </xf>
    <xf numFmtId="188" fontId="9" fillId="0" borderId="13" xfId="99" applyNumberFormat="1" applyFont="1" applyFill="1" applyBorder="1" applyAlignment="1">
      <alignment horizontal="right" vertical="center"/>
      <protection/>
    </xf>
    <xf numFmtId="188" fontId="9" fillId="0" borderId="11" xfId="99" applyNumberFormat="1" applyFont="1" applyFill="1" applyBorder="1" applyAlignment="1">
      <alignment horizontal="right" vertical="center"/>
      <protection/>
    </xf>
    <xf numFmtId="188" fontId="9" fillId="33" borderId="0" xfId="17" applyNumberFormat="1" applyFont="1" applyFill="1" applyAlignment="1">
      <alignment vertical="center"/>
    </xf>
    <xf numFmtId="187" fontId="9" fillId="0" borderId="0" xfId="90" applyNumberFormat="1" applyFont="1" applyFill="1" applyBorder="1" applyAlignment="1">
      <alignment horizontal="left" vertical="center"/>
      <protection/>
    </xf>
    <xf numFmtId="188" fontId="9" fillId="33" borderId="13" xfId="99" applyNumberFormat="1" applyFont="1" applyFill="1" applyBorder="1" applyAlignment="1">
      <alignment horizontal="right" vertical="center"/>
      <protection/>
    </xf>
    <xf numFmtId="188" fontId="9" fillId="33" borderId="11" xfId="99" applyNumberFormat="1" applyFont="1" applyFill="1" applyBorder="1" applyAlignment="1">
      <alignment horizontal="right" vertical="center"/>
      <protection/>
    </xf>
    <xf numFmtId="0" fontId="2" fillId="0" borderId="10" xfId="99" applyFont="1" applyFill="1" applyBorder="1" applyAlignment="1">
      <alignment vertical="center"/>
      <protection/>
    </xf>
    <xf numFmtId="0" fontId="9" fillId="0" borderId="0" xfId="99" applyFont="1" applyFill="1" applyAlignment="1">
      <alignment horizontal="right" vertical="center"/>
      <protection/>
    </xf>
    <xf numFmtId="0" fontId="8" fillId="0" borderId="12" xfId="99" applyFont="1" applyFill="1" applyBorder="1" applyAlignment="1">
      <alignment horizontal="center" vertical="center"/>
      <protection/>
    </xf>
    <xf numFmtId="0" fontId="8" fillId="0" borderId="0" xfId="99" applyFont="1" applyFill="1" applyAlignment="1">
      <alignment horizontal="right" vertical="center"/>
      <protection/>
    </xf>
    <xf numFmtId="0" fontId="9" fillId="0" borderId="0" xfId="99" applyNumberFormat="1" applyFont="1" applyFill="1" applyAlignment="1">
      <alignment horizontal="right" vertical="center"/>
      <protection/>
    </xf>
    <xf numFmtId="188" fontId="8" fillId="0" borderId="10" xfId="73" applyNumberFormat="1" applyFont="1" applyFill="1" applyBorder="1" applyAlignment="1">
      <alignment horizontal="center"/>
    </xf>
    <xf numFmtId="188" fontId="9" fillId="0" borderId="0" xfId="99" applyNumberFormat="1" applyFont="1" applyFill="1" applyAlignment="1">
      <alignment vertical="center"/>
      <protection/>
    </xf>
    <xf numFmtId="188" fontId="9" fillId="33" borderId="0" xfId="99" applyNumberFormat="1" applyFont="1" applyFill="1" applyAlignment="1">
      <alignment vertical="center"/>
      <protection/>
    </xf>
    <xf numFmtId="188" fontId="8" fillId="0" borderId="0" xfId="99" applyNumberFormat="1" applyFont="1" applyFill="1" applyBorder="1" applyAlignment="1">
      <alignment vertical="center"/>
      <protection/>
    </xf>
    <xf numFmtId="188" fontId="8" fillId="0" borderId="0" xfId="99" applyNumberFormat="1" applyFont="1" applyFill="1" applyBorder="1" applyAlignment="1">
      <alignment horizontal="right" vertical="center"/>
      <protection/>
    </xf>
    <xf numFmtId="0" fontId="8" fillId="0" borderId="0" xfId="99" applyFont="1" applyFill="1" applyBorder="1" applyAlignment="1">
      <alignment vertical="center"/>
      <protection/>
    </xf>
    <xf numFmtId="0" fontId="9" fillId="0" borderId="0" xfId="99" applyNumberFormat="1" applyFont="1" applyFill="1" applyAlignment="1">
      <alignment/>
      <protection/>
    </xf>
    <xf numFmtId="188" fontId="9" fillId="0" borderId="0" xfId="17" applyNumberFormat="1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97" applyNumberFormat="1" applyFont="1" applyFill="1" applyBorder="1" applyAlignment="1">
      <alignment horizontal="left" vertical="center"/>
      <protection/>
    </xf>
    <xf numFmtId="187" fontId="2" fillId="0" borderId="0" xfId="97" applyNumberFormat="1" applyFont="1" applyFill="1" applyBorder="1" applyAlignment="1">
      <alignment horizontal="center" vertical="center"/>
      <protection/>
    </xf>
    <xf numFmtId="188" fontId="2" fillId="0" borderId="0" xfId="97" applyNumberFormat="1" applyFont="1" applyFill="1" applyBorder="1" applyAlignment="1">
      <alignment horizontal="right" vertical="center"/>
      <protection/>
    </xf>
    <xf numFmtId="187" fontId="2" fillId="0" borderId="0" xfId="97" applyNumberFormat="1" applyFont="1" applyFill="1" applyBorder="1" applyAlignment="1">
      <alignment vertical="center"/>
      <protection/>
    </xf>
    <xf numFmtId="187" fontId="3" fillId="0" borderId="0" xfId="97" applyNumberFormat="1" applyFont="1" applyFill="1" applyBorder="1" applyAlignment="1">
      <alignment horizontal="left" vertical="center"/>
      <protection/>
    </xf>
    <xf numFmtId="189" fontId="2" fillId="0" borderId="0" xfId="97" applyNumberFormat="1" applyFont="1" applyFill="1" applyBorder="1" applyAlignment="1">
      <alignment horizontal="left" vertical="center"/>
      <protection/>
    </xf>
    <xf numFmtId="187" fontId="3" fillId="0" borderId="10" xfId="100" applyNumberFormat="1" applyFont="1" applyBorder="1" applyAlignment="1">
      <alignment horizontal="left" vertical="center"/>
      <protection/>
    </xf>
    <xf numFmtId="187" fontId="3" fillId="0" borderId="10" xfId="97" applyNumberFormat="1" applyFont="1" applyFill="1" applyBorder="1" applyAlignment="1">
      <alignment horizontal="left" vertical="center"/>
      <protection/>
    </xf>
    <xf numFmtId="187" fontId="2" fillId="0" borderId="10" xfId="97" applyNumberFormat="1" applyFont="1" applyFill="1" applyBorder="1" applyAlignment="1">
      <alignment horizontal="center" vertical="center"/>
      <protection/>
    </xf>
    <xf numFmtId="187" fontId="2" fillId="0" borderId="10" xfId="97" applyNumberFormat="1" applyFont="1" applyFill="1" applyBorder="1" applyAlignment="1">
      <alignment horizontal="left" vertical="center"/>
      <protection/>
    </xf>
    <xf numFmtId="188" fontId="2" fillId="0" borderId="10" xfId="97" applyNumberFormat="1" applyFont="1" applyFill="1" applyBorder="1" applyAlignment="1">
      <alignment horizontal="right" vertical="center"/>
      <protection/>
    </xf>
    <xf numFmtId="189" fontId="2" fillId="0" borderId="10" xfId="97" applyNumberFormat="1" applyFont="1" applyFill="1" applyBorder="1" applyAlignment="1">
      <alignment horizontal="left" vertical="center"/>
      <protection/>
    </xf>
    <xf numFmtId="187" fontId="3" fillId="0" borderId="0" xfId="100" applyNumberFormat="1" applyFont="1" applyFill="1" applyBorder="1" applyAlignment="1">
      <alignment horizontal="left" vertical="center"/>
      <protection/>
    </xf>
    <xf numFmtId="187" fontId="2" fillId="0" borderId="0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8" fontId="3" fillId="33" borderId="0" xfId="93" applyNumberFormat="1" applyFont="1" applyFill="1" applyBorder="1" applyAlignment="1">
      <alignment horizontal="right" vertical="center"/>
      <protection/>
    </xf>
    <xf numFmtId="188" fontId="3" fillId="0" borderId="0" xfId="93" applyNumberFormat="1" applyFont="1" applyFill="1" applyBorder="1" applyAlignment="1">
      <alignment horizontal="right" vertical="center"/>
      <protection/>
    </xf>
    <xf numFmtId="188" fontId="2" fillId="33" borderId="0" xfId="97" applyNumberFormat="1" applyFont="1" applyFill="1" applyBorder="1" applyAlignment="1">
      <alignment horizontal="right" vertical="center"/>
      <protection/>
    </xf>
    <xf numFmtId="189" fontId="2" fillId="0" borderId="0" xfId="97" applyNumberFormat="1" applyFont="1" applyFill="1" applyBorder="1" applyAlignment="1">
      <alignment horizontal="right" vertical="center"/>
      <protection/>
    </xf>
    <xf numFmtId="188" fontId="2" fillId="0" borderId="0" xfId="97" applyNumberFormat="1" applyFont="1" applyFill="1" applyAlignment="1">
      <alignment horizontal="right" vertical="center"/>
      <protection/>
    </xf>
    <xf numFmtId="190" fontId="2" fillId="0" borderId="0" xfId="97" applyNumberFormat="1" applyFont="1" applyFill="1" applyBorder="1" applyAlignment="1">
      <alignment horizontal="center" vertical="center"/>
      <protection/>
    </xf>
    <xf numFmtId="188" fontId="2" fillId="33" borderId="10" xfId="97" applyNumberFormat="1" applyFont="1" applyFill="1" applyBorder="1" applyAlignment="1">
      <alignment horizontal="right" vertical="center"/>
      <protection/>
    </xf>
    <xf numFmtId="187" fontId="3" fillId="0" borderId="0" xfId="97" applyNumberFormat="1" applyFont="1" applyFill="1" applyBorder="1" applyAlignment="1">
      <alignment vertical="center"/>
      <protection/>
    </xf>
    <xf numFmtId="0" fontId="2" fillId="0" borderId="10" xfId="99" applyNumberFormat="1" applyFont="1" applyBorder="1" applyAlignment="1">
      <alignment horizontal="left" vertical="center" shrinkToFit="1"/>
      <protection/>
    </xf>
    <xf numFmtId="187" fontId="3" fillId="0" borderId="10" xfId="100" applyNumberFormat="1" applyFont="1" applyFill="1" applyBorder="1" applyAlignment="1">
      <alignment horizontal="left" vertical="center"/>
      <protection/>
    </xf>
    <xf numFmtId="189" fontId="2" fillId="0" borderId="0" xfId="97" applyNumberFormat="1" applyFont="1" applyFill="1" applyBorder="1" applyAlignment="1">
      <alignment horizontal="center" vertical="center"/>
      <protection/>
    </xf>
    <xf numFmtId="189" fontId="2" fillId="0" borderId="10" xfId="97" applyNumberFormat="1" applyFont="1" applyFill="1" applyBorder="1" applyAlignment="1">
      <alignment horizontal="center" vertical="center"/>
      <protection/>
    </xf>
    <xf numFmtId="189" fontId="2" fillId="0" borderId="0" xfId="97" applyNumberFormat="1" applyFont="1" applyFill="1" applyAlignment="1">
      <alignment horizontal="right" vertical="center"/>
      <protection/>
    </xf>
    <xf numFmtId="188" fontId="2" fillId="33" borderId="0" xfId="97" applyNumberFormat="1" applyFont="1" applyFill="1" applyAlignment="1">
      <alignment horizontal="right" vertical="center"/>
      <protection/>
    </xf>
    <xf numFmtId="187" fontId="2" fillId="0" borderId="0" xfId="97" applyNumberFormat="1" applyFont="1" applyFill="1" applyAlignment="1">
      <alignment vertical="center"/>
      <protection/>
    </xf>
    <xf numFmtId="176" fontId="2" fillId="0" borderId="0" xfId="17" applyFont="1" applyFill="1" applyBorder="1" applyAlignment="1">
      <alignment horizontal="right" vertical="center" wrapText="1"/>
    </xf>
    <xf numFmtId="189" fontId="2" fillId="0" borderId="0" xfId="97" applyNumberFormat="1" applyFont="1" applyFill="1" applyAlignment="1">
      <alignment horizontal="left" vertical="center"/>
      <protection/>
    </xf>
    <xf numFmtId="188" fontId="2" fillId="33" borderId="11" xfId="97" applyNumberFormat="1" applyFont="1" applyFill="1" applyBorder="1" applyAlignment="1">
      <alignment horizontal="right" vertical="center"/>
      <protection/>
    </xf>
    <xf numFmtId="188" fontId="2" fillId="0" borderId="11" xfId="97" applyNumberFormat="1" applyFont="1" applyFill="1" applyBorder="1" applyAlignment="1">
      <alignment horizontal="right" vertical="center"/>
      <protection/>
    </xf>
    <xf numFmtId="191" fontId="2" fillId="0" borderId="0" xfId="97" applyNumberFormat="1" applyFont="1" applyFill="1" applyBorder="1" applyAlignment="1">
      <alignment horizontal="right" vertical="center"/>
      <protection/>
    </xf>
    <xf numFmtId="187" fontId="2" fillId="0" borderId="0" xfId="92" applyNumberFormat="1" applyFont="1" applyFill="1" applyBorder="1" applyAlignment="1">
      <alignment horizontal="left" vertical="center"/>
      <protection/>
    </xf>
    <xf numFmtId="191" fontId="2" fillId="33" borderId="0" xfId="97" applyNumberFormat="1" applyFont="1" applyFill="1" applyBorder="1" applyAlignment="1">
      <alignment horizontal="right" vertical="center"/>
      <protection/>
    </xf>
    <xf numFmtId="0" fontId="2" fillId="0" borderId="0" xfId="99" applyFont="1" applyFill="1" applyBorder="1" applyAlignment="1">
      <alignment vertical="center"/>
      <protection/>
    </xf>
    <xf numFmtId="188" fontId="2" fillId="33" borderId="11" xfId="99" applyNumberFormat="1" applyFont="1" applyFill="1" applyBorder="1" applyAlignment="1">
      <alignment vertical="center"/>
      <protection/>
    </xf>
    <xf numFmtId="188" fontId="2" fillId="0" borderId="11" xfId="99" applyNumberFormat="1" applyFont="1" applyFill="1" applyBorder="1" applyAlignment="1">
      <alignment vertical="center"/>
      <protection/>
    </xf>
    <xf numFmtId="0" fontId="2" fillId="33" borderId="0" xfId="99" applyFont="1" applyFill="1" applyBorder="1" applyAlignment="1">
      <alignment vertical="center"/>
      <protection/>
    </xf>
    <xf numFmtId="187" fontId="3" fillId="0" borderId="0" xfId="92" applyNumberFormat="1" applyFont="1" applyFill="1" applyBorder="1" applyAlignment="1">
      <alignment horizontal="left" vertical="center"/>
      <protection/>
    </xf>
    <xf numFmtId="187" fontId="2" fillId="0" borderId="0" xfId="92" applyNumberFormat="1" applyFont="1" applyFill="1" applyBorder="1" applyAlignment="1">
      <alignment horizontal="center" vertical="center"/>
      <protection/>
    </xf>
    <xf numFmtId="191" fontId="2" fillId="33" borderId="0" xfId="92" applyNumberFormat="1" applyFont="1" applyFill="1" applyBorder="1" applyAlignment="1">
      <alignment horizontal="right" vertical="center"/>
      <protection/>
    </xf>
    <xf numFmtId="191" fontId="2" fillId="0" borderId="0" xfId="92" applyNumberFormat="1" applyFont="1" applyFill="1" applyBorder="1" applyAlignment="1">
      <alignment horizontal="right" vertical="center"/>
      <protection/>
    </xf>
    <xf numFmtId="189" fontId="2" fillId="0" borderId="0" xfId="92" applyNumberFormat="1" applyFont="1" applyFill="1" applyBorder="1" applyAlignment="1">
      <alignment horizontal="center" vertical="center"/>
      <protection/>
    </xf>
    <xf numFmtId="189" fontId="2" fillId="0" borderId="0" xfId="92" applyNumberFormat="1" applyFont="1" applyFill="1" applyBorder="1" applyAlignment="1">
      <alignment horizontal="left" vertical="center"/>
      <protection/>
    </xf>
    <xf numFmtId="187" fontId="9" fillId="0" borderId="0" xfId="0" applyNumberFormat="1" applyFont="1" applyAlignment="1">
      <alignment vertical="center"/>
    </xf>
    <xf numFmtId="188" fontId="2" fillId="0" borderId="0" xfId="0" applyNumberFormat="1" applyFont="1" applyFill="1" applyAlignment="1">
      <alignment horizontal="center" vertical="center"/>
    </xf>
    <xf numFmtId="188" fontId="2" fillId="0" borderId="0" xfId="0" applyNumberFormat="1" applyFont="1" applyFill="1" applyAlignment="1">
      <alignment horizontal="left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left" vertical="center"/>
    </xf>
    <xf numFmtId="187" fontId="3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8" fontId="3" fillId="33" borderId="0" xfId="93" applyNumberFormat="1" applyFont="1" applyFill="1" applyAlignment="1">
      <alignment horizontal="right" vertical="center"/>
      <protection/>
    </xf>
    <xf numFmtId="188" fontId="3" fillId="0" borderId="0" xfId="93" applyNumberFormat="1" applyFont="1" applyFill="1" applyAlignment="1">
      <alignment horizontal="right" vertical="center"/>
      <protection/>
    </xf>
    <xf numFmtId="187" fontId="8" fillId="0" borderId="0" xfId="0" applyNumberFormat="1" applyFont="1" applyAlignment="1">
      <alignment horizontal="left" vertical="center"/>
    </xf>
    <xf numFmtId="187" fontId="9" fillId="0" borderId="0" xfId="0" applyNumberFormat="1" applyFont="1" applyAlignment="1">
      <alignment horizontal="left" vertical="center"/>
    </xf>
    <xf numFmtId="187" fontId="9" fillId="0" borderId="0" xfId="0" applyNumberFormat="1" applyFont="1" applyAlignment="1">
      <alignment horizontal="center" vertical="center"/>
    </xf>
    <xf numFmtId="188" fontId="9" fillId="33" borderId="0" xfId="0" applyNumberFormat="1" applyFont="1" applyFill="1" applyAlignment="1">
      <alignment horizontal="right" vertical="center"/>
    </xf>
    <xf numFmtId="187" fontId="9" fillId="0" borderId="0" xfId="0" applyNumberFormat="1" applyFont="1" applyFill="1" applyAlignment="1">
      <alignment horizontal="left" vertical="center"/>
    </xf>
    <xf numFmtId="188" fontId="9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9" fontId="9" fillId="0" borderId="0" xfId="0" applyNumberFormat="1" applyFont="1" applyFill="1" applyAlignment="1">
      <alignment horizontal="left" vertical="center"/>
    </xf>
    <xf numFmtId="189" fontId="9" fillId="0" borderId="0" xfId="0" applyNumberFormat="1" applyFont="1" applyFill="1" applyAlignment="1">
      <alignment horizontal="right" vertical="center"/>
    </xf>
    <xf numFmtId="190" fontId="9" fillId="0" borderId="0" xfId="0" applyNumberFormat="1" applyFont="1" applyAlignment="1">
      <alignment horizontal="center" vertical="center"/>
    </xf>
    <xf numFmtId="188" fontId="9" fillId="33" borderId="10" xfId="0" applyNumberFormat="1" applyFont="1" applyFill="1" applyBorder="1" applyAlignment="1">
      <alignment horizontal="right" vertical="center"/>
    </xf>
    <xf numFmtId="188" fontId="9" fillId="0" borderId="10" xfId="0" applyNumberFormat="1" applyFont="1" applyFill="1" applyBorder="1" applyAlignment="1">
      <alignment horizontal="right" vertical="center"/>
    </xf>
    <xf numFmtId="0" fontId="8" fillId="0" borderId="0" xfId="98" applyFont="1" applyAlignment="1">
      <alignment vertical="center"/>
      <protection/>
    </xf>
    <xf numFmtId="187" fontId="9" fillId="0" borderId="0" xfId="0" applyNumberFormat="1" applyFont="1" applyFill="1" applyAlignment="1">
      <alignment vertical="center"/>
    </xf>
    <xf numFmtId="188" fontId="9" fillId="33" borderId="11" xfId="0" applyNumberFormat="1" applyFont="1" applyFill="1" applyBorder="1" applyAlignment="1">
      <alignment horizontal="right" vertical="center"/>
    </xf>
    <xf numFmtId="188" fontId="9" fillId="0" borderId="11" xfId="0" applyNumberFormat="1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left" vertical="center"/>
    </xf>
    <xf numFmtId="188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left" vertical="center"/>
    </xf>
    <xf numFmtId="188" fontId="9" fillId="0" borderId="0" xfId="0" applyNumberFormat="1" applyFont="1" applyFill="1" applyAlignment="1">
      <alignment horizontal="left" vertical="center"/>
    </xf>
    <xf numFmtId="188" fontId="9" fillId="0" borderId="0" xfId="0" applyNumberFormat="1" applyFont="1" applyFill="1" applyAlignment="1">
      <alignment horizontal="center" vertical="center"/>
    </xf>
    <xf numFmtId="188" fontId="9" fillId="0" borderId="0" xfId="0" applyNumberFormat="1" applyFont="1" applyFill="1" applyAlignment="1">
      <alignment vertical="center"/>
    </xf>
    <xf numFmtId="188" fontId="3" fillId="33" borderId="0" xfId="0" applyNumberFormat="1" applyFont="1" applyFill="1" applyAlignment="1">
      <alignment horizontal="right" vertical="center"/>
    </xf>
    <xf numFmtId="189" fontId="3" fillId="0" borderId="0" xfId="0" applyNumberFormat="1" applyFont="1" applyFill="1" applyAlignment="1">
      <alignment horizontal="left" vertical="center"/>
    </xf>
    <xf numFmtId="187" fontId="9" fillId="33" borderId="0" xfId="0" applyNumberFormat="1" applyFont="1" applyFill="1" applyAlignment="1">
      <alignment vertical="center"/>
    </xf>
    <xf numFmtId="188" fontId="9" fillId="0" borderId="0" xfId="90" applyNumberFormat="1" applyFont="1" applyFill="1" applyAlignment="1">
      <alignment horizontal="right" vertical="center"/>
      <protection/>
    </xf>
    <xf numFmtId="188" fontId="9" fillId="33" borderId="0" xfId="0" applyNumberFormat="1" applyFont="1" applyFill="1" applyAlignment="1">
      <alignment vertical="center"/>
    </xf>
    <xf numFmtId="188" fontId="9" fillId="33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8" fontId="9" fillId="33" borderId="0" xfId="90" applyNumberFormat="1" applyFont="1" applyFill="1" applyAlignment="1">
      <alignment horizontal="right" vertical="center"/>
      <protection/>
    </xf>
    <xf numFmtId="49" fontId="3" fillId="0" borderId="0" xfId="0" applyNumberFormat="1" applyFont="1" applyAlignment="1" quotePrefix="1">
      <alignment horizontal="right" vertical="center"/>
    </xf>
    <xf numFmtId="188" fontId="3" fillId="0" borderId="0" xfId="0" applyNumberFormat="1" applyFont="1" applyFill="1" applyAlignment="1" quotePrefix="1">
      <alignment horizontal="right" vertical="center"/>
    </xf>
    <xf numFmtId="187" fontId="9" fillId="0" borderId="0" xfId="0" applyNumberFormat="1" applyFont="1" applyAlignment="1" quotePrefix="1">
      <alignment horizontal="left" vertical="center"/>
    </xf>
    <xf numFmtId="187" fontId="2" fillId="0" borderId="0" xfId="97" applyNumberFormat="1" applyFont="1" applyFill="1" applyBorder="1" applyAlignment="1" quotePrefix="1">
      <alignment horizontal="left" vertical="center"/>
      <protection/>
    </xf>
    <xf numFmtId="187" fontId="2" fillId="0" borderId="0" xfId="92" applyNumberFormat="1" applyFont="1" applyFill="1" applyBorder="1" applyAlignment="1" quotePrefix="1">
      <alignment horizontal="left" vertical="center"/>
      <protection/>
    </xf>
    <xf numFmtId="0" fontId="3" fillId="0" borderId="0" xfId="0" applyFont="1" applyFill="1" applyAlignment="1" quotePrefix="1">
      <alignment horizontal="right" vertical="center"/>
    </xf>
    <xf numFmtId="187" fontId="2" fillId="0" borderId="0" xfId="0" applyNumberFormat="1" applyFont="1" applyAlignment="1" quotePrefix="1">
      <alignment horizontal="left" vertical="center"/>
    </xf>
    <xf numFmtId="187" fontId="2" fillId="0" borderId="0" xfId="0" applyNumberFormat="1" applyFont="1" applyFill="1" applyAlignment="1" quotePrefix="1">
      <alignment horizontal="left" vertical="center"/>
    </xf>
  </cellXfs>
  <cellStyles count="91">
    <cellStyle name="Normal" xfId="0"/>
    <cellStyle name="20% - ส่วนที่ถูกเน้น4" xfId="15"/>
    <cellStyle name="Comma [0]" xfId="16"/>
    <cellStyle name="Comma" xfId="17"/>
    <cellStyle name="40% - ส่วนที่ถูกเน้น2" xfId="18"/>
    <cellStyle name="Comma 2 3" xfId="19"/>
    <cellStyle name="Followed Hyperlink" xfId="20"/>
    <cellStyle name="60% - ส่วนที่ถูกเน้น5" xfId="21"/>
    <cellStyle name="Hyperlink" xfId="22"/>
    <cellStyle name="Currency [0]" xfId="23"/>
    <cellStyle name="Comma 10 14 3" xfId="24"/>
    <cellStyle name="Currency" xfId="25"/>
    <cellStyle name="Percent" xfId="26"/>
    <cellStyle name="40% - ส่วนที่ถูกเน้น5" xfId="27"/>
    <cellStyle name="หมายเหตุ" xfId="28"/>
    <cellStyle name="ข้อความเตือน" xfId="29"/>
    <cellStyle name="20% - ส่วนที่ถูกเน้น3" xfId="30"/>
    <cellStyle name="ชื่อเรื่อง" xfId="31"/>
    <cellStyle name="ข้อความอธิบาย" xfId="32"/>
    <cellStyle name="หัวเรื่อง 1" xfId="33"/>
    <cellStyle name="หัวเรื่อง 2" xfId="34"/>
    <cellStyle name="หัวเรื่อง 3" xfId="35"/>
    <cellStyle name="Comma 2 2" xfId="36"/>
    <cellStyle name="หัวเรื่อง 4" xfId="37"/>
    <cellStyle name="การคำนวณ" xfId="38"/>
    <cellStyle name="ป้อนค่า" xfId="39"/>
    <cellStyle name="แสดงผล" xfId="40"/>
    <cellStyle name="เซลล์ตรวจสอบ" xfId="41"/>
    <cellStyle name="40% - ส่วนที่ถูกเน้น1" xfId="42"/>
    <cellStyle name="เซลล์ที่มีลิงก์" xfId="43"/>
    <cellStyle name="ผลรวม" xfId="44"/>
    <cellStyle name="ดี" xfId="45"/>
    <cellStyle name="60% - ส่วนที่ถูกเน้น6" xfId="46"/>
    <cellStyle name="Comma 4 2 2 2 2 2" xfId="47"/>
    <cellStyle name="แย่" xfId="48"/>
    <cellStyle name="ปานกลาง" xfId="49"/>
    <cellStyle name="ส่วนที่ถูกเน้น1" xfId="50"/>
    <cellStyle name="20% - ส่วนที่ถูกเน้น1" xfId="51"/>
    <cellStyle name="20% - ส่วนที่ถูกเน้น5" xfId="52"/>
    <cellStyle name="60% - ส่วนที่ถูกเน้น1" xfId="53"/>
    <cellStyle name="ส่วนที่ถูกเน้น2" xfId="54"/>
    <cellStyle name="20% - ส่วนที่ถูกเน้น2" xfId="55"/>
    <cellStyle name="20% - ส่วนที่ถูกเน้น6" xfId="56"/>
    <cellStyle name="60% - ส่วนที่ถูกเน้น2" xfId="57"/>
    <cellStyle name="ส่วนที่ถูกเน้น3" xfId="58"/>
    <cellStyle name="Comma 162" xfId="59"/>
    <cellStyle name="Comma 13 2 3" xfId="60"/>
    <cellStyle name="Comma 12 2 2 2" xfId="61"/>
    <cellStyle name="40% - ส่วนที่ถูกเน้น3" xfId="62"/>
    <cellStyle name="60% - ส่วนที่ถูกเน้น3" xfId="63"/>
    <cellStyle name="ส่วนที่ถูกเน้น4" xfId="64"/>
    <cellStyle name="Comma 12 2 2 3" xfId="65"/>
    <cellStyle name="40% - ส่วนที่ถูกเน้น4" xfId="66"/>
    <cellStyle name="60% - ส่วนที่ถูกเน้น4" xfId="67"/>
    <cellStyle name="ส่วนที่ถูกเน้น5" xfId="68"/>
    <cellStyle name="Comma 2 2 2" xfId="69"/>
    <cellStyle name="ส่วนที่ถูกเน้น6" xfId="70"/>
    <cellStyle name="40% - ส่วนที่ถูกเน้น6" xfId="71"/>
    <cellStyle name="Comma 11 2 2 4" xfId="72"/>
    <cellStyle name="Comma 12 2 2" xfId="73"/>
    <cellStyle name="Comma 175" xfId="74"/>
    <cellStyle name="Comma 176" xfId="75"/>
    <cellStyle name="Comma 182" xfId="76"/>
    <cellStyle name="Comma 2" xfId="77"/>
    <cellStyle name="Comma 3" xfId="78"/>
    <cellStyle name="Comma 3 2" xfId="79"/>
    <cellStyle name="Comma 3 2 2" xfId="80"/>
    <cellStyle name="Comma 3 3" xfId="81"/>
    <cellStyle name="Comma 4" xfId="82"/>
    <cellStyle name="Comma 5" xfId="83"/>
    <cellStyle name="Comma 5 34" xfId="84"/>
    <cellStyle name="Explanatory Text 11" xfId="85"/>
    <cellStyle name="Explanatory Text 2" xfId="86"/>
    <cellStyle name="Hyperlink 2" xfId="87"/>
    <cellStyle name="Normal 10 4" xfId="88"/>
    <cellStyle name="Normal 2" xfId="89"/>
    <cellStyle name="Normal 2 13" xfId="90"/>
    <cellStyle name="Normal 296" xfId="91"/>
    <cellStyle name="Normal 3" xfId="92"/>
    <cellStyle name="Normal 3 2" xfId="93"/>
    <cellStyle name="Normal 3 2 2" xfId="94"/>
    <cellStyle name="Normal 3 3 2 3" xfId="95"/>
    <cellStyle name="Normal 4" xfId="96"/>
    <cellStyle name="Normal_EGCO_June10 TE" xfId="97"/>
    <cellStyle name="Normal_Interlink Communication_EQ2_10_Interlink Communication_EQ2_12" xfId="98"/>
    <cellStyle name="Normal_KEGCO_2002" xfId="99"/>
    <cellStyle name="Normal_Sheet5" xfId="100"/>
    <cellStyle name="Normal_Sheet7 2" xfId="101"/>
    <cellStyle name="Percent 2" xfId="102"/>
    <cellStyle name="ข้อความอธิบาย 9" xfId="103"/>
    <cellStyle name="ปกติ_USCT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5"/>
  <sheetViews>
    <sheetView zoomScale="115" zoomScaleNormal="115" zoomScaleSheetLayoutView="80" workbookViewId="0" topLeftCell="C1">
      <selection activeCell="C151" sqref="C151"/>
    </sheetView>
  </sheetViews>
  <sheetFormatPr defaultColWidth="9.421875" defaultRowHeight="16.5" customHeight="1"/>
  <cols>
    <col min="1" max="2" width="1.57421875" style="2" customWidth="1"/>
    <col min="3" max="3" width="37.8515625" style="2" customWidth="1"/>
    <col min="4" max="4" width="6.28125" style="3" customWidth="1"/>
    <col min="5" max="5" width="0.5625" style="2" customWidth="1"/>
    <col min="6" max="6" width="12.421875" style="4" customWidth="1"/>
    <col min="7" max="7" width="0.5625" style="5" customWidth="1"/>
    <col min="8" max="8" width="12.421875" style="4" customWidth="1"/>
    <col min="9" max="9" width="0.5625" style="224" customWidth="1"/>
    <col min="10" max="10" width="12.421875" style="4" customWidth="1"/>
    <col min="11" max="11" width="0.5625" style="225" customWidth="1"/>
    <col min="12" max="12" width="12.421875" style="4" customWidth="1"/>
    <col min="13" max="16384" width="9.421875" style="7" customWidth="1"/>
  </cols>
  <sheetData>
    <row r="1" spans="1:3" ht="16.5" customHeight="1">
      <c r="A1" s="8" t="s">
        <v>0</v>
      </c>
      <c r="B1" s="8"/>
      <c r="C1" s="8"/>
    </row>
    <row r="2" spans="1:3" ht="16.5" customHeight="1">
      <c r="A2" s="8" t="s">
        <v>1</v>
      </c>
      <c r="B2" s="8"/>
      <c r="C2" s="8"/>
    </row>
    <row r="3" spans="1:12" ht="16.5" customHeight="1">
      <c r="A3" s="11" t="s">
        <v>2</v>
      </c>
      <c r="B3" s="11"/>
      <c r="C3" s="11"/>
      <c r="D3" s="226"/>
      <c r="E3" s="13"/>
      <c r="F3" s="14"/>
      <c r="G3" s="227"/>
      <c r="H3" s="14"/>
      <c r="I3" s="251"/>
      <c r="J3" s="14"/>
      <c r="K3" s="252"/>
      <c r="L3" s="14"/>
    </row>
    <row r="4" spans="1:3" ht="15.75" customHeight="1">
      <c r="A4" s="8"/>
      <c r="B4" s="8"/>
      <c r="C4" s="8"/>
    </row>
    <row r="5" ht="15.75" customHeight="1"/>
    <row r="6" spans="6:12" ht="15.75" customHeight="1">
      <c r="F6" s="16" t="s">
        <v>3</v>
      </c>
      <c r="G6" s="16"/>
      <c r="H6" s="16"/>
      <c r="I6" s="24"/>
      <c r="J6" s="16" t="s">
        <v>4</v>
      </c>
      <c r="K6" s="16"/>
      <c r="L6" s="16"/>
    </row>
    <row r="7" spans="1:12" ht="15.75" customHeight="1">
      <c r="A7" s="7"/>
      <c r="D7" s="228"/>
      <c r="E7" s="8"/>
      <c r="F7" s="17" t="s">
        <v>5</v>
      </c>
      <c r="G7" s="17"/>
      <c r="H7" s="17"/>
      <c r="I7" s="16"/>
      <c r="J7" s="17" t="s">
        <v>5</v>
      </c>
      <c r="K7" s="17"/>
      <c r="L7" s="17"/>
    </row>
    <row r="8" spans="5:12" ht="15.75" customHeight="1">
      <c r="E8" s="8"/>
      <c r="F8" s="229" t="s">
        <v>6</v>
      </c>
      <c r="G8" s="230"/>
      <c r="H8" s="229" t="s">
        <v>7</v>
      </c>
      <c r="I8" s="229"/>
      <c r="J8" s="229" t="s">
        <v>6</v>
      </c>
      <c r="K8" s="229"/>
      <c r="L8" s="229" t="s">
        <v>7</v>
      </c>
    </row>
    <row r="9" spans="5:12" ht="15.75" customHeight="1">
      <c r="E9" s="8"/>
      <c r="F9" s="266" t="s">
        <v>8</v>
      </c>
      <c r="G9" s="229"/>
      <c r="H9" s="267" t="s">
        <v>9</v>
      </c>
      <c r="I9" s="253"/>
      <c r="J9" s="266" t="s">
        <v>8</v>
      </c>
      <c r="K9" s="229"/>
      <c r="L9" s="267" t="s">
        <v>9</v>
      </c>
    </row>
    <row r="10" spans="5:12" ht="15.75" customHeight="1">
      <c r="E10" s="8"/>
      <c r="F10" s="18">
        <v>2022</v>
      </c>
      <c r="G10" s="232"/>
      <c r="H10" s="267" t="s">
        <v>10</v>
      </c>
      <c r="I10" s="253"/>
      <c r="J10" s="18">
        <v>2022</v>
      </c>
      <c r="K10" s="232"/>
      <c r="L10" s="267" t="s">
        <v>10</v>
      </c>
    </row>
    <row r="11" spans="4:12" ht="15.75" customHeight="1">
      <c r="D11" s="12" t="s">
        <v>11</v>
      </c>
      <c r="E11" s="8"/>
      <c r="F11" s="19" t="s">
        <v>12</v>
      </c>
      <c r="G11" s="20"/>
      <c r="H11" s="19" t="s">
        <v>12</v>
      </c>
      <c r="I11" s="253"/>
      <c r="J11" s="19" t="s">
        <v>12</v>
      </c>
      <c r="K11" s="254"/>
      <c r="L11" s="19" t="s">
        <v>12</v>
      </c>
    </row>
    <row r="12" spans="4:12" ht="7.5" customHeight="1">
      <c r="D12" s="9"/>
      <c r="E12" s="8"/>
      <c r="F12" s="233"/>
      <c r="G12" s="20"/>
      <c r="H12" s="234"/>
      <c r="I12" s="253"/>
      <c r="J12" s="233"/>
      <c r="K12" s="254"/>
      <c r="L12" s="234"/>
    </row>
    <row r="13" spans="1:12" s="223" customFormat="1" ht="15.75" customHeight="1">
      <c r="A13" s="235" t="s">
        <v>13</v>
      </c>
      <c r="B13" s="236"/>
      <c r="C13" s="236"/>
      <c r="D13" s="237"/>
      <c r="E13" s="236"/>
      <c r="F13" s="238"/>
      <c r="G13" s="239"/>
      <c r="H13" s="240"/>
      <c r="I13" s="255"/>
      <c r="J13" s="238"/>
      <c r="K13" s="256"/>
      <c r="L13" s="240"/>
    </row>
    <row r="14" spans="1:12" s="223" customFormat="1" ht="6" customHeight="1">
      <c r="A14" s="235"/>
      <c r="B14" s="236"/>
      <c r="C14" s="236"/>
      <c r="D14" s="237"/>
      <c r="E14" s="236"/>
      <c r="F14" s="238"/>
      <c r="G14" s="239"/>
      <c r="H14" s="240"/>
      <c r="I14" s="255"/>
      <c r="J14" s="238"/>
      <c r="K14" s="256"/>
      <c r="L14" s="240"/>
    </row>
    <row r="15" spans="1:12" s="223" customFormat="1" ht="15.75" customHeight="1">
      <c r="A15" s="241" t="s">
        <v>14</v>
      </c>
      <c r="B15" s="236"/>
      <c r="C15" s="236"/>
      <c r="D15" s="237"/>
      <c r="E15" s="236"/>
      <c r="F15" s="238"/>
      <c r="G15" s="242"/>
      <c r="H15" s="240"/>
      <c r="I15" s="255"/>
      <c r="J15" s="238"/>
      <c r="K15" s="256"/>
      <c r="L15" s="240"/>
    </row>
    <row r="16" spans="1:12" s="223" customFormat="1" ht="6" customHeight="1">
      <c r="A16" s="235"/>
      <c r="B16" s="236"/>
      <c r="C16" s="236"/>
      <c r="D16" s="237"/>
      <c r="E16" s="236"/>
      <c r="F16" s="238"/>
      <c r="G16" s="242"/>
      <c r="H16" s="240"/>
      <c r="I16" s="255"/>
      <c r="J16" s="238"/>
      <c r="K16" s="256"/>
      <c r="L16" s="240"/>
    </row>
    <row r="17" spans="1:12" s="223" customFormat="1" ht="15.75" customHeight="1">
      <c r="A17" s="236" t="s">
        <v>15</v>
      </c>
      <c r="B17" s="236"/>
      <c r="C17" s="236"/>
      <c r="D17" s="237"/>
      <c r="E17" s="236"/>
      <c r="F17" s="238">
        <v>2664949</v>
      </c>
      <c r="G17" s="243"/>
      <c r="H17" s="240">
        <v>2926972</v>
      </c>
      <c r="I17" s="240"/>
      <c r="J17" s="238">
        <v>513234</v>
      </c>
      <c r="K17" s="240"/>
      <c r="L17" s="240">
        <v>662435</v>
      </c>
    </row>
    <row r="18" spans="1:12" s="223" customFormat="1" ht="15.75" customHeight="1">
      <c r="A18" s="236" t="s">
        <v>16</v>
      </c>
      <c r="C18" s="236"/>
      <c r="D18" s="237">
        <v>7</v>
      </c>
      <c r="E18" s="236"/>
      <c r="F18" s="238">
        <v>1780</v>
      </c>
      <c r="G18" s="243"/>
      <c r="H18" s="240">
        <v>16878</v>
      </c>
      <c r="I18" s="240"/>
      <c r="J18" s="238">
        <v>0</v>
      </c>
      <c r="K18" s="240"/>
      <c r="L18" s="240">
        <v>0</v>
      </c>
    </row>
    <row r="19" spans="1:12" s="223" customFormat="1" ht="15.75" customHeight="1">
      <c r="A19" s="236" t="s">
        <v>17</v>
      </c>
      <c r="B19" s="236"/>
      <c r="C19" s="236"/>
      <c r="D19" s="237">
        <v>8</v>
      </c>
      <c r="E19" s="236"/>
      <c r="F19" s="238">
        <v>2651160</v>
      </c>
      <c r="G19" s="242"/>
      <c r="H19" s="240">
        <v>3690367</v>
      </c>
      <c r="I19" s="255"/>
      <c r="J19" s="238">
        <v>321639</v>
      </c>
      <c r="K19" s="255"/>
      <c r="L19" s="240">
        <v>532213</v>
      </c>
    </row>
    <row r="20" spans="1:12" s="223" customFormat="1" ht="15.75" customHeight="1">
      <c r="A20" s="236" t="s">
        <v>18</v>
      </c>
      <c r="B20" s="236"/>
      <c r="C20" s="236"/>
      <c r="D20" s="237">
        <v>9</v>
      </c>
      <c r="E20" s="236"/>
      <c r="F20" s="238">
        <v>132979</v>
      </c>
      <c r="G20" s="242"/>
      <c r="H20" s="240">
        <v>98667</v>
      </c>
      <c r="I20" s="255"/>
      <c r="J20" s="238">
        <v>0</v>
      </c>
      <c r="K20" s="255"/>
      <c r="L20" s="240">
        <v>0</v>
      </c>
    </row>
    <row r="21" spans="1:12" s="223" customFormat="1" ht="15.75" customHeight="1">
      <c r="A21" s="236" t="s">
        <v>19</v>
      </c>
      <c r="B21" s="236"/>
      <c r="C21" s="236"/>
      <c r="D21" s="237">
        <v>10</v>
      </c>
      <c r="F21" s="238">
        <v>4450781</v>
      </c>
      <c r="G21" s="242"/>
      <c r="H21" s="240">
        <v>2719649</v>
      </c>
      <c r="I21" s="255"/>
      <c r="J21" s="238">
        <v>678847</v>
      </c>
      <c r="K21" s="255"/>
      <c r="L21" s="240">
        <v>578822</v>
      </c>
    </row>
    <row r="22" spans="1:12" s="223" customFormat="1" ht="15.75" customHeight="1">
      <c r="A22" s="236" t="s">
        <v>20</v>
      </c>
      <c r="B22" s="236"/>
      <c r="C22" s="236"/>
      <c r="D22" s="244">
        <v>22.4</v>
      </c>
      <c r="F22" s="238">
        <v>31350</v>
      </c>
      <c r="G22" s="242"/>
      <c r="H22" s="240">
        <v>0</v>
      </c>
      <c r="I22" s="255"/>
      <c r="J22" s="238">
        <v>6162292</v>
      </c>
      <c r="K22" s="255"/>
      <c r="L22" s="240">
        <v>3744907</v>
      </c>
    </row>
    <row r="23" spans="1:12" s="223" customFormat="1" ht="15.75" customHeight="1">
      <c r="A23" s="236" t="s">
        <v>21</v>
      </c>
      <c r="C23" s="236"/>
      <c r="D23" s="244"/>
      <c r="F23" s="238"/>
      <c r="G23" s="242"/>
      <c r="H23" s="240"/>
      <c r="I23" s="255"/>
      <c r="J23" s="238"/>
      <c r="K23" s="255"/>
      <c r="L23" s="240"/>
    </row>
    <row r="24" spans="1:12" s="223" customFormat="1" ht="15.75" customHeight="1">
      <c r="A24" s="236"/>
      <c r="B24" s="223" t="s">
        <v>22</v>
      </c>
      <c r="C24" s="236"/>
      <c r="D24" s="244"/>
      <c r="F24" s="238">
        <v>4846</v>
      </c>
      <c r="G24" s="242"/>
      <c r="H24" s="240">
        <v>0</v>
      </c>
      <c r="I24" s="255"/>
      <c r="J24" s="238">
        <v>312883</v>
      </c>
      <c r="K24" s="255"/>
      <c r="L24" s="240">
        <v>332471.263</v>
      </c>
    </row>
    <row r="25" spans="1:12" s="223" customFormat="1" ht="15.75" customHeight="1">
      <c r="A25" s="236" t="s">
        <v>23</v>
      </c>
      <c r="B25" s="236"/>
      <c r="C25" s="236"/>
      <c r="D25" s="237">
        <v>12</v>
      </c>
      <c r="E25" s="236"/>
      <c r="F25" s="238">
        <v>3135770</v>
      </c>
      <c r="G25" s="242"/>
      <c r="H25" s="240">
        <v>1483146</v>
      </c>
      <c r="I25" s="255"/>
      <c r="J25" s="238">
        <v>349756</v>
      </c>
      <c r="K25" s="255"/>
      <c r="L25" s="240">
        <v>214220.66</v>
      </c>
    </row>
    <row r="26" spans="1:12" s="223" customFormat="1" ht="15.75" customHeight="1">
      <c r="A26" s="236" t="s">
        <v>24</v>
      </c>
      <c r="B26" s="236"/>
      <c r="C26" s="236"/>
      <c r="D26" s="237">
        <v>13</v>
      </c>
      <c r="E26" s="236"/>
      <c r="F26" s="245">
        <v>2119736</v>
      </c>
      <c r="G26" s="242"/>
      <c r="H26" s="246">
        <v>713909</v>
      </c>
      <c r="I26" s="255"/>
      <c r="J26" s="245">
        <v>0</v>
      </c>
      <c r="K26" s="255"/>
      <c r="L26" s="246">
        <v>0</v>
      </c>
    </row>
    <row r="27" spans="1:12" s="223" customFormat="1" ht="6" customHeight="1">
      <c r="A27" s="236"/>
      <c r="B27" s="236"/>
      <c r="C27" s="236"/>
      <c r="D27" s="237"/>
      <c r="E27" s="236"/>
      <c r="F27" s="238"/>
      <c r="G27" s="242"/>
      <c r="H27" s="240"/>
      <c r="I27" s="255"/>
      <c r="J27" s="238"/>
      <c r="K27" s="255"/>
      <c r="L27" s="240"/>
    </row>
    <row r="28" spans="1:12" s="223" customFormat="1" ht="15.75" customHeight="1">
      <c r="A28" s="247" t="s">
        <v>25</v>
      </c>
      <c r="B28" s="236"/>
      <c r="C28" s="236"/>
      <c r="D28" s="237"/>
      <c r="E28" s="236"/>
      <c r="F28" s="245">
        <f>SUM(F17:F26)</f>
        <v>15193351</v>
      </c>
      <c r="G28" s="242"/>
      <c r="H28" s="246">
        <f>SUM(H17:H26)</f>
        <v>11649588</v>
      </c>
      <c r="I28" s="255"/>
      <c r="J28" s="245">
        <f>SUM(J17:J26)</f>
        <v>8338651</v>
      </c>
      <c r="K28" s="255"/>
      <c r="L28" s="246">
        <f>SUM(L17:L26)</f>
        <v>6065068.923</v>
      </c>
    </row>
    <row r="29" spans="1:12" s="223" customFormat="1" ht="15.75" customHeight="1">
      <c r="A29" s="236"/>
      <c r="B29" s="236"/>
      <c r="C29" s="236"/>
      <c r="D29" s="237"/>
      <c r="E29" s="236"/>
      <c r="F29" s="238"/>
      <c r="G29" s="242"/>
      <c r="H29" s="240"/>
      <c r="I29" s="255"/>
      <c r="J29" s="238"/>
      <c r="K29" s="255"/>
      <c r="L29" s="240"/>
    </row>
    <row r="30" spans="1:12" s="223" customFormat="1" ht="15.75" customHeight="1">
      <c r="A30" s="235" t="s">
        <v>26</v>
      </c>
      <c r="B30" s="236"/>
      <c r="C30" s="236"/>
      <c r="D30" s="237"/>
      <c r="E30" s="236"/>
      <c r="F30" s="238"/>
      <c r="G30" s="242"/>
      <c r="H30" s="240"/>
      <c r="I30" s="255"/>
      <c r="J30" s="238"/>
      <c r="K30" s="255"/>
      <c r="L30" s="240"/>
    </row>
    <row r="31" spans="1:12" s="223" customFormat="1" ht="7.5" customHeight="1">
      <c r="A31" s="236"/>
      <c r="B31" s="236"/>
      <c r="C31" s="236"/>
      <c r="D31" s="237"/>
      <c r="E31" s="236"/>
      <c r="F31" s="238"/>
      <c r="G31" s="242"/>
      <c r="H31" s="240"/>
      <c r="I31" s="255"/>
      <c r="J31" s="238"/>
      <c r="K31" s="255"/>
      <c r="L31" s="240"/>
    </row>
    <row r="32" spans="1:12" s="223" customFormat="1" ht="15.75" customHeight="1">
      <c r="A32" s="236" t="s">
        <v>27</v>
      </c>
      <c r="B32" s="236"/>
      <c r="C32" s="236"/>
      <c r="D32" s="237">
        <v>9</v>
      </c>
      <c r="E32" s="236"/>
      <c r="F32" s="238">
        <v>461486</v>
      </c>
      <c r="G32" s="242"/>
      <c r="H32" s="240">
        <v>504412</v>
      </c>
      <c r="I32" s="255"/>
      <c r="J32" s="238">
        <v>0</v>
      </c>
      <c r="K32" s="255"/>
      <c r="L32" s="240">
        <v>0</v>
      </c>
    </row>
    <row r="33" spans="1:12" s="223" customFormat="1" ht="15.75" customHeight="1">
      <c r="A33" s="236" t="s">
        <v>16</v>
      </c>
      <c r="B33" s="236"/>
      <c r="C33" s="236"/>
      <c r="D33" s="237">
        <v>7</v>
      </c>
      <c r="E33" s="236"/>
      <c r="F33" s="238">
        <v>151201</v>
      </c>
      <c r="G33" s="242"/>
      <c r="H33" s="240">
        <v>114210</v>
      </c>
      <c r="I33" s="255"/>
      <c r="J33" s="238">
        <v>9229</v>
      </c>
      <c r="K33" s="255"/>
      <c r="L33" s="240">
        <v>9229</v>
      </c>
    </row>
    <row r="34" spans="1:12" s="223" customFormat="1" ht="15.75" customHeight="1">
      <c r="A34" s="236" t="s">
        <v>28</v>
      </c>
      <c r="B34" s="236"/>
      <c r="C34" s="236"/>
      <c r="D34" s="237"/>
      <c r="E34" s="236"/>
      <c r="F34" s="238"/>
      <c r="G34" s="242"/>
      <c r="H34" s="240"/>
      <c r="I34" s="255"/>
      <c r="J34" s="238"/>
      <c r="K34" s="255"/>
      <c r="L34" s="240"/>
    </row>
    <row r="35" spans="1:12" s="223" customFormat="1" ht="15.75" customHeight="1">
      <c r="A35" s="236"/>
      <c r="B35" s="236" t="s">
        <v>29</v>
      </c>
      <c r="C35" s="236"/>
      <c r="D35" s="237">
        <v>11</v>
      </c>
      <c r="E35" s="236"/>
      <c r="F35" s="238">
        <v>5054750</v>
      </c>
      <c r="G35" s="242"/>
      <c r="H35" s="240">
        <v>5022697.447</v>
      </c>
      <c r="I35" s="255"/>
      <c r="J35" s="238">
        <v>5011384</v>
      </c>
      <c r="K35" s="255"/>
      <c r="L35" s="240">
        <v>4968127</v>
      </c>
    </row>
    <row r="36" spans="1:12" s="223" customFormat="1" ht="15.75" customHeight="1">
      <c r="A36" s="236" t="s">
        <v>30</v>
      </c>
      <c r="B36" s="236"/>
      <c r="C36" s="236"/>
      <c r="D36" s="237">
        <v>14</v>
      </c>
      <c r="E36" s="236"/>
      <c r="F36" s="238">
        <v>0</v>
      </c>
      <c r="G36" s="242"/>
      <c r="H36" s="240">
        <v>0</v>
      </c>
      <c r="I36" s="255"/>
      <c r="J36" s="238">
        <v>33078628</v>
      </c>
      <c r="K36" s="257"/>
      <c r="L36" s="240">
        <v>29483664</v>
      </c>
    </row>
    <row r="37" spans="1:12" s="223" customFormat="1" ht="15.75" customHeight="1">
      <c r="A37" s="236" t="s">
        <v>31</v>
      </c>
      <c r="B37" s="236"/>
      <c r="C37" s="236"/>
      <c r="D37" s="237">
        <v>14</v>
      </c>
      <c r="E37" s="236"/>
      <c r="F37" s="238">
        <v>1503966</v>
      </c>
      <c r="G37" s="242"/>
      <c r="H37" s="240">
        <v>1512973</v>
      </c>
      <c r="I37" s="255"/>
      <c r="J37" s="238">
        <v>0</v>
      </c>
      <c r="K37" s="255"/>
      <c r="L37" s="240">
        <v>0</v>
      </c>
    </row>
    <row r="38" spans="1:12" s="223" customFormat="1" ht="15.75" customHeight="1">
      <c r="A38" s="236" t="s">
        <v>32</v>
      </c>
      <c r="B38" s="236"/>
      <c r="C38" s="236"/>
      <c r="D38" s="237">
        <v>14</v>
      </c>
      <c r="E38" s="236"/>
      <c r="F38" s="238">
        <v>152593</v>
      </c>
      <c r="G38" s="248"/>
      <c r="H38" s="240">
        <v>100948</v>
      </c>
      <c r="I38" s="257"/>
      <c r="J38" s="238">
        <v>45471</v>
      </c>
      <c r="K38" s="257"/>
      <c r="L38" s="240">
        <v>45471</v>
      </c>
    </row>
    <row r="39" spans="1:12" s="223" customFormat="1" ht="15.75" customHeight="1">
      <c r="A39" s="236" t="s">
        <v>33</v>
      </c>
      <c r="B39" s="236"/>
      <c r="C39" s="236"/>
      <c r="D39" s="244"/>
      <c r="E39" s="236"/>
      <c r="F39" s="238">
        <v>75000</v>
      </c>
      <c r="G39" s="242"/>
      <c r="H39" s="240">
        <v>79846</v>
      </c>
      <c r="I39" s="255"/>
      <c r="J39" s="238">
        <v>6703567</v>
      </c>
      <c r="K39" s="255"/>
      <c r="L39" s="240">
        <v>7912931</v>
      </c>
    </row>
    <row r="40" spans="1:12" s="223" customFormat="1" ht="15" customHeight="1">
      <c r="A40" s="236" t="s">
        <v>34</v>
      </c>
      <c r="B40" s="236"/>
      <c r="C40" s="236"/>
      <c r="D40" s="237"/>
      <c r="E40" s="236"/>
      <c r="F40" s="238">
        <v>65088</v>
      </c>
      <c r="G40" s="242"/>
      <c r="H40" s="240">
        <v>65460</v>
      </c>
      <c r="I40" s="255"/>
      <c r="J40" s="238">
        <v>1036738</v>
      </c>
      <c r="K40" s="255"/>
      <c r="L40" s="240">
        <v>1037110</v>
      </c>
    </row>
    <row r="41" spans="1:12" s="223" customFormat="1" ht="15.75" customHeight="1">
      <c r="A41" s="236" t="s">
        <v>35</v>
      </c>
      <c r="B41" s="236"/>
      <c r="C41" s="236"/>
      <c r="D41" s="237">
        <v>15</v>
      </c>
      <c r="E41" s="236"/>
      <c r="F41" s="238">
        <v>59082329</v>
      </c>
      <c r="G41" s="242"/>
      <c r="H41" s="240">
        <v>58420633</v>
      </c>
      <c r="I41" s="255"/>
      <c r="J41" s="238">
        <v>264404</v>
      </c>
      <c r="K41" s="255"/>
      <c r="L41" s="240">
        <v>294633</v>
      </c>
    </row>
    <row r="42" spans="1:12" s="223" customFormat="1" ht="15.75" customHeight="1">
      <c r="A42" s="236" t="s">
        <v>36</v>
      </c>
      <c r="B42" s="236"/>
      <c r="C42" s="236"/>
      <c r="D42" s="237">
        <v>16</v>
      </c>
      <c r="E42" s="236"/>
      <c r="F42" s="238">
        <v>1776184</v>
      </c>
      <c r="G42" s="242"/>
      <c r="H42" s="240">
        <v>1733642</v>
      </c>
      <c r="I42" s="255"/>
      <c r="J42" s="238">
        <v>292231</v>
      </c>
      <c r="K42" s="255"/>
      <c r="L42" s="240">
        <v>304216</v>
      </c>
    </row>
    <row r="43" spans="1:12" s="223" customFormat="1" ht="15.75" customHeight="1">
      <c r="A43" s="236" t="s">
        <v>37</v>
      </c>
      <c r="B43" s="236"/>
      <c r="C43" s="236"/>
      <c r="D43" s="237"/>
      <c r="E43" s="236"/>
      <c r="F43" s="238">
        <v>1482729</v>
      </c>
      <c r="G43" s="242"/>
      <c r="H43" s="240">
        <v>1453471</v>
      </c>
      <c r="I43" s="255"/>
      <c r="J43" s="238">
        <v>0</v>
      </c>
      <c r="K43" s="255"/>
      <c r="L43" s="240">
        <v>0</v>
      </c>
    </row>
    <row r="44" spans="1:12" s="223" customFormat="1" ht="15.75" customHeight="1">
      <c r="A44" s="236" t="s">
        <v>38</v>
      </c>
      <c r="B44" s="236"/>
      <c r="C44" s="236"/>
      <c r="D44" s="237">
        <v>15</v>
      </c>
      <c r="E44" s="236"/>
      <c r="F44" s="238">
        <v>4692719</v>
      </c>
      <c r="G44" s="242"/>
      <c r="H44" s="240">
        <v>2789704</v>
      </c>
      <c r="I44" s="255"/>
      <c r="J44" s="238">
        <v>11454</v>
      </c>
      <c r="K44" s="255"/>
      <c r="L44" s="240">
        <v>11667</v>
      </c>
    </row>
    <row r="45" spans="1:12" s="223" customFormat="1" ht="15.75" customHeight="1">
      <c r="A45" s="236" t="s">
        <v>39</v>
      </c>
      <c r="B45" s="236"/>
      <c r="C45" s="236"/>
      <c r="D45" s="237"/>
      <c r="E45" s="236"/>
      <c r="F45" s="238">
        <v>173168</v>
      </c>
      <c r="G45" s="242"/>
      <c r="H45" s="240">
        <v>178649</v>
      </c>
      <c r="I45" s="255"/>
      <c r="J45" s="238">
        <v>32295</v>
      </c>
      <c r="K45" s="255"/>
      <c r="L45" s="240">
        <v>38955</v>
      </c>
    </row>
    <row r="46" spans="1:12" s="223" customFormat="1" ht="15.75" customHeight="1">
      <c r="A46" s="236" t="s">
        <v>40</v>
      </c>
      <c r="B46" s="236"/>
      <c r="C46" s="236"/>
      <c r="D46" s="237">
        <v>17</v>
      </c>
      <c r="E46" s="236"/>
      <c r="F46" s="245">
        <v>2197334</v>
      </c>
      <c r="G46" s="242"/>
      <c r="H46" s="246">
        <v>1850017</v>
      </c>
      <c r="I46" s="255"/>
      <c r="J46" s="245">
        <v>1036501</v>
      </c>
      <c r="K46" s="255"/>
      <c r="L46" s="246">
        <v>987917</v>
      </c>
    </row>
    <row r="47" spans="1:12" s="223" customFormat="1" ht="6" customHeight="1">
      <c r="A47" s="236"/>
      <c r="B47" s="236"/>
      <c r="C47" s="236"/>
      <c r="D47" s="237"/>
      <c r="E47" s="236"/>
      <c r="F47" s="238"/>
      <c r="G47" s="242"/>
      <c r="H47" s="240"/>
      <c r="I47" s="255"/>
      <c r="J47" s="238"/>
      <c r="K47" s="256"/>
      <c r="L47" s="240"/>
    </row>
    <row r="48" spans="1:12" s="223" customFormat="1" ht="15.75" customHeight="1">
      <c r="A48" s="235" t="s">
        <v>41</v>
      </c>
      <c r="C48" s="236"/>
      <c r="D48" s="237"/>
      <c r="E48" s="236"/>
      <c r="F48" s="245">
        <f>SUM(F32:F46)</f>
        <v>76868547</v>
      </c>
      <c r="G48" s="242"/>
      <c r="H48" s="246">
        <f>SUM(H32:H46)</f>
        <v>73826662.447</v>
      </c>
      <c r="I48" s="255"/>
      <c r="J48" s="245">
        <f>SUM(J32:J46)</f>
        <v>47521902</v>
      </c>
      <c r="K48" s="256"/>
      <c r="L48" s="246">
        <f>SUM(L32:L46)</f>
        <v>45093920</v>
      </c>
    </row>
    <row r="49" spans="1:12" s="223" customFormat="1" ht="6" customHeight="1">
      <c r="A49" s="236"/>
      <c r="B49" s="236"/>
      <c r="C49" s="236"/>
      <c r="D49" s="237"/>
      <c r="E49" s="236"/>
      <c r="F49" s="238"/>
      <c r="G49" s="242"/>
      <c r="H49" s="240"/>
      <c r="I49" s="255"/>
      <c r="J49" s="238"/>
      <c r="K49" s="256"/>
      <c r="L49" s="240"/>
    </row>
    <row r="50" spans="1:12" s="223" customFormat="1" ht="15.75" customHeight="1">
      <c r="A50" s="235" t="s">
        <v>42</v>
      </c>
      <c r="B50" s="236"/>
      <c r="C50" s="236"/>
      <c r="D50" s="237"/>
      <c r="E50" s="236"/>
      <c r="F50" s="249">
        <f>F28+F48</f>
        <v>92061898</v>
      </c>
      <c r="G50" s="242"/>
      <c r="H50" s="250">
        <f>H28+H48</f>
        <v>85476250.447</v>
      </c>
      <c r="I50" s="255"/>
      <c r="J50" s="249">
        <f>J28+J48</f>
        <v>55860553</v>
      </c>
      <c r="K50" s="256"/>
      <c r="L50" s="250">
        <f>L28+L48</f>
        <v>51158988.923</v>
      </c>
    </row>
    <row r="51" spans="1:7" ht="13.5" customHeight="1">
      <c r="A51" s="8"/>
      <c r="G51" s="10"/>
    </row>
    <row r="52" spans="1:7" ht="21" customHeight="1">
      <c r="A52" s="8"/>
      <c r="G52" s="10"/>
    </row>
    <row r="53" spans="1:7" ht="22.5" customHeight="1">
      <c r="A53" s="8"/>
      <c r="G53" s="10"/>
    </row>
    <row r="54" spans="1:7" ht="16.5" customHeight="1">
      <c r="A54" s="2" t="s">
        <v>43</v>
      </c>
      <c r="G54" s="10"/>
    </row>
    <row r="55" ht="18.75" customHeight="1">
      <c r="G55" s="10"/>
    </row>
    <row r="56" ht="18.75" customHeight="1">
      <c r="G56" s="10"/>
    </row>
    <row r="57" spans="1:12" ht="21.75" customHeight="1">
      <c r="A57" s="199" t="s">
        <v>44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</row>
    <row r="58" spans="1:7" ht="16.5" customHeight="1">
      <c r="A58" s="8" t="str">
        <f>A1</f>
        <v>Energy Absolute Public Company Limited</v>
      </c>
      <c r="B58" s="8"/>
      <c r="C58" s="8"/>
      <c r="G58" s="10"/>
    </row>
    <row r="59" spans="1:7" ht="16.5" customHeight="1">
      <c r="A59" s="8" t="str">
        <f>+A2</f>
        <v>Statement of Financial Position </v>
      </c>
      <c r="B59" s="8"/>
      <c r="C59" s="8"/>
      <c r="G59" s="10"/>
    </row>
    <row r="60" spans="1:12" ht="16.5" customHeight="1">
      <c r="A60" s="11" t="str">
        <f>+A3</f>
        <v>As at 30 June 2022</v>
      </c>
      <c r="B60" s="11"/>
      <c r="C60" s="11"/>
      <c r="D60" s="226"/>
      <c r="E60" s="13"/>
      <c r="F60" s="14"/>
      <c r="G60" s="15"/>
      <c r="H60" s="14"/>
      <c r="I60" s="251"/>
      <c r="J60" s="14"/>
      <c r="K60" s="252"/>
      <c r="L60" s="14"/>
    </row>
    <row r="61" spans="1:7" ht="15.75" customHeight="1">
      <c r="A61" s="8"/>
      <c r="B61" s="8"/>
      <c r="C61" s="8"/>
      <c r="G61" s="10"/>
    </row>
    <row r="62" ht="16.5" customHeight="1">
      <c r="G62" s="10"/>
    </row>
    <row r="63" spans="6:12" ht="16.5" customHeight="1">
      <c r="F63" s="16" t="s">
        <v>3</v>
      </c>
      <c r="G63" s="16"/>
      <c r="H63" s="16"/>
      <c r="I63" s="24"/>
      <c r="J63" s="16" t="s">
        <v>4</v>
      </c>
      <c r="K63" s="16"/>
      <c r="L63" s="16"/>
    </row>
    <row r="64" spans="1:12" ht="16.5" customHeight="1">
      <c r="A64" s="7"/>
      <c r="D64" s="228"/>
      <c r="E64" s="8"/>
      <c r="F64" s="17" t="s">
        <v>5</v>
      </c>
      <c r="G64" s="17"/>
      <c r="H64" s="17"/>
      <c r="I64" s="16"/>
      <c r="J64" s="17" t="s">
        <v>5</v>
      </c>
      <c r="K64" s="17"/>
      <c r="L64" s="17"/>
    </row>
    <row r="65" spans="5:12" ht="16.5" customHeight="1">
      <c r="E65" s="8"/>
      <c r="F65" s="229" t="s">
        <v>6</v>
      </c>
      <c r="G65" s="230"/>
      <c r="H65" s="229" t="s">
        <v>7</v>
      </c>
      <c r="I65" s="229"/>
      <c r="J65" s="229" t="s">
        <v>6</v>
      </c>
      <c r="K65" s="229"/>
      <c r="L65" s="229" t="s">
        <v>7</v>
      </c>
    </row>
    <row r="66" spans="5:12" ht="16.5" customHeight="1">
      <c r="E66" s="8"/>
      <c r="F66" s="266" t="s">
        <v>8</v>
      </c>
      <c r="G66" s="229"/>
      <c r="H66" s="267" t="s">
        <v>9</v>
      </c>
      <c r="I66" s="253"/>
      <c r="J66" s="266" t="s">
        <v>8</v>
      </c>
      <c r="K66" s="229"/>
      <c r="L66" s="267" t="s">
        <v>9</v>
      </c>
    </row>
    <row r="67" spans="5:12" ht="16.5" customHeight="1">
      <c r="E67" s="8"/>
      <c r="F67" s="18">
        <v>2022</v>
      </c>
      <c r="G67" s="232"/>
      <c r="H67" s="267" t="s">
        <v>10</v>
      </c>
      <c r="I67" s="253"/>
      <c r="J67" s="18">
        <v>2022</v>
      </c>
      <c r="K67" s="232"/>
      <c r="L67" s="267" t="s">
        <v>10</v>
      </c>
    </row>
    <row r="68" spans="4:12" ht="16.5" customHeight="1">
      <c r="D68" s="12" t="s">
        <v>11</v>
      </c>
      <c r="E68" s="8"/>
      <c r="F68" s="19" t="s">
        <v>12</v>
      </c>
      <c r="G68" s="20"/>
      <c r="H68" s="19" t="s">
        <v>12</v>
      </c>
      <c r="I68" s="253"/>
      <c r="J68" s="19" t="s">
        <v>12</v>
      </c>
      <c r="K68" s="254"/>
      <c r="L68" s="19" t="s">
        <v>12</v>
      </c>
    </row>
    <row r="69" spans="4:12" ht="7.5" customHeight="1">
      <c r="D69" s="9"/>
      <c r="E69" s="8"/>
      <c r="F69" s="258"/>
      <c r="G69" s="259"/>
      <c r="H69" s="229"/>
      <c r="I69" s="253"/>
      <c r="J69" s="258"/>
      <c r="K69" s="254"/>
      <c r="L69" s="229"/>
    </row>
    <row r="70" spans="1:12" s="223" customFormat="1" ht="16.5" customHeight="1">
      <c r="A70" s="235" t="s">
        <v>45</v>
      </c>
      <c r="B70" s="236"/>
      <c r="C70" s="236"/>
      <c r="D70" s="237"/>
      <c r="E70" s="236"/>
      <c r="F70" s="238"/>
      <c r="G70" s="242"/>
      <c r="H70" s="240"/>
      <c r="I70" s="255"/>
      <c r="J70" s="238"/>
      <c r="K70" s="256"/>
      <c r="L70" s="240"/>
    </row>
    <row r="71" spans="1:12" s="223" customFormat="1" ht="16.5" customHeight="1">
      <c r="A71" s="235"/>
      <c r="B71" s="236"/>
      <c r="C71" s="236"/>
      <c r="D71" s="237"/>
      <c r="E71" s="236"/>
      <c r="F71" s="238"/>
      <c r="G71" s="242"/>
      <c r="H71" s="240"/>
      <c r="I71" s="255"/>
      <c r="J71" s="238"/>
      <c r="K71" s="256"/>
      <c r="L71" s="240"/>
    </row>
    <row r="72" spans="1:12" s="223" customFormat="1" ht="16.5" customHeight="1">
      <c r="A72" s="235" t="s">
        <v>46</v>
      </c>
      <c r="B72" s="236"/>
      <c r="C72" s="236"/>
      <c r="D72" s="237"/>
      <c r="E72" s="236"/>
      <c r="F72" s="238"/>
      <c r="G72" s="242"/>
      <c r="H72" s="240"/>
      <c r="I72" s="255"/>
      <c r="J72" s="238"/>
      <c r="K72" s="256"/>
      <c r="L72" s="240"/>
    </row>
    <row r="73" spans="1:12" s="223" customFormat="1" ht="16.5" customHeight="1">
      <c r="A73" s="235"/>
      <c r="B73" s="236"/>
      <c r="C73" s="236"/>
      <c r="D73" s="237"/>
      <c r="E73" s="236"/>
      <c r="F73" s="238"/>
      <c r="G73" s="242"/>
      <c r="H73" s="240"/>
      <c r="I73" s="255"/>
      <c r="J73" s="238"/>
      <c r="K73" s="256"/>
      <c r="L73" s="240"/>
    </row>
    <row r="74" spans="1:12" s="223" customFormat="1" ht="16.5" customHeight="1">
      <c r="A74" s="236" t="s">
        <v>47</v>
      </c>
      <c r="B74" s="236"/>
      <c r="C74" s="236"/>
      <c r="D74" s="237">
        <v>18</v>
      </c>
      <c r="E74" s="236"/>
      <c r="F74" s="238">
        <v>6424127</v>
      </c>
      <c r="G74" s="243"/>
      <c r="H74" s="240">
        <v>1618060</v>
      </c>
      <c r="I74" s="240"/>
      <c r="J74" s="238">
        <v>4142383</v>
      </c>
      <c r="K74" s="240"/>
      <c r="L74" s="240">
        <v>883989</v>
      </c>
    </row>
    <row r="75" spans="1:12" s="223" customFormat="1" ht="16.5" customHeight="1">
      <c r="A75" s="236" t="s">
        <v>48</v>
      </c>
      <c r="B75" s="236"/>
      <c r="C75" s="236"/>
      <c r="D75" s="237"/>
      <c r="E75" s="236"/>
      <c r="F75" s="238">
        <v>449388</v>
      </c>
      <c r="G75" s="243"/>
      <c r="H75" s="240">
        <v>358317</v>
      </c>
      <c r="I75" s="240"/>
      <c r="J75" s="238">
        <v>137314</v>
      </c>
      <c r="K75" s="240"/>
      <c r="L75" s="240">
        <v>232832</v>
      </c>
    </row>
    <row r="76" spans="1:12" s="223" customFormat="1" ht="16.5" customHeight="1">
      <c r="A76" s="236" t="s">
        <v>49</v>
      </c>
      <c r="B76" s="236"/>
      <c r="C76" s="236"/>
      <c r="D76" s="237"/>
      <c r="E76" s="236"/>
      <c r="F76" s="238">
        <v>938535</v>
      </c>
      <c r="G76" s="243"/>
      <c r="H76" s="240">
        <v>888949</v>
      </c>
      <c r="I76" s="240"/>
      <c r="J76" s="238">
        <v>396978</v>
      </c>
      <c r="K76" s="240"/>
      <c r="L76" s="240">
        <v>473270</v>
      </c>
    </row>
    <row r="77" spans="1:12" s="223" customFormat="1" ht="16.5" customHeight="1">
      <c r="A77" s="236" t="s">
        <v>50</v>
      </c>
      <c r="B77" s="236"/>
      <c r="C77" s="236"/>
      <c r="D77" s="237"/>
      <c r="E77" s="236"/>
      <c r="F77" s="238"/>
      <c r="G77" s="243"/>
      <c r="H77" s="240"/>
      <c r="I77" s="240"/>
      <c r="J77" s="238"/>
      <c r="K77" s="240"/>
      <c r="L77" s="240"/>
    </row>
    <row r="78" spans="1:12" s="223" customFormat="1" ht="16.5" customHeight="1">
      <c r="A78" s="236"/>
      <c r="B78" s="236" t="s">
        <v>51</v>
      </c>
      <c r="C78" s="236"/>
      <c r="D78" s="237"/>
      <c r="E78" s="236"/>
      <c r="F78" s="238">
        <v>3702307</v>
      </c>
      <c r="G78" s="243"/>
      <c r="H78" s="240">
        <v>1884280</v>
      </c>
      <c r="I78" s="240"/>
      <c r="J78" s="238">
        <v>0</v>
      </c>
      <c r="K78" s="240"/>
      <c r="L78" s="240">
        <v>0</v>
      </c>
    </row>
    <row r="79" spans="1:12" s="223" customFormat="1" ht="16.5" customHeight="1">
      <c r="A79" s="236" t="s">
        <v>52</v>
      </c>
      <c r="B79" s="236"/>
      <c r="C79" s="236"/>
      <c r="D79" s="237"/>
      <c r="E79" s="236"/>
      <c r="F79" s="238"/>
      <c r="G79" s="243"/>
      <c r="H79" s="240"/>
      <c r="I79" s="240"/>
      <c r="J79" s="238"/>
      <c r="K79" s="240"/>
      <c r="L79" s="240"/>
    </row>
    <row r="80" spans="1:12" s="223" customFormat="1" ht="16.5" customHeight="1">
      <c r="A80" s="236"/>
      <c r="B80" s="236" t="s">
        <v>53</v>
      </c>
      <c r="C80" s="236"/>
      <c r="D80" s="244"/>
      <c r="E80" s="236"/>
      <c r="F80" s="238">
        <v>409516</v>
      </c>
      <c r="G80" s="243"/>
      <c r="H80" s="240">
        <v>258726</v>
      </c>
      <c r="I80" s="240"/>
      <c r="J80" s="238">
        <v>5209610</v>
      </c>
      <c r="K80" s="240"/>
      <c r="L80" s="240">
        <v>5272710</v>
      </c>
    </row>
    <row r="81" spans="1:12" s="223" customFormat="1" ht="16.5" customHeight="1">
      <c r="A81" s="236" t="s">
        <v>54</v>
      </c>
      <c r="B81" s="236"/>
      <c r="C81" s="236"/>
      <c r="D81" s="237"/>
      <c r="E81" s="236"/>
      <c r="F81" s="238"/>
      <c r="G81" s="243"/>
      <c r="H81" s="240"/>
      <c r="I81" s="240"/>
      <c r="J81" s="238"/>
      <c r="K81" s="240"/>
      <c r="L81" s="240"/>
    </row>
    <row r="82" spans="1:12" s="223" customFormat="1" ht="16.5" customHeight="1">
      <c r="A82" s="236"/>
      <c r="B82" s="236" t="s">
        <v>55</v>
      </c>
      <c r="C82" s="236"/>
      <c r="D82" s="237">
        <v>19</v>
      </c>
      <c r="E82" s="236"/>
      <c r="F82" s="238">
        <v>5897212</v>
      </c>
      <c r="G82" s="243"/>
      <c r="H82" s="240">
        <v>5581640</v>
      </c>
      <c r="I82" s="240"/>
      <c r="J82" s="238">
        <v>1202861</v>
      </c>
      <c r="K82" s="240"/>
      <c r="L82" s="240">
        <v>935619</v>
      </c>
    </row>
    <row r="83" spans="1:12" s="223" customFormat="1" ht="16.5" customHeight="1">
      <c r="A83" s="236" t="s">
        <v>56</v>
      </c>
      <c r="B83" s="236"/>
      <c r="C83" s="236"/>
      <c r="D83" s="237"/>
      <c r="E83" s="236"/>
      <c r="F83" s="238">
        <v>29</v>
      </c>
      <c r="G83" s="243"/>
      <c r="H83" s="240">
        <v>474</v>
      </c>
      <c r="I83" s="240"/>
      <c r="J83" s="238">
        <v>0</v>
      </c>
      <c r="K83" s="240"/>
      <c r="L83" s="240">
        <v>0</v>
      </c>
    </row>
    <row r="84" spans="1:12" s="223" customFormat="1" ht="16.5" customHeight="1">
      <c r="A84" s="236" t="s">
        <v>57</v>
      </c>
      <c r="B84" s="236"/>
      <c r="C84" s="236"/>
      <c r="D84" s="237"/>
      <c r="E84" s="236"/>
      <c r="F84" s="238">
        <v>77647</v>
      </c>
      <c r="G84" s="243"/>
      <c r="H84" s="240">
        <v>56973</v>
      </c>
      <c r="I84" s="240"/>
      <c r="J84" s="238">
        <v>1143</v>
      </c>
      <c r="K84" s="240"/>
      <c r="L84" s="240">
        <v>3011</v>
      </c>
    </row>
    <row r="85" spans="1:12" s="223" customFormat="1" ht="16.5" customHeight="1">
      <c r="A85" s="236" t="s">
        <v>58</v>
      </c>
      <c r="B85" s="236"/>
      <c r="C85" s="236"/>
      <c r="D85" s="244">
        <v>24.5</v>
      </c>
      <c r="E85" s="236"/>
      <c r="F85" s="238">
        <v>0</v>
      </c>
      <c r="G85" s="243"/>
      <c r="H85" s="240">
        <v>0</v>
      </c>
      <c r="I85" s="240"/>
      <c r="J85" s="238">
        <v>1018400</v>
      </c>
      <c r="K85" s="240"/>
      <c r="L85" s="240">
        <v>816000</v>
      </c>
    </row>
    <row r="86" spans="1:12" s="223" customFormat="1" ht="16.5" customHeight="1">
      <c r="A86" s="236" t="s">
        <v>59</v>
      </c>
      <c r="B86" s="236"/>
      <c r="C86" s="236"/>
      <c r="D86" s="237">
        <v>20</v>
      </c>
      <c r="E86" s="236"/>
      <c r="F86" s="238">
        <v>1998696</v>
      </c>
      <c r="G86" s="243"/>
      <c r="H86" s="240">
        <v>1998849</v>
      </c>
      <c r="I86" s="240"/>
      <c r="J86" s="238">
        <v>1998696</v>
      </c>
      <c r="K86" s="240"/>
      <c r="L86" s="240">
        <v>1998849</v>
      </c>
    </row>
    <row r="87" spans="1:12" s="223" customFormat="1" ht="16.5" customHeight="1">
      <c r="A87" s="236" t="s">
        <v>60</v>
      </c>
      <c r="B87" s="236"/>
      <c r="C87" s="236"/>
      <c r="D87" s="237"/>
      <c r="E87" s="236"/>
      <c r="F87" s="238">
        <v>44787</v>
      </c>
      <c r="G87" s="243"/>
      <c r="H87" s="240">
        <v>16334</v>
      </c>
      <c r="I87" s="240"/>
      <c r="J87" s="238">
        <v>0</v>
      </c>
      <c r="K87" s="240"/>
      <c r="L87" s="240">
        <v>0</v>
      </c>
    </row>
    <row r="88" spans="1:12" s="223" customFormat="1" ht="16.5" customHeight="1">
      <c r="A88" s="236" t="s">
        <v>61</v>
      </c>
      <c r="B88" s="236"/>
      <c r="C88" s="236"/>
      <c r="D88" s="244"/>
      <c r="E88" s="236"/>
      <c r="F88" s="245">
        <v>13646</v>
      </c>
      <c r="G88" s="243"/>
      <c r="H88" s="246">
        <v>13367</v>
      </c>
      <c r="I88" s="240"/>
      <c r="J88" s="245">
        <v>0</v>
      </c>
      <c r="K88" s="240"/>
      <c r="L88" s="246">
        <v>0</v>
      </c>
    </row>
    <row r="89" spans="1:12" s="223" customFormat="1" ht="9" customHeight="1">
      <c r="A89" s="236"/>
      <c r="B89" s="236"/>
      <c r="C89" s="236"/>
      <c r="D89" s="244"/>
      <c r="E89" s="236"/>
      <c r="F89" s="238"/>
      <c r="G89" s="243"/>
      <c r="H89" s="240"/>
      <c r="I89" s="240"/>
      <c r="J89" s="238"/>
      <c r="K89" s="240"/>
      <c r="L89" s="240"/>
    </row>
    <row r="90" spans="1:12" s="223" customFormat="1" ht="16.5" customHeight="1">
      <c r="A90" s="235" t="s">
        <v>62</v>
      </c>
      <c r="C90" s="236"/>
      <c r="D90" s="237"/>
      <c r="E90" s="236"/>
      <c r="F90" s="245">
        <f>SUM(F74:F88)</f>
        <v>19955890</v>
      </c>
      <c r="G90" s="242"/>
      <c r="H90" s="246">
        <f>SUM(H74:H88)</f>
        <v>12675969</v>
      </c>
      <c r="I90" s="255"/>
      <c r="J90" s="245">
        <f>SUM(J74:J88)</f>
        <v>14107385</v>
      </c>
      <c r="K90" s="255"/>
      <c r="L90" s="246">
        <f>SUM(L74:L88)</f>
        <v>10616280</v>
      </c>
    </row>
    <row r="91" spans="1:12" s="223" customFormat="1" ht="16.5" customHeight="1">
      <c r="A91" s="236"/>
      <c r="B91" s="236"/>
      <c r="C91" s="236"/>
      <c r="D91" s="237"/>
      <c r="E91" s="236"/>
      <c r="F91" s="238"/>
      <c r="G91" s="242"/>
      <c r="H91" s="240"/>
      <c r="I91" s="255"/>
      <c r="J91" s="238"/>
      <c r="K91" s="255"/>
      <c r="L91" s="240"/>
    </row>
    <row r="92" spans="1:12" s="223" customFormat="1" ht="16.5" customHeight="1">
      <c r="A92" s="235" t="s">
        <v>63</v>
      </c>
      <c r="B92" s="236"/>
      <c r="C92" s="236"/>
      <c r="D92" s="237"/>
      <c r="E92" s="236"/>
      <c r="F92" s="238"/>
      <c r="G92" s="242"/>
      <c r="H92" s="240"/>
      <c r="I92" s="255"/>
      <c r="J92" s="238"/>
      <c r="K92" s="255"/>
      <c r="L92" s="240"/>
    </row>
    <row r="93" spans="1:12" s="223" customFormat="1" ht="16.5" customHeight="1">
      <c r="A93" s="235"/>
      <c r="B93" s="236"/>
      <c r="C93" s="236"/>
      <c r="D93" s="237"/>
      <c r="E93" s="236"/>
      <c r="F93" s="238"/>
      <c r="G93" s="242"/>
      <c r="H93" s="240"/>
      <c r="I93" s="255"/>
      <c r="J93" s="238"/>
      <c r="K93" s="255"/>
      <c r="L93" s="240"/>
    </row>
    <row r="94" spans="1:12" s="223" customFormat="1" ht="16.5" customHeight="1">
      <c r="A94" s="236" t="s">
        <v>64</v>
      </c>
      <c r="B94" s="236"/>
      <c r="C94" s="236"/>
      <c r="D94" s="237">
        <v>19</v>
      </c>
      <c r="E94" s="236"/>
      <c r="F94" s="238">
        <v>21477734</v>
      </c>
      <c r="G94" s="242"/>
      <c r="H94" s="240">
        <v>23581583</v>
      </c>
      <c r="I94" s="255"/>
      <c r="J94" s="238">
        <v>4608202</v>
      </c>
      <c r="K94" s="255"/>
      <c r="L94" s="240">
        <v>4443953</v>
      </c>
    </row>
    <row r="95" spans="1:12" s="223" customFormat="1" ht="16.5" customHeight="1">
      <c r="A95" s="236" t="s">
        <v>65</v>
      </c>
      <c r="B95" s="236"/>
      <c r="C95" s="236"/>
      <c r="D95" s="244">
        <v>24.5</v>
      </c>
      <c r="E95" s="236"/>
      <c r="F95" s="238">
        <v>0</v>
      </c>
      <c r="G95" s="242"/>
      <c r="H95" s="240">
        <v>0</v>
      </c>
      <c r="I95" s="255"/>
      <c r="J95" s="238">
        <v>2009600</v>
      </c>
      <c r="K95" s="255"/>
      <c r="L95" s="240">
        <v>2416000</v>
      </c>
    </row>
    <row r="96" spans="1:12" s="223" customFormat="1" ht="16.5" customHeight="1">
      <c r="A96" s="236" t="s">
        <v>66</v>
      </c>
      <c r="B96" s="236"/>
      <c r="C96" s="236"/>
      <c r="D96" s="237">
        <v>20</v>
      </c>
      <c r="E96" s="236"/>
      <c r="F96" s="238">
        <v>10196678</v>
      </c>
      <c r="G96" s="242"/>
      <c r="H96" s="240">
        <v>10195500</v>
      </c>
      <c r="I96" s="255"/>
      <c r="J96" s="238">
        <v>10196678</v>
      </c>
      <c r="K96" s="255"/>
      <c r="L96" s="240">
        <v>10195500</v>
      </c>
    </row>
    <row r="97" spans="1:12" s="223" customFormat="1" ht="16.5" customHeight="1">
      <c r="A97" s="236" t="s">
        <v>61</v>
      </c>
      <c r="B97" s="236"/>
      <c r="C97" s="236"/>
      <c r="D97" s="237"/>
      <c r="E97" s="236"/>
      <c r="F97" s="238">
        <v>159215</v>
      </c>
      <c r="G97" s="242"/>
      <c r="H97" s="240">
        <v>148974</v>
      </c>
      <c r="I97" s="255"/>
      <c r="J97" s="238">
        <v>0</v>
      </c>
      <c r="K97" s="255"/>
      <c r="L97" s="261">
        <v>0</v>
      </c>
    </row>
    <row r="98" spans="1:12" s="223" customFormat="1" ht="16.5" customHeight="1">
      <c r="A98" s="236" t="s">
        <v>67</v>
      </c>
      <c r="B98" s="236"/>
      <c r="C98" s="236"/>
      <c r="D98" s="237"/>
      <c r="E98" s="236"/>
      <c r="F98" s="260">
        <v>1715454</v>
      </c>
      <c r="G98" s="248"/>
      <c r="H98" s="257">
        <v>1684533</v>
      </c>
      <c r="I98" s="257"/>
      <c r="J98" s="262">
        <v>284370</v>
      </c>
      <c r="K98" s="257"/>
      <c r="L98" s="261">
        <v>284526</v>
      </c>
    </row>
    <row r="99" spans="1:12" s="223" customFormat="1" ht="16.5" customHeight="1">
      <c r="A99" s="236" t="s">
        <v>68</v>
      </c>
      <c r="B99" s="236"/>
      <c r="C99" s="236"/>
      <c r="D99" s="237"/>
      <c r="E99" s="236"/>
      <c r="F99" s="260">
        <v>525451</v>
      </c>
      <c r="G99" s="248"/>
      <c r="H99" s="257">
        <v>254366</v>
      </c>
      <c r="I99" s="257"/>
      <c r="J99" s="262">
        <v>0</v>
      </c>
      <c r="K99" s="257"/>
      <c r="L99" s="261">
        <v>0</v>
      </c>
    </row>
    <row r="100" spans="1:12" s="223" customFormat="1" ht="16.5" customHeight="1">
      <c r="A100" s="236" t="s">
        <v>69</v>
      </c>
      <c r="B100" s="236"/>
      <c r="C100" s="236"/>
      <c r="D100" s="237"/>
      <c r="E100" s="236"/>
      <c r="F100" s="238">
        <v>101774</v>
      </c>
      <c r="G100" s="242"/>
      <c r="H100" s="240">
        <v>86320</v>
      </c>
      <c r="I100" s="255"/>
      <c r="J100" s="238">
        <v>67527</v>
      </c>
      <c r="K100" s="255"/>
      <c r="L100" s="240">
        <v>62861</v>
      </c>
    </row>
    <row r="101" spans="1:12" s="223" customFormat="1" ht="16.5" customHeight="1">
      <c r="A101" s="236" t="s">
        <v>70</v>
      </c>
      <c r="B101" s="236"/>
      <c r="C101" s="236"/>
      <c r="D101" s="244">
        <v>24.6</v>
      </c>
      <c r="E101" s="236"/>
      <c r="F101" s="238">
        <v>0</v>
      </c>
      <c r="G101" s="242"/>
      <c r="H101" s="240">
        <v>0</v>
      </c>
      <c r="I101" s="255"/>
      <c r="J101" s="238">
        <v>802153</v>
      </c>
      <c r="K101" s="255"/>
      <c r="L101" s="240">
        <v>805360</v>
      </c>
    </row>
    <row r="102" spans="1:12" s="223" customFormat="1" ht="16.5" customHeight="1">
      <c r="A102" s="236" t="s">
        <v>71</v>
      </c>
      <c r="B102" s="236"/>
      <c r="C102" s="236"/>
      <c r="D102" s="237">
        <v>21</v>
      </c>
      <c r="E102" s="236"/>
      <c r="F102" s="238">
        <v>1764328</v>
      </c>
      <c r="G102" s="242"/>
      <c r="H102" s="240">
        <v>1740989</v>
      </c>
      <c r="I102" s="255"/>
      <c r="J102" s="238">
        <v>1593</v>
      </c>
      <c r="K102" s="255"/>
      <c r="L102" s="240">
        <v>1593</v>
      </c>
    </row>
    <row r="103" spans="1:12" s="223" customFormat="1" ht="16.5" customHeight="1">
      <c r="A103" s="236" t="s">
        <v>72</v>
      </c>
      <c r="B103" s="236"/>
      <c r="C103" s="236"/>
      <c r="D103" s="237"/>
      <c r="E103" s="236"/>
      <c r="F103" s="245">
        <v>6077</v>
      </c>
      <c r="G103" s="242"/>
      <c r="H103" s="246">
        <v>6296</v>
      </c>
      <c r="I103" s="255"/>
      <c r="J103" s="245">
        <v>1540</v>
      </c>
      <c r="K103" s="255"/>
      <c r="L103" s="246">
        <v>1540</v>
      </c>
    </row>
    <row r="104" spans="1:12" s="223" customFormat="1" ht="10.5" customHeight="1">
      <c r="A104" s="236"/>
      <c r="B104" s="236"/>
      <c r="C104" s="236"/>
      <c r="D104" s="237"/>
      <c r="E104" s="236"/>
      <c r="F104" s="238"/>
      <c r="G104" s="242"/>
      <c r="H104" s="240"/>
      <c r="I104" s="255"/>
      <c r="J104" s="238"/>
      <c r="K104" s="240"/>
      <c r="L104" s="240"/>
    </row>
    <row r="105" spans="1:12" s="223" customFormat="1" ht="16.5" customHeight="1">
      <c r="A105" s="235" t="s">
        <v>73</v>
      </c>
      <c r="C105" s="236"/>
      <c r="D105" s="237"/>
      <c r="E105" s="236"/>
      <c r="F105" s="245">
        <f>SUM(F94:F103)</f>
        <v>35946711</v>
      </c>
      <c r="G105" s="242"/>
      <c r="H105" s="246">
        <f>SUM(H94:H103)</f>
        <v>37698561</v>
      </c>
      <c r="I105" s="255"/>
      <c r="J105" s="245">
        <f>SUM(J94:J103)</f>
        <v>17971663</v>
      </c>
      <c r="K105" s="256"/>
      <c r="L105" s="246">
        <f>SUM(L94:L103)</f>
        <v>18211333</v>
      </c>
    </row>
    <row r="106" spans="1:12" s="223" customFormat="1" ht="16.5" customHeight="1">
      <c r="A106" s="235"/>
      <c r="B106" s="236"/>
      <c r="C106" s="236"/>
      <c r="D106" s="237"/>
      <c r="E106" s="236"/>
      <c r="F106" s="238"/>
      <c r="G106" s="242"/>
      <c r="H106" s="240"/>
      <c r="I106" s="255"/>
      <c r="J106" s="238"/>
      <c r="K106" s="256"/>
      <c r="L106" s="240"/>
    </row>
    <row r="107" spans="1:12" s="223" customFormat="1" ht="16.5" customHeight="1">
      <c r="A107" s="235" t="s">
        <v>74</v>
      </c>
      <c r="B107" s="235"/>
      <c r="C107" s="236"/>
      <c r="D107" s="237"/>
      <c r="E107" s="236"/>
      <c r="F107" s="245">
        <f>F90+F105</f>
        <v>55902601</v>
      </c>
      <c r="G107" s="242"/>
      <c r="H107" s="246">
        <f>H90+H105</f>
        <v>50374530</v>
      </c>
      <c r="I107" s="255"/>
      <c r="J107" s="245">
        <f>J90+J105</f>
        <v>32079048</v>
      </c>
      <c r="K107" s="256"/>
      <c r="L107" s="246">
        <f>L90+L105</f>
        <v>28827613</v>
      </c>
    </row>
    <row r="108" spans="1:12" ht="21" customHeight="1">
      <c r="A108" s="8"/>
      <c r="B108" s="8"/>
      <c r="G108" s="10"/>
      <c r="H108" s="24"/>
      <c r="L108" s="24"/>
    </row>
    <row r="109" spans="1:12" ht="16.5" customHeight="1">
      <c r="A109" s="8"/>
      <c r="B109" s="8"/>
      <c r="G109" s="10"/>
      <c r="H109" s="24"/>
      <c r="L109" s="24"/>
    </row>
    <row r="110" spans="1:12" ht="16.5" customHeight="1">
      <c r="A110" s="8"/>
      <c r="B110" s="8"/>
      <c r="G110" s="10"/>
      <c r="H110" s="24"/>
      <c r="L110" s="24"/>
    </row>
    <row r="111" spans="1:12" ht="21.75" customHeight="1">
      <c r="A111" s="199" t="str">
        <f>$A$57</f>
        <v>The accompanying condensed notes to the interim financial information are an integral part of this interim financial information.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</row>
    <row r="112" spans="1:7" ht="16.5" customHeight="1">
      <c r="A112" s="8" t="str">
        <f>+A1</f>
        <v>Energy Absolute Public Company Limited</v>
      </c>
      <c r="B112" s="8"/>
      <c r="C112" s="8"/>
      <c r="G112" s="10"/>
    </row>
    <row r="113" spans="1:7" ht="16.5" customHeight="1">
      <c r="A113" s="8" t="str">
        <f>+A2</f>
        <v>Statement of Financial Position </v>
      </c>
      <c r="B113" s="8"/>
      <c r="C113" s="8"/>
      <c r="G113" s="10"/>
    </row>
    <row r="114" spans="1:12" ht="16.5" customHeight="1">
      <c r="A114" s="11" t="str">
        <f>+A3</f>
        <v>As at 30 June 2022</v>
      </c>
      <c r="B114" s="11"/>
      <c r="C114" s="11"/>
      <c r="D114" s="226"/>
      <c r="E114" s="13"/>
      <c r="F114" s="14"/>
      <c r="G114" s="15"/>
      <c r="H114" s="14"/>
      <c r="I114" s="251"/>
      <c r="J114" s="14"/>
      <c r="K114" s="252"/>
      <c r="L114" s="14"/>
    </row>
    <row r="115" spans="1:7" ht="16.5" customHeight="1">
      <c r="A115" s="8"/>
      <c r="B115" s="8"/>
      <c r="C115" s="8"/>
      <c r="G115" s="10"/>
    </row>
    <row r="116" ht="16.5" customHeight="1">
      <c r="G116" s="10"/>
    </row>
    <row r="117" spans="6:12" ht="16.5" customHeight="1">
      <c r="F117" s="16" t="s">
        <v>3</v>
      </c>
      <c r="G117" s="16"/>
      <c r="H117" s="16"/>
      <c r="I117" s="24"/>
      <c r="J117" s="16" t="s">
        <v>4</v>
      </c>
      <c r="K117" s="16"/>
      <c r="L117" s="16"/>
    </row>
    <row r="118" spans="1:12" ht="16.5" customHeight="1">
      <c r="A118" s="7"/>
      <c r="D118" s="228"/>
      <c r="E118" s="8"/>
      <c r="F118" s="17" t="s">
        <v>5</v>
      </c>
      <c r="G118" s="17"/>
      <c r="H118" s="17"/>
      <c r="I118" s="16"/>
      <c r="J118" s="17" t="s">
        <v>5</v>
      </c>
      <c r="K118" s="17"/>
      <c r="L118" s="17"/>
    </row>
    <row r="119" spans="5:12" ht="16.5" customHeight="1">
      <c r="E119" s="8"/>
      <c r="F119" s="229" t="s">
        <v>6</v>
      </c>
      <c r="G119" s="230"/>
      <c r="H119" s="229" t="s">
        <v>7</v>
      </c>
      <c r="I119" s="229"/>
      <c r="J119" s="229" t="s">
        <v>6</v>
      </c>
      <c r="K119" s="229"/>
      <c r="L119" s="229" t="s">
        <v>7</v>
      </c>
    </row>
    <row r="120" spans="5:12" ht="16.5" customHeight="1">
      <c r="E120" s="8"/>
      <c r="F120" s="266" t="s">
        <v>8</v>
      </c>
      <c r="G120" s="229"/>
      <c r="H120" s="267" t="s">
        <v>9</v>
      </c>
      <c r="I120" s="253"/>
      <c r="J120" s="266" t="s">
        <v>8</v>
      </c>
      <c r="K120" s="229"/>
      <c r="L120" s="267" t="s">
        <v>9</v>
      </c>
    </row>
    <row r="121" spans="5:12" ht="16.5" customHeight="1">
      <c r="E121" s="8"/>
      <c r="F121" s="18">
        <v>2022</v>
      </c>
      <c r="G121" s="232"/>
      <c r="H121" s="267" t="s">
        <v>10</v>
      </c>
      <c r="I121" s="253"/>
      <c r="J121" s="18">
        <v>2022</v>
      </c>
      <c r="K121" s="232"/>
      <c r="L121" s="267" t="s">
        <v>10</v>
      </c>
    </row>
    <row r="122" spans="4:12" ht="16.5" customHeight="1">
      <c r="D122" s="9"/>
      <c r="E122" s="8"/>
      <c r="F122" s="19" t="s">
        <v>12</v>
      </c>
      <c r="G122" s="20"/>
      <c r="H122" s="19" t="s">
        <v>12</v>
      </c>
      <c r="I122" s="253"/>
      <c r="J122" s="19" t="s">
        <v>12</v>
      </c>
      <c r="K122" s="254"/>
      <c r="L122" s="19" t="s">
        <v>12</v>
      </c>
    </row>
    <row r="123" spans="4:12" ht="16.5" customHeight="1">
      <c r="D123" s="9"/>
      <c r="E123" s="8"/>
      <c r="F123" s="258"/>
      <c r="G123" s="259"/>
      <c r="H123" s="229"/>
      <c r="I123" s="253"/>
      <c r="J123" s="258"/>
      <c r="K123" s="254"/>
      <c r="L123" s="229"/>
    </row>
    <row r="124" spans="1:12" s="223" customFormat="1" ht="16.5" customHeight="1">
      <c r="A124" s="235" t="s">
        <v>75</v>
      </c>
      <c r="B124" s="236"/>
      <c r="C124" s="236"/>
      <c r="D124" s="237"/>
      <c r="E124" s="236"/>
      <c r="F124" s="238"/>
      <c r="G124" s="242"/>
      <c r="H124" s="240"/>
      <c r="I124" s="255"/>
      <c r="J124" s="238"/>
      <c r="K124" s="256"/>
      <c r="L124" s="240"/>
    </row>
    <row r="125" spans="1:12" s="223" customFormat="1" ht="16.5" customHeight="1">
      <c r="A125" s="235"/>
      <c r="B125" s="236"/>
      <c r="C125" s="236"/>
      <c r="D125" s="237"/>
      <c r="E125" s="236"/>
      <c r="F125" s="238"/>
      <c r="G125" s="242"/>
      <c r="H125" s="240"/>
      <c r="I125" s="255"/>
      <c r="J125" s="238"/>
      <c r="K125" s="256"/>
      <c r="L125" s="240"/>
    </row>
    <row r="126" spans="1:12" s="223" customFormat="1" ht="16.5" customHeight="1">
      <c r="A126" s="235" t="s">
        <v>76</v>
      </c>
      <c r="B126" s="236"/>
      <c r="C126" s="236"/>
      <c r="D126" s="237"/>
      <c r="E126" s="236"/>
      <c r="F126" s="238"/>
      <c r="G126" s="242"/>
      <c r="H126" s="240"/>
      <c r="I126" s="255"/>
      <c r="J126" s="238"/>
      <c r="K126" s="256"/>
      <c r="L126" s="240"/>
    </row>
    <row r="127" spans="1:12" s="223" customFormat="1" ht="16.5" customHeight="1">
      <c r="A127" s="235"/>
      <c r="B127" s="236"/>
      <c r="C127" s="236"/>
      <c r="D127" s="237"/>
      <c r="E127" s="236"/>
      <c r="F127" s="238"/>
      <c r="G127" s="242"/>
      <c r="H127" s="240"/>
      <c r="I127" s="255"/>
      <c r="J127" s="238"/>
      <c r="K127" s="256"/>
      <c r="L127" s="240"/>
    </row>
    <row r="128" spans="1:12" s="223" customFormat="1" ht="16.5" customHeight="1">
      <c r="A128" s="236" t="s">
        <v>77</v>
      </c>
      <c r="B128" s="236"/>
      <c r="C128" s="236"/>
      <c r="D128" s="237"/>
      <c r="E128" s="236"/>
      <c r="F128" s="238"/>
      <c r="G128" s="242"/>
      <c r="H128" s="240"/>
      <c r="I128" s="255"/>
      <c r="J128" s="238"/>
      <c r="K128" s="256"/>
      <c r="L128" s="240"/>
    </row>
    <row r="129" spans="1:12" s="223" customFormat="1" ht="16.5" customHeight="1">
      <c r="A129" s="236"/>
      <c r="B129" s="236" t="s">
        <v>78</v>
      </c>
      <c r="C129" s="236"/>
      <c r="D129" s="237"/>
      <c r="E129" s="236"/>
      <c r="F129" s="260"/>
      <c r="G129" s="248"/>
      <c r="H129" s="257"/>
      <c r="I129" s="257"/>
      <c r="J129" s="262"/>
      <c r="K129" s="257"/>
      <c r="L129" s="257"/>
    </row>
    <row r="130" spans="1:12" s="223" customFormat="1" ht="16.5" customHeight="1">
      <c r="A130" s="236"/>
      <c r="B130" s="236"/>
      <c r="C130" s="268" t="s">
        <v>79</v>
      </c>
      <c r="D130" s="237"/>
      <c r="E130" s="236"/>
      <c r="F130" s="260"/>
      <c r="G130" s="248"/>
      <c r="H130" s="257"/>
      <c r="I130" s="257"/>
      <c r="J130" s="262"/>
      <c r="K130" s="257"/>
      <c r="L130" s="257"/>
    </row>
    <row r="131" spans="1:12" s="223" customFormat="1" ht="16.5" customHeight="1">
      <c r="A131" s="236"/>
      <c r="B131" s="236"/>
      <c r="C131" s="236" t="s">
        <v>80</v>
      </c>
      <c r="D131" s="237"/>
      <c r="E131" s="236"/>
      <c r="F131" s="260"/>
      <c r="G131" s="248"/>
      <c r="H131" s="257"/>
      <c r="I131" s="257"/>
      <c r="J131" s="262"/>
      <c r="K131" s="257"/>
      <c r="L131" s="257"/>
    </row>
    <row r="132" spans="1:12" s="223" customFormat="1" ht="16.5" customHeight="1">
      <c r="A132" s="236"/>
      <c r="B132" s="236"/>
      <c r="C132" s="236" t="s">
        <v>81</v>
      </c>
      <c r="D132" s="237"/>
      <c r="E132" s="236"/>
      <c r="F132" s="263"/>
      <c r="G132" s="242"/>
      <c r="H132" s="264"/>
      <c r="I132" s="255"/>
      <c r="J132" s="263"/>
      <c r="K132" s="255"/>
      <c r="L132" s="264"/>
    </row>
    <row r="133" spans="1:12" s="223" customFormat="1" ht="16.5" customHeight="1">
      <c r="A133" s="236"/>
      <c r="B133" s="236"/>
      <c r="C133" s="236" t="s">
        <v>82</v>
      </c>
      <c r="D133" s="237"/>
      <c r="E133" s="236"/>
      <c r="F133" s="249">
        <v>402000</v>
      </c>
      <c r="G133" s="242"/>
      <c r="H133" s="250">
        <v>373000</v>
      </c>
      <c r="I133" s="255"/>
      <c r="J133" s="249">
        <v>402000</v>
      </c>
      <c r="K133" s="255"/>
      <c r="L133" s="250">
        <v>373000</v>
      </c>
    </row>
    <row r="134" spans="1:12" s="223" customFormat="1" ht="16.5" customHeight="1">
      <c r="A134" s="236"/>
      <c r="B134" s="236"/>
      <c r="C134" s="236"/>
      <c r="D134" s="237"/>
      <c r="E134" s="236"/>
      <c r="F134" s="263"/>
      <c r="G134" s="242"/>
      <c r="H134" s="264"/>
      <c r="I134" s="255"/>
      <c r="J134" s="263"/>
      <c r="K134" s="255"/>
      <c r="L134" s="264"/>
    </row>
    <row r="135" spans="1:12" s="223" customFormat="1" ht="6.75" customHeight="1">
      <c r="A135" s="235"/>
      <c r="B135" s="236"/>
      <c r="C135" s="236"/>
      <c r="D135" s="237"/>
      <c r="E135" s="236"/>
      <c r="F135" s="238"/>
      <c r="G135" s="242"/>
      <c r="H135" s="240"/>
      <c r="I135" s="255"/>
      <c r="J135" s="238"/>
      <c r="K135" s="255"/>
      <c r="L135" s="240"/>
    </row>
    <row r="136" spans="1:12" s="223" customFormat="1" ht="16.5" customHeight="1">
      <c r="A136" s="236"/>
      <c r="B136" s="236" t="s">
        <v>83</v>
      </c>
      <c r="C136" s="236"/>
      <c r="D136" s="237"/>
      <c r="E136" s="236"/>
      <c r="F136" s="260"/>
      <c r="G136" s="248"/>
      <c r="H136" s="257"/>
      <c r="I136" s="257"/>
      <c r="J136" s="262"/>
      <c r="K136" s="257"/>
      <c r="L136" s="257"/>
    </row>
    <row r="137" spans="1:12" s="223" customFormat="1" ht="16.5" customHeight="1">
      <c r="A137" s="236"/>
      <c r="B137" s="236"/>
      <c r="C137" s="268" t="s">
        <v>84</v>
      </c>
      <c r="D137" s="237"/>
      <c r="E137" s="236"/>
      <c r="F137" s="265"/>
      <c r="G137" s="242"/>
      <c r="H137" s="261"/>
      <c r="I137" s="255"/>
      <c r="J137" s="265"/>
      <c r="K137" s="255"/>
      <c r="L137" s="261"/>
    </row>
    <row r="138" spans="1:12" s="223" customFormat="1" ht="16.5" customHeight="1">
      <c r="A138" s="236"/>
      <c r="B138" s="236"/>
      <c r="C138" s="236" t="s">
        <v>85</v>
      </c>
      <c r="D138" s="237"/>
      <c r="E138" s="236"/>
      <c r="F138" s="265">
        <f>9!F27</f>
        <v>373000</v>
      </c>
      <c r="G138" s="242"/>
      <c r="H138" s="261">
        <v>373000</v>
      </c>
      <c r="I138" s="255"/>
      <c r="J138" s="265">
        <f>'10'!F29</f>
        <v>373000</v>
      </c>
      <c r="K138" s="255"/>
      <c r="L138" s="261">
        <v>373000</v>
      </c>
    </row>
    <row r="139" spans="1:12" s="223" customFormat="1" ht="16.5" customHeight="1">
      <c r="A139" s="236" t="s">
        <v>86</v>
      </c>
      <c r="B139" s="236"/>
      <c r="C139" s="236"/>
      <c r="D139" s="237"/>
      <c r="E139" s="236"/>
      <c r="F139" s="265">
        <f>9!H39</f>
        <v>3680616</v>
      </c>
      <c r="G139" s="242"/>
      <c r="H139" s="261">
        <v>3680616</v>
      </c>
      <c r="I139" s="255"/>
      <c r="J139" s="265">
        <f>'10'!H29</f>
        <v>3680616</v>
      </c>
      <c r="K139" s="255"/>
      <c r="L139" s="261">
        <v>3680616</v>
      </c>
    </row>
    <row r="140" spans="1:12" s="223" customFormat="1" ht="16.5" customHeight="1">
      <c r="A140" s="236" t="s">
        <v>87</v>
      </c>
      <c r="B140" s="236"/>
      <c r="C140" s="236"/>
      <c r="D140" s="237"/>
      <c r="E140" s="236"/>
      <c r="F140" s="238"/>
      <c r="G140" s="242"/>
      <c r="H140" s="240"/>
      <c r="I140" s="255"/>
      <c r="J140" s="238"/>
      <c r="K140" s="255"/>
      <c r="L140" s="240"/>
    </row>
    <row r="141" spans="1:12" s="223" customFormat="1" ht="16.5" customHeight="1">
      <c r="A141" s="236"/>
      <c r="B141" s="236" t="s">
        <v>88</v>
      </c>
      <c r="C141" s="236"/>
      <c r="D141" s="237"/>
      <c r="E141" s="236"/>
      <c r="F141" s="238"/>
      <c r="G141" s="242"/>
      <c r="H141" s="240"/>
      <c r="I141" s="255"/>
      <c r="J141" s="238"/>
      <c r="K141" s="255"/>
      <c r="L141" s="240"/>
    </row>
    <row r="142" spans="1:12" s="223" customFormat="1" ht="16.5" customHeight="1">
      <c r="A142" s="236"/>
      <c r="B142" s="236"/>
      <c r="C142" s="268" t="s">
        <v>89</v>
      </c>
      <c r="D142" s="237"/>
      <c r="E142" s="236"/>
      <c r="F142" s="265">
        <f>9!J39</f>
        <v>37300</v>
      </c>
      <c r="G142" s="242"/>
      <c r="H142" s="261">
        <v>37300</v>
      </c>
      <c r="I142" s="255"/>
      <c r="J142" s="265">
        <f>'10'!J29</f>
        <v>37300</v>
      </c>
      <c r="K142" s="255"/>
      <c r="L142" s="261">
        <v>37300</v>
      </c>
    </row>
    <row r="143" spans="1:12" s="223" customFormat="1" ht="16.5" customHeight="1">
      <c r="A143" s="236"/>
      <c r="B143" s="236" t="s">
        <v>90</v>
      </c>
      <c r="C143" s="236"/>
      <c r="D143" s="237"/>
      <c r="E143" s="236"/>
      <c r="F143" s="238">
        <f>9!L39</f>
        <v>30472899</v>
      </c>
      <c r="G143" s="242"/>
      <c r="H143" s="240">
        <v>29130158</v>
      </c>
      <c r="I143" s="255"/>
      <c r="J143" s="238">
        <f>'10'!L29</f>
        <v>19804935</v>
      </c>
      <c r="K143" s="255"/>
      <c r="L143" s="240">
        <v>18389412</v>
      </c>
    </row>
    <row r="144" spans="1:12" s="223" customFormat="1" ht="16.5" customHeight="1">
      <c r="A144" s="236" t="s">
        <v>91</v>
      </c>
      <c r="C144" s="236"/>
      <c r="D144" s="237"/>
      <c r="E144" s="236"/>
      <c r="F144" s="245">
        <f>9!X39</f>
        <v>-765948</v>
      </c>
      <c r="G144" s="242"/>
      <c r="H144" s="246">
        <v>-720053</v>
      </c>
      <c r="I144" s="255"/>
      <c r="J144" s="245">
        <f>'10'!R29</f>
        <v>-114346</v>
      </c>
      <c r="K144" s="255"/>
      <c r="L144" s="246">
        <v>-148952</v>
      </c>
    </row>
    <row r="145" spans="1:12" s="223" customFormat="1" ht="16.5" customHeight="1">
      <c r="A145" s="235"/>
      <c r="B145" s="236"/>
      <c r="C145" s="236"/>
      <c r="D145" s="237"/>
      <c r="E145" s="236"/>
      <c r="F145" s="238"/>
      <c r="G145" s="242"/>
      <c r="H145" s="240"/>
      <c r="I145" s="255"/>
      <c r="J145" s="238"/>
      <c r="K145" s="255"/>
      <c r="L145" s="240"/>
    </row>
    <row r="146" spans="1:12" s="223" customFormat="1" ht="16.5" customHeight="1">
      <c r="A146" s="235" t="s">
        <v>92</v>
      </c>
      <c r="B146" s="235"/>
      <c r="C146" s="235"/>
      <c r="D146" s="237"/>
      <c r="E146" s="236"/>
      <c r="F146" s="260"/>
      <c r="G146" s="248"/>
      <c r="H146" s="257"/>
      <c r="I146" s="257"/>
      <c r="J146" s="262"/>
      <c r="K146" s="257"/>
      <c r="L146" s="257"/>
    </row>
    <row r="147" spans="1:12" s="223" customFormat="1" ht="16.5" customHeight="1">
      <c r="A147" s="235"/>
      <c r="B147" s="235" t="s">
        <v>93</v>
      </c>
      <c r="C147" s="235"/>
      <c r="D147" s="237"/>
      <c r="E147" s="236"/>
      <c r="F147" s="238">
        <f>SUM(F138:F144)</f>
        <v>33797867</v>
      </c>
      <c r="G147" s="240"/>
      <c r="H147" s="240">
        <f>SUM(H138:H144)</f>
        <v>32501021</v>
      </c>
      <c r="I147" s="240"/>
      <c r="J147" s="238">
        <f>SUM(J138:J144)</f>
        <v>23781505</v>
      </c>
      <c r="K147" s="240"/>
      <c r="L147" s="240">
        <f>SUM(L138:L144)</f>
        <v>22331376</v>
      </c>
    </row>
    <row r="148" spans="1:12" s="223" customFormat="1" ht="16.5" customHeight="1">
      <c r="A148" s="236" t="s">
        <v>94</v>
      </c>
      <c r="B148" s="236"/>
      <c r="C148" s="236"/>
      <c r="D148" s="237"/>
      <c r="E148" s="236"/>
      <c r="F148" s="245">
        <f>9!AB39</f>
        <v>2361430</v>
      </c>
      <c r="G148" s="243"/>
      <c r="H148" s="246">
        <v>2600699</v>
      </c>
      <c r="I148" s="240"/>
      <c r="J148" s="245">
        <v>0</v>
      </c>
      <c r="K148" s="240"/>
      <c r="L148" s="246">
        <v>0</v>
      </c>
    </row>
    <row r="149" spans="1:12" s="223" customFormat="1" ht="16.5" customHeight="1">
      <c r="A149" s="235"/>
      <c r="B149" s="236"/>
      <c r="C149" s="236"/>
      <c r="D149" s="237"/>
      <c r="E149" s="236"/>
      <c r="F149" s="238"/>
      <c r="G149" s="242"/>
      <c r="H149" s="240"/>
      <c r="I149" s="255"/>
      <c r="J149" s="238"/>
      <c r="K149" s="256"/>
      <c r="L149" s="240"/>
    </row>
    <row r="150" spans="1:12" s="223" customFormat="1" ht="16.5" customHeight="1">
      <c r="A150" s="235" t="s">
        <v>95</v>
      </c>
      <c r="B150" s="235"/>
      <c r="C150" s="236"/>
      <c r="D150" s="237"/>
      <c r="E150" s="236"/>
      <c r="F150" s="245">
        <f>SUM(F147:F148)</f>
        <v>36159297</v>
      </c>
      <c r="G150" s="243"/>
      <c r="H150" s="246">
        <f>SUM(H147:H148)</f>
        <v>35101720</v>
      </c>
      <c r="I150" s="240"/>
      <c r="J150" s="245">
        <f>SUM(J147:J148)</f>
        <v>23781505</v>
      </c>
      <c r="K150" s="240"/>
      <c r="L150" s="246">
        <f>SUM(L147:L148)</f>
        <v>22331376</v>
      </c>
    </row>
    <row r="151" spans="1:12" s="223" customFormat="1" ht="16.5" customHeight="1">
      <c r="A151" s="235"/>
      <c r="B151" s="236"/>
      <c r="C151" s="236"/>
      <c r="D151" s="237"/>
      <c r="E151" s="236"/>
      <c r="F151" s="238"/>
      <c r="G151" s="242"/>
      <c r="H151" s="240"/>
      <c r="I151" s="255"/>
      <c r="J151" s="238"/>
      <c r="K151" s="256"/>
      <c r="L151" s="240"/>
    </row>
    <row r="152" spans="1:12" s="223" customFormat="1" ht="16.5" customHeight="1">
      <c r="A152" s="235" t="s">
        <v>96</v>
      </c>
      <c r="B152" s="236"/>
      <c r="C152" s="236"/>
      <c r="D152" s="237"/>
      <c r="E152" s="236"/>
      <c r="F152" s="249">
        <f>F107+F150</f>
        <v>92061898</v>
      </c>
      <c r="G152" s="242"/>
      <c r="H152" s="250">
        <f>SUM(H107+H150)</f>
        <v>85476250</v>
      </c>
      <c r="I152" s="255"/>
      <c r="J152" s="249">
        <f>J107+J150</f>
        <v>55860553</v>
      </c>
      <c r="K152" s="255"/>
      <c r="L152" s="250">
        <f>SUM(L107+L150)</f>
        <v>51158989</v>
      </c>
    </row>
    <row r="153" spans="1:9" ht="16.5" customHeight="1">
      <c r="A153" s="8"/>
      <c r="G153" s="10"/>
      <c r="I153" s="225"/>
    </row>
    <row r="154" spans="1:9" ht="16.5" customHeight="1">
      <c r="A154" s="8"/>
      <c r="G154" s="10"/>
      <c r="I154" s="225"/>
    </row>
    <row r="155" spans="1:9" ht="16.5" customHeight="1">
      <c r="A155" s="8"/>
      <c r="G155" s="10"/>
      <c r="I155" s="225"/>
    </row>
    <row r="156" spans="1:9" ht="16.5" customHeight="1">
      <c r="A156" s="8"/>
      <c r="G156" s="10"/>
      <c r="I156" s="225"/>
    </row>
    <row r="157" spans="1:9" ht="16.5" customHeight="1">
      <c r="A157" s="8"/>
      <c r="G157" s="10"/>
      <c r="I157" s="225"/>
    </row>
    <row r="158" spans="1:9" ht="16.5" customHeight="1">
      <c r="A158" s="8"/>
      <c r="G158" s="10"/>
      <c r="I158" s="225"/>
    </row>
    <row r="159" spans="1:9" ht="16.5" customHeight="1">
      <c r="A159" s="8"/>
      <c r="G159" s="10"/>
      <c r="I159" s="225"/>
    </row>
    <row r="160" spans="1:9" ht="16.5" customHeight="1">
      <c r="A160" s="8"/>
      <c r="G160" s="10"/>
      <c r="I160" s="225"/>
    </row>
    <row r="161" spans="1:9" ht="16.5" customHeight="1">
      <c r="A161" s="8"/>
      <c r="G161" s="10"/>
      <c r="I161" s="225"/>
    </row>
    <row r="162" spans="1:9" ht="16.5" customHeight="1">
      <c r="A162" s="8"/>
      <c r="G162" s="10"/>
      <c r="I162" s="225"/>
    </row>
    <row r="163" spans="1:9" ht="16.5" customHeight="1">
      <c r="A163" s="8"/>
      <c r="G163" s="10"/>
      <c r="I163" s="225"/>
    </row>
    <row r="164" spans="1:9" ht="10.5" customHeight="1">
      <c r="A164" s="8"/>
      <c r="G164" s="10"/>
      <c r="I164" s="225"/>
    </row>
    <row r="165" spans="1:12" ht="21.75" customHeight="1">
      <c r="A165" s="199" t="str">
        <f>$A$57</f>
        <v>The accompanying condensed notes to the interim financial information are an integral part of this interim financial information.</v>
      </c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</row>
  </sheetData>
  <sheetProtection/>
  <mergeCells count="15">
    <mergeCell ref="F6:H6"/>
    <mergeCell ref="J6:L6"/>
    <mergeCell ref="F7:H7"/>
    <mergeCell ref="J7:L7"/>
    <mergeCell ref="A57:L57"/>
    <mergeCell ref="F63:H63"/>
    <mergeCell ref="J63:L63"/>
    <mergeCell ref="F64:H64"/>
    <mergeCell ref="J64:L64"/>
    <mergeCell ref="A111:L111"/>
    <mergeCell ref="F117:H117"/>
    <mergeCell ref="J117:L117"/>
    <mergeCell ref="F118:H118"/>
    <mergeCell ref="J118:L118"/>
    <mergeCell ref="A165:L165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/>
  <headerFooter>
    <oddFooter>&amp;R&amp;"Arial,Regular"&amp;10&amp;P</oddFooter>
  </headerFooter>
  <rowBreaks count="2" manualBreakCount="2">
    <brk id="5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6"/>
  <sheetViews>
    <sheetView zoomScale="80" zoomScaleNormal="80" zoomScaleSheetLayoutView="85" workbookViewId="0" topLeftCell="A18">
      <selection activeCell="B39" sqref="B39:C41"/>
    </sheetView>
  </sheetViews>
  <sheetFormatPr defaultColWidth="6.7109375" defaultRowHeight="16.5" customHeight="1"/>
  <cols>
    <col min="1" max="2" width="1.421875" style="170" customWidth="1"/>
    <col min="3" max="3" width="41.57421875" style="170" customWidth="1"/>
    <col min="4" max="4" width="6.28125" style="171" customWidth="1"/>
    <col min="5" max="5" width="0.5625" style="170" customWidth="1"/>
    <col min="6" max="6" width="11.57421875" style="172" customWidth="1"/>
    <col min="7" max="7" width="0.5625" style="170" customWidth="1"/>
    <col min="8" max="8" width="11.57421875" style="172" customWidth="1"/>
    <col min="9" max="9" width="0.5625" style="171" customWidth="1"/>
    <col min="10" max="10" width="11.57421875" style="172" customWidth="1"/>
    <col min="11" max="11" width="0.5625" style="170" customWidth="1"/>
    <col min="12" max="12" width="11.57421875" style="172" customWidth="1"/>
    <col min="13" max="16384" width="6.7109375" style="173" customWidth="1"/>
  </cols>
  <sheetData>
    <row r="1" spans="1:12" ht="16.5" customHeight="1">
      <c r="A1" s="174" t="str">
        <f>+'2-4'!A1</f>
        <v>Energy Absolute Public Company Limited</v>
      </c>
      <c r="B1" s="174"/>
      <c r="C1" s="174"/>
      <c r="G1" s="175"/>
      <c r="I1" s="201"/>
      <c r="K1" s="175"/>
      <c r="L1" s="110" t="s">
        <v>6</v>
      </c>
    </row>
    <row r="2" spans="1:11" ht="16.5" customHeight="1">
      <c r="A2" s="174" t="s">
        <v>97</v>
      </c>
      <c r="B2" s="174"/>
      <c r="C2" s="174"/>
      <c r="G2" s="175"/>
      <c r="I2" s="201"/>
      <c r="K2" s="175"/>
    </row>
    <row r="3" spans="1:12" ht="16.5" customHeight="1">
      <c r="A3" s="176" t="s">
        <v>98</v>
      </c>
      <c r="B3" s="177"/>
      <c r="C3" s="177"/>
      <c r="D3" s="178"/>
      <c r="E3" s="179"/>
      <c r="F3" s="180"/>
      <c r="G3" s="181"/>
      <c r="H3" s="180"/>
      <c r="I3" s="202"/>
      <c r="J3" s="180"/>
      <c r="K3" s="181"/>
      <c r="L3" s="180"/>
    </row>
    <row r="4" spans="1:11" ht="16.5" customHeight="1">
      <c r="A4" s="182"/>
      <c r="B4" s="174"/>
      <c r="C4" s="174"/>
      <c r="G4" s="175"/>
      <c r="I4" s="201"/>
      <c r="K4" s="175"/>
    </row>
    <row r="5" spans="1:11" ht="16.5" customHeight="1">
      <c r="A5" s="182"/>
      <c r="B5" s="174"/>
      <c r="C5" s="174"/>
      <c r="G5" s="175"/>
      <c r="I5" s="201"/>
      <c r="K5" s="175"/>
    </row>
    <row r="6" spans="6:12" ht="16.5" customHeight="1">
      <c r="F6" s="16" t="s">
        <v>3</v>
      </c>
      <c r="G6" s="16"/>
      <c r="H6" s="16"/>
      <c r="I6" s="39"/>
      <c r="J6" s="16" t="s">
        <v>4</v>
      </c>
      <c r="K6" s="16"/>
      <c r="L6" s="16"/>
    </row>
    <row r="7" spans="2:12" s="169" customFormat="1" ht="16.5" customHeight="1">
      <c r="B7" s="183"/>
      <c r="C7" s="183"/>
      <c r="D7" s="184"/>
      <c r="E7" s="185"/>
      <c r="F7" s="17" t="s">
        <v>5</v>
      </c>
      <c r="G7" s="17"/>
      <c r="H7" s="17"/>
      <c r="I7" s="40"/>
      <c r="J7" s="17" t="s">
        <v>5</v>
      </c>
      <c r="K7" s="17"/>
      <c r="L7" s="17"/>
    </row>
    <row r="8" spans="1:12" s="169" customFormat="1" ht="16.5" customHeight="1">
      <c r="A8" s="183"/>
      <c r="B8" s="183"/>
      <c r="C8" s="183"/>
      <c r="D8" s="186"/>
      <c r="E8" s="185"/>
      <c r="F8" s="187">
        <v>2022</v>
      </c>
      <c r="G8" s="188"/>
      <c r="H8" s="187">
        <v>2021</v>
      </c>
      <c r="I8" s="190"/>
      <c r="J8" s="187">
        <v>2022</v>
      </c>
      <c r="K8" s="188"/>
      <c r="L8" s="187">
        <v>2021</v>
      </c>
    </row>
    <row r="9" spans="1:12" s="169" customFormat="1" ht="16.5" customHeight="1">
      <c r="A9" s="183"/>
      <c r="B9" s="183"/>
      <c r="C9" s="183"/>
      <c r="D9" s="189" t="s">
        <v>99</v>
      </c>
      <c r="E9" s="185"/>
      <c r="F9" s="19" t="s">
        <v>12</v>
      </c>
      <c r="G9" s="185"/>
      <c r="H9" s="19" t="s">
        <v>12</v>
      </c>
      <c r="I9" s="190"/>
      <c r="J9" s="19" t="s">
        <v>12</v>
      </c>
      <c r="K9" s="185"/>
      <c r="L9" s="19" t="s">
        <v>12</v>
      </c>
    </row>
    <row r="10" spans="1:12" s="169" customFormat="1" ht="16.5" customHeight="1">
      <c r="A10" s="183"/>
      <c r="B10" s="183"/>
      <c r="C10" s="183"/>
      <c r="D10" s="190"/>
      <c r="E10" s="185"/>
      <c r="F10" s="191"/>
      <c r="G10" s="185"/>
      <c r="H10" s="192"/>
      <c r="I10" s="190"/>
      <c r="J10" s="191"/>
      <c r="K10" s="185"/>
      <c r="L10" s="192"/>
    </row>
    <row r="11" spans="1:12" ht="16.5" customHeight="1">
      <c r="A11" s="170" t="s">
        <v>100</v>
      </c>
      <c r="F11" s="193">
        <v>3646659</v>
      </c>
      <c r="G11" s="194"/>
      <c r="H11" s="195">
        <v>3258230</v>
      </c>
      <c r="I11" s="203"/>
      <c r="J11" s="204">
        <v>1179542</v>
      </c>
      <c r="K11" s="203"/>
      <c r="L11" s="205">
        <v>1483620</v>
      </c>
    </row>
    <row r="12" spans="1:12" ht="16.5" customHeight="1">
      <c r="A12" s="170" t="s">
        <v>101</v>
      </c>
      <c r="F12" s="193">
        <v>1749322</v>
      </c>
      <c r="G12" s="194"/>
      <c r="H12" s="195">
        <v>1665235</v>
      </c>
      <c r="I12" s="203"/>
      <c r="J12" s="204">
        <v>0</v>
      </c>
      <c r="K12" s="205"/>
      <c r="L12" s="206">
        <v>0</v>
      </c>
    </row>
    <row r="13" spans="1:12" ht="16.5" customHeight="1">
      <c r="A13" s="170" t="s">
        <v>102</v>
      </c>
      <c r="D13" s="196"/>
      <c r="F13" s="193">
        <v>0</v>
      </c>
      <c r="G13" s="194"/>
      <c r="H13" s="195">
        <v>0</v>
      </c>
      <c r="I13" s="203"/>
      <c r="J13" s="204">
        <v>1048081</v>
      </c>
      <c r="K13" s="203"/>
      <c r="L13" s="195">
        <v>946454</v>
      </c>
    </row>
    <row r="14" spans="1:12" ht="16.5" customHeight="1">
      <c r="A14" s="170" t="s">
        <v>103</v>
      </c>
      <c r="F14" s="197">
        <v>58088</v>
      </c>
      <c r="G14" s="194"/>
      <c r="H14" s="180">
        <v>11613</v>
      </c>
      <c r="I14" s="203"/>
      <c r="J14" s="197">
        <v>97291</v>
      </c>
      <c r="K14" s="203"/>
      <c r="L14" s="180">
        <v>115507</v>
      </c>
    </row>
    <row r="15" spans="6:11" ht="16.5" customHeight="1">
      <c r="F15" s="193"/>
      <c r="G15" s="194"/>
      <c r="I15" s="194"/>
      <c r="J15" s="193"/>
      <c r="K15" s="194"/>
    </row>
    <row r="16" spans="1:12" ht="16.5" customHeight="1">
      <c r="A16" s="174" t="s">
        <v>104</v>
      </c>
      <c r="F16" s="197">
        <f>SUM(F11:F14)</f>
        <v>5454069</v>
      </c>
      <c r="G16" s="194"/>
      <c r="H16" s="180">
        <f>SUM(H11:H14)</f>
        <v>4935078</v>
      </c>
      <c r="I16" s="194"/>
      <c r="J16" s="197">
        <f>SUM(J11:J14)</f>
        <v>2324914</v>
      </c>
      <c r="K16" s="194"/>
      <c r="L16" s="180">
        <f>SUM(L11:L14)</f>
        <v>2545581</v>
      </c>
    </row>
    <row r="17" spans="6:11" ht="16.5" customHeight="1">
      <c r="F17" s="193"/>
      <c r="G17" s="194"/>
      <c r="I17" s="194"/>
      <c r="J17" s="193"/>
      <c r="K17" s="194"/>
    </row>
    <row r="18" spans="1:12" ht="16.5" customHeight="1">
      <c r="A18" s="170" t="s">
        <v>105</v>
      </c>
      <c r="D18" s="196"/>
      <c r="F18" s="193">
        <v>-3708791</v>
      </c>
      <c r="G18" s="175"/>
      <c r="H18" s="195">
        <v>-3100628</v>
      </c>
      <c r="I18" s="207"/>
      <c r="J18" s="204">
        <v>-1161559</v>
      </c>
      <c r="K18" s="207"/>
      <c r="L18" s="195">
        <v>-1403201</v>
      </c>
    </row>
    <row r="19" spans="1:12" ht="16.5" customHeight="1">
      <c r="A19" s="170" t="s">
        <v>106</v>
      </c>
      <c r="E19" s="194"/>
      <c r="F19" s="193">
        <v>-16929</v>
      </c>
      <c r="G19" s="194"/>
      <c r="H19" s="195">
        <v>-19693</v>
      </c>
      <c r="I19" s="203"/>
      <c r="J19" s="204">
        <v>-7839</v>
      </c>
      <c r="K19" s="203"/>
      <c r="L19" s="195">
        <v>-13548</v>
      </c>
    </row>
    <row r="20" spans="1:12" ht="16.5" customHeight="1">
      <c r="A20" s="170" t="s">
        <v>107</v>
      </c>
      <c r="E20" s="194"/>
      <c r="F20" s="193">
        <v>-434249</v>
      </c>
      <c r="G20" s="194"/>
      <c r="H20" s="195">
        <v>-291865</v>
      </c>
      <c r="I20" s="203"/>
      <c r="J20" s="204">
        <v>-187581</v>
      </c>
      <c r="K20" s="203"/>
      <c r="L20" s="195">
        <v>-182555</v>
      </c>
    </row>
    <row r="21" spans="1:12" ht="16.5" customHeight="1">
      <c r="A21" s="170" t="s">
        <v>108</v>
      </c>
      <c r="E21" s="194"/>
      <c r="F21" s="193">
        <v>132</v>
      </c>
      <c r="G21" s="194"/>
      <c r="H21" s="195">
        <v>3700</v>
      </c>
      <c r="I21" s="203"/>
      <c r="J21" s="204">
        <v>0</v>
      </c>
      <c r="K21" s="203"/>
      <c r="L21" s="195">
        <v>0</v>
      </c>
    </row>
    <row r="22" spans="1:12" ht="16.5" customHeight="1">
      <c r="A22" s="170" t="s">
        <v>109</v>
      </c>
      <c r="E22" s="194"/>
      <c r="F22" s="193">
        <v>33192</v>
      </c>
      <c r="G22" s="194"/>
      <c r="H22" s="195">
        <v>12970</v>
      </c>
      <c r="I22" s="203"/>
      <c r="J22" s="204">
        <v>49834</v>
      </c>
      <c r="K22" s="203"/>
      <c r="L22" s="195">
        <v>10832</v>
      </c>
    </row>
    <row r="23" spans="1:12" ht="16.5" customHeight="1">
      <c r="A23" s="170" t="s">
        <v>110</v>
      </c>
      <c r="E23" s="194"/>
      <c r="F23" s="197">
        <v>-344658</v>
      </c>
      <c r="G23" s="194"/>
      <c r="H23" s="180">
        <v>-378559</v>
      </c>
      <c r="I23" s="203"/>
      <c r="J23" s="197">
        <v>-180871</v>
      </c>
      <c r="K23" s="203"/>
      <c r="L23" s="180">
        <v>-202858</v>
      </c>
    </row>
    <row r="24" spans="6:11" ht="16.5" customHeight="1">
      <c r="F24" s="193"/>
      <c r="G24" s="194"/>
      <c r="I24" s="194"/>
      <c r="J24" s="193"/>
      <c r="K24" s="194"/>
    </row>
    <row r="25" spans="1:12" ht="16.5" customHeight="1">
      <c r="A25" s="174" t="s">
        <v>111</v>
      </c>
      <c r="E25" s="194"/>
      <c r="F25" s="197">
        <f>SUM(F18:F24)</f>
        <v>-4471303</v>
      </c>
      <c r="G25" s="194"/>
      <c r="H25" s="180">
        <f>SUM(H18:H24)</f>
        <v>-3774075</v>
      </c>
      <c r="I25" s="172"/>
      <c r="J25" s="197">
        <f>SUM(J18:J24)</f>
        <v>-1488016</v>
      </c>
      <c r="K25" s="172"/>
      <c r="L25" s="180">
        <f>SUM(L18:L24)</f>
        <v>-1791330</v>
      </c>
    </row>
    <row r="26" spans="1:11" ht="16.5" customHeight="1">
      <c r="A26" s="174"/>
      <c r="E26" s="194"/>
      <c r="F26" s="193"/>
      <c r="G26" s="194"/>
      <c r="I26" s="172"/>
      <c r="J26" s="193"/>
      <c r="K26" s="172"/>
    </row>
    <row r="27" spans="1:11" ht="16.5" customHeight="1">
      <c r="A27" s="170" t="s">
        <v>112</v>
      </c>
      <c r="F27" s="193"/>
      <c r="G27" s="194"/>
      <c r="I27" s="194"/>
      <c r="J27" s="193"/>
      <c r="K27" s="194"/>
    </row>
    <row r="28" spans="2:12" ht="16.5" customHeight="1">
      <c r="B28" s="170" t="s">
        <v>113</v>
      </c>
      <c r="D28" s="196"/>
      <c r="F28" s="197">
        <v>7386</v>
      </c>
      <c r="G28" s="194"/>
      <c r="H28" s="180">
        <v>-7981</v>
      </c>
      <c r="I28" s="203"/>
      <c r="J28" s="197">
        <v>0</v>
      </c>
      <c r="K28" s="203"/>
      <c r="L28" s="180">
        <v>0</v>
      </c>
    </row>
    <row r="29" spans="6:11" ht="16.5" customHeight="1">
      <c r="F29" s="193"/>
      <c r="G29" s="175"/>
      <c r="I29" s="172"/>
      <c r="J29" s="193"/>
      <c r="K29" s="172"/>
    </row>
    <row r="30" spans="1:12" ht="16.5" customHeight="1">
      <c r="A30" s="174" t="s">
        <v>114</v>
      </c>
      <c r="F30" s="193">
        <f>SUM(F16,F25,F28)</f>
        <v>990152</v>
      </c>
      <c r="G30" s="172"/>
      <c r="H30" s="172">
        <f>SUM(H16,H25,H28)</f>
        <v>1153022</v>
      </c>
      <c r="I30" s="172"/>
      <c r="J30" s="193">
        <f>SUM(J16,J25,J28)</f>
        <v>836898</v>
      </c>
      <c r="K30" s="172"/>
      <c r="L30" s="172">
        <f>SUM(L16,L25,L28)</f>
        <v>754251</v>
      </c>
    </row>
    <row r="31" spans="1:12" ht="16.5" customHeight="1">
      <c r="A31" s="170" t="s">
        <v>115</v>
      </c>
      <c r="D31" s="171">
        <v>22</v>
      </c>
      <c r="F31" s="197">
        <v>-41883</v>
      </c>
      <c r="G31" s="194"/>
      <c r="H31" s="180">
        <v>-12179</v>
      </c>
      <c r="I31" s="203"/>
      <c r="J31" s="197">
        <v>1032</v>
      </c>
      <c r="K31" s="203"/>
      <c r="L31" s="180">
        <v>716</v>
      </c>
    </row>
    <row r="32" spans="6:11" ht="16.5" customHeight="1">
      <c r="F32" s="193"/>
      <c r="G32" s="194"/>
      <c r="I32" s="194"/>
      <c r="J32" s="193"/>
      <c r="K32" s="194"/>
    </row>
    <row r="33" spans="1:12" ht="16.5" customHeight="1">
      <c r="A33" s="174" t="s">
        <v>116</v>
      </c>
      <c r="F33" s="197">
        <f>SUM(F30:F31)</f>
        <v>948269</v>
      </c>
      <c r="G33" s="172"/>
      <c r="H33" s="180">
        <f>SUM(H30:H31)</f>
        <v>1140843</v>
      </c>
      <c r="I33" s="172"/>
      <c r="J33" s="197">
        <f>SUM(J30:J31)</f>
        <v>837930</v>
      </c>
      <c r="K33" s="172"/>
      <c r="L33" s="180">
        <f>SUM(L30:L31)</f>
        <v>754967</v>
      </c>
    </row>
    <row r="34" spans="6:11" ht="16.5" customHeight="1">
      <c r="F34" s="193"/>
      <c r="G34" s="172"/>
      <c r="I34" s="172"/>
      <c r="J34" s="193"/>
      <c r="K34" s="172"/>
    </row>
    <row r="35" spans="1:11" ht="16.5" customHeight="1">
      <c r="A35" s="174" t="s">
        <v>117</v>
      </c>
      <c r="F35" s="193"/>
      <c r="G35" s="172"/>
      <c r="I35" s="172"/>
      <c r="J35" s="193"/>
      <c r="K35" s="172"/>
    </row>
    <row r="36" spans="1:11" ht="16.5" customHeight="1">
      <c r="A36" s="173"/>
      <c r="F36" s="193"/>
      <c r="G36" s="172"/>
      <c r="I36" s="172"/>
      <c r="J36" s="193"/>
      <c r="K36" s="172"/>
    </row>
    <row r="37" spans="1:11" ht="16.5" customHeight="1">
      <c r="A37" s="173" t="s">
        <v>118</v>
      </c>
      <c r="F37" s="193"/>
      <c r="G37" s="172"/>
      <c r="I37" s="172"/>
      <c r="J37" s="193"/>
      <c r="K37" s="172"/>
    </row>
    <row r="38" spans="1:11" ht="16.5" customHeight="1">
      <c r="A38" s="173"/>
      <c r="B38" s="170" t="s">
        <v>119</v>
      </c>
      <c r="F38" s="193"/>
      <c r="G38" s="172"/>
      <c r="I38" s="172"/>
      <c r="J38" s="193"/>
      <c r="K38" s="172"/>
    </row>
    <row r="39" spans="1:11" ht="16.5" customHeight="1">
      <c r="A39" s="173"/>
      <c r="B39" s="269" t="s">
        <v>120</v>
      </c>
      <c r="F39" s="193"/>
      <c r="G39" s="172"/>
      <c r="I39" s="172"/>
      <c r="J39" s="193"/>
      <c r="K39" s="172"/>
    </row>
    <row r="40" spans="1:11" ht="16.5" customHeight="1">
      <c r="A40" s="173"/>
      <c r="C40" s="170" t="s">
        <v>121</v>
      </c>
      <c r="F40" s="193"/>
      <c r="G40" s="172"/>
      <c r="I40" s="172"/>
      <c r="J40" s="193"/>
      <c r="K40" s="172"/>
    </row>
    <row r="41" spans="1:12" ht="16.5" customHeight="1">
      <c r="A41" s="173"/>
      <c r="B41" s="173"/>
      <c r="C41" s="173" t="s">
        <v>122</v>
      </c>
      <c r="F41" s="193">
        <v>67007</v>
      </c>
      <c r="G41" s="172"/>
      <c r="H41" s="195">
        <v>-25073</v>
      </c>
      <c r="I41" s="195"/>
      <c r="J41" s="204">
        <v>77110</v>
      </c>
      <c r="K41" s="195"/>
      <c r="L41" s="195">
        <v>-34503</v>
      </c>
    </row>
    <row r="42" spans="1:12" ht="16.5" customHeight="1">
      <c r="A42" s="173"/>
      <c r="B42" s="170" t="s">
        <v>123</v>
      </c>
      <c r="F42" s="193"/>
      <c r="G42" s="172"/>
      <c r="H42" s="195"/>
      <c r="I42" s="195"/>
      <c r="J42" s="204"/>
      <c r="K42" s="195"/>
      <c r="L42" s="195"/>
    </row>
    <row r="43" spans="1:12" ht="16.5" customHeight="1">
      <c r="A43" s="173"/>
      <c r="C43" s="170" t="s">
        <v>124</v>
      </c>
      <c r="F43" s="197">
        <v>-13401</v>
      </c>
      <c r="G43" s="172"/>
      <c r="H43" s="180">
        <v>5015</v>
      </c>
      <c r="I43" s="195"/>
      <c r="J43" s="197">
        <v>-15421</v>
      </c>
      <c r="K43" s="195"/>
      <c r="L43" s="180">
        <v>6901</v>
      </c>
    </row>
    <row r="44" spans="1:11" ht="16.5" customHeight="1">
      <c r="A44" s="173"/>
      <c r="F44" s="193"/>
      <c r="G44" s="172"/>
      <c r="I44" s="172"/>
      <c r="J44" s="193"/>
      <c r="K44" s="172"/>
    </row>
    <row r="45" spans="1:11" ht="16.5" customHeight="1">
      <c r="A45" s="198" t="s">
        <v>125</v>
      </c>
      <c r="B45" s="174"/>
      <c r="F45" s="193"/>
      <c r="G45" s="172"/>
      <c r="I45" s="172"/>
      <c r="J45" s="193"/>
      <c r="K45" s="172"/>
    </row>
    <row r="46" spans="1:12" ht="16.5" customHeight="1">
      <c r="A46" s="198"/>
      <c r="B46" s="198" t="s">
        <v>126</v>
      </c>
      <c r="F46" s="197">
        <f>SUM(F39:F43)</f>
        <v>53606</v>
      </c>
      <c r="G46" s="172"/>
      <c r="H46" s="180">
        <f>SUM(H39:H43)</f>
        <v>-20058</v>
      </c>
      <c r="I46" s="172"/>
      <c r="J46" s="197">
        <f>SUM(J39:J43)</f>
        <v>61689</v>
      </c>
      <c r="K46" s="172"/>
      <c r="L46" s="180">
        <f>SUM(L39:L43)</f>
        <v>-27602</v>
      </c>
    </row>
    <row r="47" spans="1:11" ht="16.5" customHeight="1">
      <c r="A47" s="173"/>
      <c r="G47" s="172"/>
      <c r="I47" s="172"/>
      <c r="K47" s="172"/>
    </row>
    <row r="48" spans="1:11" ht="16.5" customHeight="1">
      <c r="A48" s="173"/>
      <c r="G48" s="172"/>
      <c r="I48" s="172"/>
      <c r="K48" s="172"/>
    </row>
    <row r="49" spans="1:11" ht="16.5" customHeight="1">
      <c r="A49" s="173"/>
      <c r="G49" s="172"/>
      <c r="I49" s="172"/>
      <c r="K49" s="172"/>
    </row>
    <row r="50" spans="1:11" ht="16.5" customHeight="1">
      <c r="A50" s="173"/>
      <c r="G50" s="172"/>
      <c r="I50" s="172"/>
      <c r="K50" s="172"/>
    </row>
    <row r="51" spans="1:11" ht="16.5" customHeight="1">
      <c r="A51" s="173"/>
      <c r="G51" s="172"/>
      <c r="I51" s="172"/>
      <c r="K51" s="172"/>
    </row>
    <row r="52" spans="1:11" ht="16.5" customHeight="1">
      <c r="A52" s="173"/>
      <c r="G52" s="172"/>
      <c r="I52" s="172"/>
      <c r="K52" s="172"/>
    </row>
    <row r="53" spans="1:12" s="7" customFormat="1" ht="21.75" customHeight="1">
      <c r="A53" s="199" t="str">
        <f>'2-4'!$A$57</f>
        <v>The accompanying condensed notes to the interim financial information are an integral part of this interim financial information.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 ht="16.5" customHeight="1">
      <c r="A54" s="174" t="str">
        <f>A1</f>
        <v>Energy Absolute Public Company Limited</v>
      </c>
      <c r="B54" s="174"/>
      <c r="C54" s="174"/>
      <c r="G54" s="175"/>
      <c r="I54" s="201"/>
      <c r="K54" s="175"/>
      <c r="L54" s="110" t="s">
        <v>6</v>
      </c>
    </row>
    <row r="55" spans="1:12" ht="16.5" customHeight="1">
      <c r="A55" s="174" t="s">
        <v>97</v>
      </c>
      <c r="B55" s="174"/>
      <c r="C55" s="174"/>
      <c r="G55" s="175"/>
      <c r="I55" s="201"/>
      <c r="K55" s="175"/>
      <c r="L55" s="110"/>
    </row>
    <row r="56" spans="1:12" ht="16.5" customHeight="1">
      <c r="A56" s="200" t="str">
        <f>+A3</f>
        <v>For the three-month period ended 30 June 2022</v>
      </c>
      <c r="B56" s="177"/>
      <c r="C56" s="177"/>
      <c r="D56" s="178"/>
      <c r="E56" s="179"/>
      <c r="F56" s="180"/>
      <c r="G56" s="181"/>
      <c r="H56" s="180"/>
      <c r="I56" s="202"/>
      <c r="J56" s="180"/>
      <c r="K56" s="181"/>
      <c r="L56" s="180"/>
    </row>
    <row r="57" spans="1:11" ht="16.5" customHeight="1">
      <c r="A57" s="182"/>
      <c r="B57" s="174"/>
      <c r="C57" s="174"/>
      <c r="G57" s="175"/>
      <c r="I57" s="201"/>
      <c r="K57" s="175"/>
    </row>
    <row r="58" spans="1:11" ht="16.5" customHeight="1">
      <c r="A58" s="182"/>
      <c r="B58" s="174"/>
      <c r="C58" s="174"/>
      <c r="G58" s="175"/>
      <c r="I58" s="201"/>
      <c r="K58" s="175"/>
    </row>
    <row r="59" spans="6:12" ht="16.5" customHeight="1">
      <c r="F59" s="16" t="s">
        <v>3</v>
      </c>
      <c r="G59" s="16"/>
      <c r="H59" s="16"/>
      <c r="I59" s="39"/>
      <c r="J59" s="16" t="s">
        <v>4</v>
      </c>
      <c r="K59" s="16"/>
      <c r="L59" s="16"/>
    </row>
    <row r="60" spans="2:12" s="169" customFormat="1" ht="16.5" customHeight="1">
      <c r="B60" s="183"/>
      <c r="C60" s="183"/>
      <c r="D60" s="184"/>
      <c r="E60" s="185"/>
      <c r="F60" s="17" t="s">
        <v>5</v>
      </c>
      <c r="G60" s="17"/>
      <c r="H60" s="17"/>
      <c r="I60" s="40"/>
      <c r="J60" s="17" t="s">
        <v>5</v>
      </c>
      <c r="K60" s="17"/>
      <c r="L60" s="17"/>
    </row>
    <row r="61" spans="1:12" s="169" customFormat="1" ht="16.5" customHeight="1">
      <c r="A61" s="183"/>
      <c r="B61" s="183"/>
      <c r="C61" s="183"/>
      <c r="D61" s="186"/>
      <c r="E61" s="185"/>
      <c r="F61" s="187">
        <v>2022</v>
      </c>
      <c r="G61" s="188"/>
      <c r="H61" s="187">
        <v>2021</v>
      </c>
      <c r="I61" s="190"/>
      <c r="J61" s="187">
        <v>2022</v>
      </c>
      <c r="K61" s="188"/>
      <c r="L61" s="187">
        <v>2021</v>
      </c>
    </row>
    <row r="62" spans="1:12" s="169" customFormat="1" ht="16.5" customHeight="1">
      <c r="A62" s="183"/>
      <c r="B62" s="183"/>
      <c r="C62" s="183"/>
      <c r="D62" s="183"/>
      <c r="E62" s="185"/>
      <c r="F62" s="19" t="s">
        <v>12</v>
      </c>
      <c r="G62" s="185"/>
      <c r="H62" s="19" t="s">
        <v>12</v>
      </c>
      <c r="I62" s="190"/>
      <c r="J62" s="19" t="s">
        <v>12</v>
      </c>
      <c r="K62" s="185"/>
      <c r="L62" s="19" t="s">
        <v>12</v>
      </c>
    </row>
    <row r="63" spans="1:12" s="169" customFormat="1" ht="16.5" customHeight="1">
      <c r="A63" s="183"/>
      <c r="B63" s="183"/>
      <c r="C63" s="183"/>
      <c r="D63" s="186"/>
      <c r="E63" s="185"/>
      <c r="F63" s="191"/>
      <c r="G63" s="185"/>
      <c r="H63" s="192"/>
      <c r="I63" s="190"/>
      <c r="J63" s="191"/>
      <c r="K63" s="185"/>
      <c r="L63" s="192"/>
    </row>
    <row r="64" spans="1:11" ht="16.5" customHeight="1">
      <c r="A64" s="173" t="s">
        <v>127</v>
      </c>
      <c r="F64" s="193"/>
      <c r="G64" s="172"/>
      <c r="I64" s="172"/>
      <c r="J64" s="193"/>
      <c r="K64" s="172"/>
    </row>
    <row r="65" spans="1:11" ht="16.5" customHeight="1">
      <c r="A65" s="173"/>
      <c r="B65" s="170" t="s">
        <v>119</v>
      </c>
      <c r="F65" s="193"/>
      <c r="G65" s="172"/>
      <c r="I65" s="172"/>
      <c r="J65" s="193"/>
      <c r="K65" s="172"/>
    </row>
    <row r="66" spans="1:11" ht="16.5" customHeight="1">
      <c r="A66" s="173"/>
      <c r="B66" s="269" t="s">
        <v>128</v>
      </c>
      <c r="F66" s="193"/>
      <c r="G66" s="172"/>
      <c r="I66" s="172"/>
      <c r="J66" s="193"/>
      <c r="K66" s="172"/>
    </row>
    <row r="67" spans="1:11" ht="16.5" customHeight="1">
      <c r="A67" s="173"/>
      <c r="C67" s="170" t="s">
        <v>129</v>
      </c>
      <c r="F67" s="193"/>
      <c r="G67" s="172"/>
      <c r="I67" s="172"/>
      <c r="J67" s="193"/>
      <c r="K67" s="172"/>
    </row>
    <row r="68" spans="1:12" ht="16.5" customHeight="1">
      <c r="A68" s="173"/>
      <c r="C68" s="170" t="s">
        <v>130</v>
      </c>
      <c r="D68" s="196"/>
      <c r="F68" s="193">
        <v>733</v>
      </c>
      <c r="G68" s="172"/>
      <c r="H68" s="195">
        <v>502</v>
      </c>
      <c r="I68" s="195"/>
      <c r="J68" s="204">
        <v>0</v>
      </c>
      <c r="K68" s="195"/>
      <c r="L68" s="195">
        <v>0</v>
      </c>
    </row>
    <row r="69" spans="1:12" ht="16.5" customHeight="1">
      <c r="A69" s="173"/>
      <c r="B69" s="170" t="s">
        <v>131</v>
      </c>
      <c r="F69" s="193">
        <v>10121</v>
      </c>
      <c r="G69" s="172"/>
      <c r="H69" s="195">
        <v>64962</v>
      </c>
      <c r="I69" s="195"/>
      <c r="J69" s="204">
        <v>0</v>
      </c>
      <c r="K69" s="195"/>
      <c r="L69" s="195">
        <v>0</v>
      </c>
    </row>
    <row r="70" spans="1:12" ht="16.5" customHeight="1">
      <c r="A70" s="173"/>
      <c r="B70" s="170" t="s">
        <v>132</v>
      </c>
      <c r="F70" s="193"/>
      <c r="G70" s="172"/>
      <c r="H70" s="195"/>
      <c r="I70" s="195"/>
      <c r="J70" s="204"/>
      <c r="K70" s="195"/>
      <c r="L70" s="195"/>
    </row>
    <row r="71" spans="1:12" ht="16.5" customHeight="1">
      <c r="A71" s="173"/>
      <c r="C71" s="170" t="s">
        <v>124</v>
      </c>
      <c r="F71" s="197">
        <v>0</v>
      </c>
      <c r="G71" s="172"/>
      <c r="H71" s="180">
        <v>0</v>
      </c>
      <c r="I71" s="195"/>
      <c r="J71" s="197">
        <v>0</v>
      </c>
      <c r="K71" s="195"/>
      <c r="L71" s="180">
        <v>0</v>
      </c>
    </row>
    <row r="72" spans="1:11" ht="16.5" customHeight="1">
      <c r="A72" s="173"/>
      <c r="F72" s="193"/>
      <c r="G72" s="172"/>
      <c r="I72" s="172"/>
      <c r="J72" s="193"/>
      <c r="K72" s="172"/>
    </row>
    <row r="73" spans="1:11" ht="16.5" customHeight="1">
      <c r="A73" s="198" t="s">
        <v>133</v>
      </c>
      <c r="B73" s="174"/>
      <c r="F73" s="193"/>
      <c r="G73" s="172"/>
      <c r="I73" s="172"/>
      <c r="J73" s="193"/>
      <c r="K73" s="172"/>
    </row>
    <row r="74" spans="1:12" ht="16.5" customHeight="1">
      <c r="A74" s="198"/>
      <c r="B74" s="198" t="s">
        <v>126</v>
      </c>
      <c r="F74" s="197">
        <f>SUM(F67:F71)</f>
        <v>10854</v>
      </c>
      <c r="G74" s="172"/>
      <c r="H74" s="180">
        <f>SUM(H67:H71)</f>
        <v>65464</v>
      </c>
      <c r="I74" s="172"/>
      <c r="J74" s="197">
        <f>SUM(J67:J71)</f>
        <v>0</v>
      </c>
      <c r="K74" s="172"/>
      <c r="L74" s="180">
        <f>SUM(L67:L71)</f>
        <v>0</v>
      </c>
    </row>
    <row r="75" spans="1:11" ht="16.5" customHeight="1">
      <c r="A75" s="173"/>
      <c r="F75" s="193"/>
      <c r="G75" s="172"/>
      <c r="I75" s="172"/>
      <c r="J75" s="193"/>
      <c r="K75" s="172"/>
    </row>
    <row r="76" spans="1:11" ht="16.5" customHeight="1">
      <c r="A76" s="198" t="s">
        <v>134</v>
      </c>
      <c r="F76" s="193"/>
      <c r="G76" s="172"/>
      <c r="I76" s="172"/>
      <c r="J76" s="193"/>
      <c r="K76" s="172"/>
    </row>
    <row r="77" spans="1:12" ht="16.5" customHeight="1">
      <c r="A77" s="173"/>
      <c r="B77" s="174" t="s">
        <v>135</v>
      </c>
      <c r="F77" s="197">
        <f>SUM(F74,F46)</f>
        <v>64460</v>
      </c>
      <c r="G77" s="172"/>
      <c r="H77" s="180">
        <f>SUM(H74,H46)</f>
        <v>45406</v>
      </c>
      <c r="I77" s="172"/>
      <c r="J77" s="197">
        <f>SUM(J74,J46)</f>
        <v>61689</v>
      </c>
      <c r="K77" s="172"/>
      <c r="L77" s="180">
        <f>SUM(L74,L46)</f>
        <v>-27602</v>
      </c>
    </row>
    <row r="78" spans="1:11" ht="16.5" customHeight="1">
      <c r="A78" s="173"/>
      <c r="B78" s="174"/>
      <c r="F78" s="193"/>
      <c r="G78" s="172"/>
      <c r="I78" s="172"/>
      <c r="J78" s="193"/>
      <c r="K78" s="172"/>
    </row>
    <row r="79" spans="1:12" ht="16.5" customHeight="1">
      <c r="A79" s="198" t="s">
        <v>136</v>
      </c>
      <c r="B79" s="174"/>
      <c r="F79" s="208">
        <f>SUM(F77,F33)</f>
        <v>1012729</v>
      </c>
      <c r="G79" s="172"/>
      <c r="H79" s="209">
        <f>SUM(H77,H33)</f>
        <v>1186249</v>
      </c>
      <c r="I79" s="172"/>
      <c r="J79" s="208">
        <f>SUM(J77,J33)</f>
        <v>899619</v>
      </c>
      <c r="K79" s="172"/>
      <c r="L79" s="209">
        <f>SUM(L77,L33)</f>
        <v>727365</v>
      </c>
    </row>
    <row r="80" spans="1:11" ht="16.5" customHeight="1">
      <c r="A80" s="198"/>
      <c r="B80" s="174"/>
      <c r="F80" s="193"/>
      <c r="G80" s="172"/>
      <c r="I80" s="172"/>
      <c r="J80" s="193"/>
      <c r="K80" s="172"/>
    </row>
    <row r="81" spans="1:11" ht="16.5" customHeight="1">
      <c r="A81" s="174" t="s">
        <v>137</v>
      </c>
      <c r="F81" s="193"/>
      <c r="G81" s="175"/>
      <c r="I81" s="201"/>
      <c r="J81" s="193"/>
      <c r="K81" s="175"/>
    </row>
    <row r="82" spans="1:12" ht="16.5" customHeight="1">
      <c r="A82" s="173"/>
      <c r="B82" s="269" t="s">
        <v>138</v>
      </c>
      <c r="F82" s="193">
        <f>F85-F83</f>
        <v>1095431</v>
      </c>
      <c r="G82" s="210"/>
      <c r="H82" s="172">
        <v>1190653</v>
      </c>
      <c r="I82" s="210"/>
      <c r="J82" s="193">
        <f>J85</f>
        <v>837930</v>
      </c>
      <c r="K82" s="210"/>
      <c r="L82" s="172">
        <v>754967</v>
      </c>
    </row>
    <row r="83" spans="1:12" ht="16.5" customHeight="1">
      <c r="A83" s="173"/>
      <c r="B83" s="270" t="s">
        <v>94</v>
      </c>
      <c r="F83" s="197">
        <v>-147162</v>
      </c>
      <c r="G83" s="210"/>
      <c r="H83" s="180">
        <v>-49810</v>
      </c>
      <c r="I83" s="210"/>
      <c r="J83" s="197">
        <v>0</v>
      </c>
      <c r="K83" s="210"/>
      <c r="L83" s="180">
        <v>0</v>
      </c>
    </row>
    <row r="84" spans="1:12" ht="16.5" customHeight="1">
      <c r="A84" s="211"/>
      <c r="F84" s="212"/>
      <c r="G84" s="210"/>
      <c r="H84" s="210"/>
      <c r="I84" s="210"/>
      <c r="J84" s="212"/>
      <c r="K84" s="210"/>
      <c r="L84" s="210"/>
    </row>
    <row r="85" spans="1:12" ht="16.5" customHeight="1">
      <c r="A85" s="211"/>
      <c r="C85" s="213"/>
      <c r="D85" s="213"/>
      <c r="E85" s="213"/>
      <c r="F85" s="214">
        <f>F33</f>
        <v>948269</v>
      </c>
      <c r="G85" s="213"/>
      <c r="H85" s="215">
        <f>H33</f>
        <v>1140843</v>
      </c>
      <c r="I85" s="213"/>
      <c r="J85" s="214">
        <f>J33</f>
        <v>837930</v>
      </c>
      <c r="K85" s="213"/>
      <c r="L85" s="215">
        <f>L33</f>
        <v>754967</v>
      </c>
    </row>
    <row r="86" spans="1:12" ht="16.5" customHeight="1">
      <c r="A86" s="211"/>
      <c r="C86" s="213"/>
      <c r="D86" s="213"/>
      <c r="E86" s="213"/>
      <c r="F86" s="216"/>
      <c r="G86" s="213"/>
      <c r="H86" s="213"/>
      <c r="I86" s="213"/>
      <c r="J86" s="216"/>
      <c r="K86" s="213"/>
      <c r="L86" s="213"/>
    </row>
    <row r="87" spans="1:12" ht="16.5" customHeight="1">
      <c r="A87" s="217" t="s">
        <v>139</v>
      </c>
      <c r="F87" s="212"/>
      <c r="G87" s="210"/>
      <c r="H87" s="210"/>
      <c r="I87" s="210"/>
      <c r="J87" s="212"/>
      <c r="K87" s="210"/>
      <c r="L87" s="210"/>
    </row>
    <row r="88" spans="1:12" ht="16.5" customHeight="1">
      <c r="A88" s="173"/>
      <c r="B88" s="269" t="s">
        <v>138</v>
      </c>
      <c r="F88" s="193">
        <f>F91-F89</f>
        <v>1151981</v>
      </c>
      <c r="G88" s="210"/>
      <c r="H88" s="172">
        <v>1229855</v>
      </c>
      <c r="I88" s="210"/>
      <c r="J88" s="193">
        <f>J91</f>
        <v>899619</v>
      </c>
      <c r="K88" s="210"/>
      <c r="L88" s="172">
        <v>727365</v>
      </c>
    </row>
    <row r="89" spans="1:12" ht="16.5" customHeight="1">
      <c r="A89" s="173"/>
      <c r="B89" s="270" t="s">
        <v>94</v>
      </c>
      <c r="F89" s="197">
        <v>-139252</v>
      </c>
      <c r="G89" s="210"/>
      <c r="H89" s="180">
        <v>-43606</v>
      </c>
      <c r="I89" s="210"/>
      <c r="J89" s="197">
        <v>0</v>
      </c>
      <c r="K89" s="210"/>
      <c r="L89" s="180">
        <v>0</v>
      </c>
    </row>
    <row r="90" spans="1:12" ht="16.5" customHeight="1">
      <c r="A90" s="211"/>
      <c r="F90" s="212"/>
      <c r="G90" s="210"/>
      <c r="H90" s="210"/>
      <c r="I90" s="210"/>
      <c r="J90" s="212"/>
      <c r="K90" s="210"/>
      <c r="L90" s="210"/>
    </row>
    <row r="91" spans="1:12" ht="16.5" customHeight="1">
      <c r="A91" s="211"/>
      <c r="F91" s="208">
        <f>F79</f>
        <v>1012729</v>
      </c>
      <c r="G91" s="210"/>
      <c r="H91" s="209">
        <f>H79</f>
        <v>1186249</v>
      </c>
      <c r="I91" s="210"/>
      <c r="J91" s="208">
        <f>J79</f>
        <v>899619</v>
      </c>
      <c r="K91" s="210"/>
      <c r="L91" s="209">
        <f>L79</f>
        <v>727365</v>
      </c>
    </row>
    <row r="92" spans="1:11" ht="16.5" customHeight="1">
      <c r="A92" s="211"/>
      <c r="F92" s="193"/>
      <c r="G92" s="210"/>
      <c r="I92" s="210"/>
      <c r="J92" s="193"/>
      <c r="K92" s="210"/>
    </row>
    <row r="93" spans="1:12" ht="16.5" customHeight="1">
      <c r="A93" s="217" t="s">
        <v>140</v>
      </c>
      <c r="B93" s="211"/>
      <c r="C93" s="211"/>
      <c r="D93" s="218"/>
      <c r="E93" s="33"/>
      <c r="F93" s="45"/>
      <c r="G93" s="33"/>
      <c r="H93" s="33"/>
      <c r="I93" s="33"/>
      <c r="J93" s="45"/>
      <c r="K93" s="33"/>
      <c r="L93" s="33"/>
    </row>
    <row r="94" spans="1:12" ht="16.5" customHeight="1">
      <c r="A94" s="217"/>
      <c r="B94" s="211"/>
      <c r="C94" s="211"/>
      <c r="D94" s="218"/>
      <c r="E94" s="33"/>
      <c r="F94" s="45"/>
      <c r="G94" s="33"/>
      <c r="H94" s="33"/>
      <c r="I94" s="33"/>
      <c r="J94" s="45"/>
      <c r="K94" s="33"/>
      <c r="L94" s="33"/>
    </row>
    <row r="95" spans="1:12" ht="16.5" customHeight="1">
      <c r="A95" s="217"/>
      <c r="B95" s="211" t="s">
        <v>141</v>
      </c>
      <c r="C95" s="211"/>
      <c r="D95" s="218"/>
      <c r="E95" s="211"/>
      <c r="F95" s="219">
        <f>F82/3730000</f>
        <v>0.29368123324396783</v>
      </c>
      <c r="G95" s="220"/>
      <c r="H95" s="220">
        <f>H82/3730000</f>
        <v>0.31920991957104555</v>
      </c>
      <c r="I95" s="220"/>
      <c r="J95" s="219">
        <f>J82/3730000</f>
        <v>0.22464611260053619</v>
      </c>
      <c r="K95" s="220"/>
      <c r="L95" s="220">
        <f>L82/3730000</f>
        <v>0.20240402144772118</v>
      </c>
    </row>
    <row r="96" spans="1:12" ht="16.5" customHeight="1">
      <c r="A96" s="217"/>
      <c r="B96" s="211"/>
      <c r="C96" s="211"/>
      <c r="D96" s="218"/>
      <c r="E96" s="211"/>
      <c r="F96" s="173"/>
      <c r="G96" s="173"/>
      <c r="H96" s="173"/>
      <c r="I96" s="173"/>
      <c r="J96" s="173"/>
      <c r="K96" s="173"/>
      <c r="L96" s="173"/>
    </row>
    <row r="97" spans="1:12" ht="16.5" customHeight="1">
      <c r="A97" s="217"/>
      <c r="B97" s="211"/>
      <c r="C97" s="211"/>
      <c r="D97" s="218"/>
      <c r="E97" s="211"/>
      <c r="F97" s="173"/>
      <c r="G97" s="173"/>
      <c r="H97" s="173"/>
      <c r="I97" s="173"/>
      <c r="J97" s="173"/>
      <c r="K97" s="173"/>
      <c r="L97" s="173"/>
    </row>
    <row r="98" spans="1:12" ht="16.5" customHeight="1">
      <c r="A98" s="217"/>
      <c r="B98" s="211"/>
      <c r="C98" s="211"/>
      <c r="D98" s="218"/>
      <c r="E98" s="211"/>
      <c r="F98" s="173"/>
      <c r="G98" s="173"/>
      <c r="H98" s="173"/>
      <c r="I98" s="173"/>
      <c r="J98" s="173"/>
      <c r="K98" s="173"/>
      <c r="L98" s="173"/>
    </row>
    <row r="99" spans="1:12" ht="16.5" customHeight="1">
      <c r="A99" s="217"/>
      <c r="B99" s="211"/>
      <c r="C99" s="211"/>
      <c r="D99" s="218"/>
      <c r="E99" s="211"/>
      <c r="F99" s="173"/>
      <c r="G99" s="173"/>
      <c r="H99" s="173"/>
      <c r="I99" s="173"/>
      <c r="J99" s="173"/>
      <c r="K99" s="173"/>
      <c r="L99" s="173"/>
    </row>
    <row r="100" spans="1:12" ht="16.5" customHeight="1">
      <c r="A100" s="217"/>
      <c r="B100" s="211"/>
      <c r="C100" s="211"/>
      <c r="D100" s="218"/>
      <c r="E100" s="211"/>
      <c r="F100" s="173"/>
      <c r="G100" s="173"/>
      <c r="H100" s="173"/>
      <c r="I100" s="173"/>
      <c r="J100" s="173"/>
      <c r="K100" s="173"/>
      <c r="L100" s="173"/>
    </row>
    <row r="101" spans="1:12" ht="16.5" customHeight="1">
      <c r="A101" s="217"/>
      <c r="B101" s="211"/>
      <c r="C101" s="211"/>
      <c r="D101" s="218"/>
      <c r="E101" s="211"/>
      <c r="F101" s="173"/>
      <c r="G101" s="173"/>
      <c r="H101" s="173"/>
      <c r="I101" s="173"/>
      <c r="J101" s="173"/>
      <c r="K101" s="173"/>
      <c r="L101" s="173"/>
    </row>
    <row r="102" spans="1:12" ht="16.5" customHeight="1">
      <c r="A102" s="217"/>
      <c r="B102" s="211"/>
      <c r="C102" s="211"/>
      <c r="D102" s="218"/>
      <c r="E102" s="211"/>
      <c r="F102" s="173"/>
      <c r="G102" s="173"/>
      <c r="H102" s="173"/>
      <c r="I102" s="173"/>
      <c r="J102" s="173"/>
      <c r="K102" s="173"/>
      <c r="L102" s="173"/>
    </row>
    <row r="103" spans="1:12" ht="16.5" customHeight="1">
      <c r="A103" s="217"/>
      <c r="B103" s="211"/>
      <c r="C103" s="211"/>
      <c r="D103" s="218"/>
      <c r="E103" s="211"/>
      <c r="F103" s="173"/>
      <c r="G103" s="173"/>
      <c r="H103" s="173"/>
      <c r="I103" s="173"/>
      <c r="J103" s="173"/>
      <c r="K103" s="173"/>
      <c r="L103" s="173"/>
    </row>
    <row r="104" spans="1:12" ht="16.5" customHeight="1">
      <c r="A104" s="217"/>
      <c r="B104" s="211"/>
      <c r="C104" s="211"/>
      <c r="D104" s="218"/>
      <c r="E104" s="211"/>
      <c r="F104" s="173"/>
      <c r="G104" s="173"/>
      <c r="H104" s="173"/>
      <c r="I104" s="173"/>
      <c r="J104" s="173"/>
      <c r="K104" s="173"/>
      <c r="L104" s="173"/>
    </row>
    <row r="105" spans="1:12" ht="16.5" customHeight="1">
      <c r="A105" s="217"/>
      <c r="B105" s="211"/>
      <c r="C105" s="211"/>
      <c r="D105" s="218"/>
      <c r="E105" s="211"/>
      <c r="F105" s="173"/>
      <c r="G105" s="173"/>
      <c r="H105" s="173"/>
      <c r="I105" s="173"/>
      <c r="J105" s="173"/>
      <c r="K105" s="173"/>
      <c r="L105" s="173"/>
    </row>
    <row r="106" spans="1:12" s="7" customFormat="1" ht="21.75" customHeight="1">
      <c r="A106" s="199" t="str">
        <f>'2-4'!$A$57</f>
        <v>The accompanying condensed notes to the interim financial information are an integral part of this interim financial information.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</row>
  </sheetData>
  <sheetProtection/>
  <mergeCells count="10">
    <mergeCell ref="F6:H6"/>
    <mergeCell ref="J6:L6"/>
    <mergeCell ref="F7:H7"/>
    <mergeCell ref="J7:L7"/>
    <mergeCell ref="A53:L53"/>
    <mergeCell ref="F59:H59"/>
    <mergeCell ref="J59:L59"/>
    <mergeCell ref="F60:H60"/>
    <mergeCell ref="J60:L60"/>
    <mergeCell ref="A106:L106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0"/>
  <headerFooter>
    <oddFooter>&amp;R&amp;"Arial,Regular"&amp;10&amp;P</oddFooter>
  </headerFooter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6"/>
  <sheetViews>
    <sheetView zoomScale="70" zoomScaleNormal="70" zoomScaleSheetLayoutView="78" workbookViewId="0" topLeftCell="A10">
      <selection activeCell="A27" sqref="A27"/>
    </sheetView>
  </sheetViews>
  <sheetFormatPr defaultColWidth="6.7109375" defaultRowHeight="15"/>
  <cols>
    <col min="1" max="2" width="1.421875" style="170" customWidth="1"/>
    <col min="3" max="3" width="41.57421875" style="170" customWidth="1"/>
    <col min="4" max="4" width="6.28125" style="171" customWidth="1"/>
    <col min="5" max="5" width="0.5625" style="170" customWidth="1"/>
    <col min="6" max="6" width="11.57421875" style="172" customWidth="1"/>
    <col min="7" max="7" width="0.5625" style="170" customWidth="1"/>
    <col min="8" max="8" width="11.57421875" style="172" customWidth="1"/>
    <col min="9" max="9" width="0.5625" style="171" customWidth="1"/>
    <col min="10" max="10" width="11.57421875" style="172" customWidth="1"/>
    <col min="11" max="11" width="0.5625" style="170" customWidth="1"/>
    <col min="12" max="12" width="11.57421875" style="172" customWidth="1"/>
    <col min="13" max="16384" width="6.7109375" style="173" customWidth="1"/>
  </cols>
  <sheetData>
    <row r="1" spans="1:12" ht="16.5" customHeight="1">
      <c r="A1" s="174" t="str">
        <f>+'2-4'!A1</f>
        <v>Energy Absolute Public Company Limited</v>
      </c>
      <c r="B1" s="174"/>
      <c r="C1" s="174"/>
      <c r="G1" s="175"/>
      <c r="I1" s="201"/>
      <c r="K1" s="175"/>
      <c r="L1" s="110" t="s">
        <v>6</v>
      </c>
    </row>
    <row r="2" spans="1:11" ht="16.5" customHeight="1">
      <c r="A2" s="174" t="s">
        <v>97</v>
      </c>
      <c r="B2" s="174"/>
      <c r="C2" s="174"/>
      <c r="G2" s="175"/>
      <c r="I2" s="201"/>
      <c r="K2" s="175"/>
    </row>
    <row r="3" spans="1:12" ht="16.5" customHeight="1">
      <c r="A3" s="176" t="s">
        <v>142</v>
      </c>
      <c r="B3" s="177"/>
      <c r="C3" s="177"/>
      <c r="D3" s="178"/>
      <c r="E3" s="179"/>
      <c r="F3" s="180"/>
      <c r="G3" s="181"/>
      <c r="H3" s="180"/>
      <c r="I3" s="202"/>
      <c r="J3" s="180"/>
      <c r="K3" s="181"/>
      <c r="L3" s="180"/>
    </row>
    <row r="4" spans="1:11" ht="16.5" customHeight="1">
      <c r="A4" s="182"/>
      <c r="B4" s="174"/>
      <c r="C4" s="174"/>
      <c r="G4" s="175"/>
      <c r="I4" s="201"/>
      <c r="K4" s="175"/>
    </row>
    <row r="5" spans="1:11" ht="16.5" customHeight="1">
      <c r="A5" s="182"/>
      <c r="B5" s="174"/>
      <c r="C5" s="174"/>
      <c r="G5" s="175"/>
      <c r="I5" s="201"/>
      <c r="K5" s="175"/>
    </row>
    <row r="6" spans="6:12" ht="16.5" customHeight="1">
      <c r="F6" s="16" t="s">
        <v>3</v>
      </c>
      <c r="G6" s="16"/>
      <c r="H6" s="16"/>
      <c r="I6" s="39"/>
      <c r="J6" s="16" t="s">
        <v>4</v>
      </c>
      <c r="K6" s="16"/>
      <c r="L6" s="16"/>
    </row>
    <row r="7" spans="2:12" s="169" customFormat="1" ht="16.5" customHeight="1">
      <c r="B7" s="183"/>
      <c r="C7" s="183"/>
      <c r="D7" s="184"/>
      <c r="E7" s="185"/>
      <c r="F7" s="17" t="s">
        <v>5</v>
      </c>
      <c r="G7" s="17"/>
      <c r="H7" s="17"/>
      <c r="I7" s="40"/>
      <c r="J7" s="17" t="s">
        <v>5</v>
      </c>
      <c r="K7" s="17"/>
      <c r="L7" s="17"/>
    </row>
    <row r="8" spans="1:12" s="169" customFormat="1" ht="16.5" customHeight="1">
      <c r="A8" s="183"/>
      <c r="B8" s="183"/>
      <c r="C8" s="183"/>
      <c r="D8" s="186"/>
      <c r="E8" s="185"/>
      <c r="F8" s="187">
        <v>2022</v>
      </c>
      <c r="G8" s="188"/>
      <c r="H8" s="187">
        <v>2021</v>
      </c>
      <c r="I8" s="190"/>
      <c r="J8" s="187">
        <v>2022</v>
      </c>
      <c r="K8" s="188"/>
      <c r="L8" s="187">
        <v>2021</v>
      </c>
    </row>
    <row r="9" spans="1:12" s="169" customFormat="1" ht="16.5" customHeight="1">
      <c r="A9" s="183"/>
      <c r="B9" s="183"/>
      <c r="C9" s="183"/>
      <c r="D9" s="189" t="s">
        <v>11</v>
      </c>
      <c r="E9" s="185"/>
      <c r="F9" s="19" t="s">
        <v>12</v>
      </c>
      <c r="G9" s="185"/>
      <c r="H9" s="19" t="s">
        <v>12</v>
      </c>
      <c r="I9" s="190"/>
      <c r="J9" s="19" t="s">
        <v>12</v>
      </c>
      <c r="K9" s="185"/>
      <c r="L9" s="19" t="s">
        <v>12</v>
      </c>
    </row>
    <row r="10" spans="1:12" s="169" customFormat="1" ht="16.5" customHeight="1">
      <c r="A10" s="183"/>
      <c r="B10" s="183"/>
      <c r="C10" s="183"/>
      <c r="D10" s="190"/>
      <c r="E10" s="185"/>
      <c r="F10" s="191"/>
      <c r="G10" s="185"/>
      <c r="H10" s="192"/>
      <c r="I10" s="190"/>
      <c r="J10" s="191"/>
      <c r="K10" s="185"/>
      <c r="L10" s="192"/>
    </row>
    <row r="11" spans="1:12" ht="16.5" customHeight="1">
      <c r="A11" s="170" t="s">
        <v>100</v>
      </c>
      <c r="F11" s="193">
        <v>6767215</v>
      </c>
      <c r="G11" s="194"/>
      <c r="H11" s="195">
        <v>6217655</v>
      </c>
      <c r="I11" s="203"/>
      <c r="J11" s="204">
        <v>2867003</v>
      </c>
      <c r="K11" s="203"/>
      <c r="L11" s="205">
        <v>3127922</v>
      </c>
    </row>
    <row r="12" spans="1:12" ht="16.5" customHeight="1">
      <c r="A12" s="170" t="s">
        <v>101</v>
      </c>
      <c r="F12" s="193">
        <v>3369187</v>
      </c>
      <c r="G12" s="194"/>
      <c r="H12" s="195">
        <v>3408528</v>
      </c>
      <c r="I12" s="203"/>
      <c r="J12" s="204">
        <v>0</v>
      </c>
      <c r="K12" s="205"/>
      <c r="L12" s="206">
        <v>0</v>
      </c>
    </row>
    <row r="13" spans="1:12" ht="16.5" customHeight="1">
      <c r="A13" s="170" t="s">
        <v>102</v>
      </c>
      <c r="D13" s="196">
        <v>14.2</v>
      </c>
      <c r="F13" s="193">
        <v>0</v>
      </c>
      <c r="G13" s="194"/>
      <c r="H13" s="195">
        <v>0</v>
      </c>
      <c r="I13" s="203"/>
      <c r="J13" s="204">
        <v>2816841</v>
      </c>
      <c r="K13" s="203"/>
      <c r="L13" s="195">
        <v>2353432</v>
      </c>
    </row>
    <row r="14" spans="1:12" ht="16.5" customHeight="1">
      <c r="A14" s="170" t="s">
        <v>103</v>
      </c>
      <c r="F14" s="197">
        <v>134231</v>
      </c>
      <c r="G14" s="194"/>
      <c r="H14" s="180">
        <v>15326</v>
      </c>
      <c r="I14" s="203"/>
      <c r="J14" s="197">
        <v>207357</v>
      </c>
      <c r="K14" s="203"/>
      <c r="L14" s="180">
        <v>228953</v>
      </c>
    </row>
    <row r="15" spans="6:11" ht="16.5" customHeight="1">
      <c r="F15" s="193"/>
      <c r="G15" s="194"/>
      <c r="I15" s="194"/>
      <c r="J15" s="193"/>
      <c r="K15" s="194"/>
    </row>
    <row r="16" spans="1:12" ht="16.5" customHeight="1">
      <c r="A16" s="174" t="s">
        <v>104</v>
      </c>
      <c r="F16" s="197">
        <f>SUM(F11:F14)</f>
        <v>10270633</v>
      </c>
      <c r="G16" s="194"/>
      <c r="H16" s="180">
        <f>SUM(H11:H14)</f>
        <v>9641509</v>
      </c>
      <c r="I16" s="194"/>
      <c r="J16" s="197">
        <f>SUM(J11:J14)</f>
        <v>5891201</v>
      </c>
      <c r="K16" s="194"/>
      <c r="L16" s="180">
        <f>SUM(L11:L14)</f>
        <v>5710307</v>
      </c>
    </row>
    <row r="17" spans="6:11" ht="16.5" customHeight="1">
      <c r="F17" s="193"/>
      <c r="G17" s="194"/>
      <c r="I17" s="194"/>
      <c r="J17" s="193"/>
      <c r="K17" s="194"/>
    </row>
    <row r="18" spans="1:12" ht="16.5" customHeight="1">
      <c r="A18" s="170" t="s">
        <v>105</v>
      </c>
      <c r="D18" s="196"/>
      <c r="F18" s="193">
        <v>-6615205</v>
      </c>
      <c r="G18" s="175"/>
      <c r="H18" s="195">
        <v>-5657636</v>
      </c>
      <c r="I18" s="207"/>
      <c r="J18" s="204">
        <v>-2739430</v>
      </c>
      <c r="K18" s="207"/>
      <c r="L18" s="195">
        <v>-2919566</v>
      </c>
    </row>
    <row r="19" spans="1:12" ht="16.5" customHeight="1">
      <c r="A19" s="170" t="s">
        <v>106</v>
      </c>
      <c r="E19" s="194"/>
      <c r="F19" s="193">
        <v>-27691</v>
      </c>
      <c r="G19" s="194"/>
      <c r="H19" s="195">
        <v>-37894</v>
      </c>
      <c r="I19" s="203"/>
      <c r="J19" s="204">
        <v>-17604</v>
      </c>
      <c r="K19" s="203"/>
      <c r="L19" s="195">
        <v>-26008</v>
      </c>
    </row>
    <row r="20" spans="1:12" ht="16.5" customHeight="1">
      <c r="A20" s="170" t="s">
        <v>107</v>
      </c>
      <c r="E20" s="194"/>
      <c r="F20" s="193">
        <v>-743643</v>
      </c>
      <c r="G20" s="194"/>
      <c r="H20" s="195">
        <v>-640469</v>
      </c>
      <c r="I20" s="203"/>
      <c r="J20" s="204">
        <v>-305081</v>
      </c>
      <c r="K20" s="203"/>
      <c r="L20" s="195">
        <v>-321262</v>
      </c>
    </row>
    <row r="21" spans="1:12" ht="16.5" customHeight="1">
      <c r="A21" s="170" t="s">
        <v>108</v>
      </c>
      <c r="E21" s="194"/>
      <c r="F21" s="193">
        <v>445</v>
      </c>
      <c r="G21" s="194"/>
      <c r="H21" s="195">
        <v>9180</v>
      </c>
      <c r="I21" s="203"/>
      <c r="J21" s="204">
        <v>0</v>
      </c>
      <c r="K21" s="203"/>
      <c r="L21" s="195">
        <v>0</v>
      </c>
    </row>
    <row r="22" spans="1:12" ht="16.5" customHeight="1">
      <c r="A22" s="170" t="s">
        <v>109</v>
      </c>
      <c r="E22" s="194"/>
      <c r="F22" s="193">
        <v>40881</v>
      </c>
      <c r="G22" s="194"/>
      <c r="H22" s="195">
        <v>39113</v>
      </c>
      <c r="I22" s="203"/>
      <c r="J22" s="204">
        <v>54660</v>
      </c>
      <c r="K22" s="203"/>
      <c r="L22" s="195">
        <v>38745</v>
      </c>
    </row>
    <row r="23" spans="1:12" ht="16.5" customHeight="1">
      <c r="A23" s="170" t="s">
        <v>110</v>
      </c>
      <c r="E23" s="194"/>
      <c r="F23" s="197">
        <v>-654922</v>
      </c>
      <c r="G23" s="194"/>
      <c r="H23" s="180">
        <v>-769175</v>
      </c>
      <c r="I23" s="203"/>
      <c r="J23" s="197">
        <v>-351214</v>
      </c>
      <c r="K23" s="203"/>
      <c r="L23" s="180">
        <v>-411955</v>
      </c>
    </row>
    <row r="24" spans="6:11" ht="16.5" customHeight="1">
      <c r="F24" s="193"/>
      <c r="G24" s="194"/>
      <c r="I24" s="194"/>
      <c r="J24" s="193"/>
      <c r="K24" s="194"/>
    </row>
    <row r="25" spans="1:12" ht="16.5" customHeight="1">
      <c r="A25" s="174" t="s">
        <v>111</v>
      </c>
      <c r="E25" s="194"/>
      <c r="F25" s="197">
        <f>SUM(F18:F24)</f>
        <v>-8000135</v>
      </c>
      <c r="G25" s="194"/>
      <c r="H25" s="180">
        <f>SUM(H18:H24)</f>
        <v>-7056881</v>
      </c>
      <c r="I25" s="172"/>
      <c r="J25" s="197">
        <f>SUM(J18:J24)</f>
        <v>-3358669</v>
      </c>
      <c r="K25" s="172"/>
      <c r="L25" s="180">
        <f>SUM(L18:L24)</f>
        <v>-3640046</v>
      </c>
    </row>
    <row r="26" spans="1:11" ht="16.5" customHeight="1">
      <c r="A26" s="174"/>
      <c r="E26" s="194"/>
      <c r="F26" s="193"/>
      <c r="G26" s="194"/>
      <c r="I26" s="172"/>
      <c r="J26" s="193"/>
      <c r="K26" s="172"/>
    </row>
    <row r="27" spans="1:11" ht="16.5" customHeight="1">
      <c r="A27" s="170" t="s">
        <v>112</v>
      </c>
      <c r="F27" s="193"/>
      <c r="G27" s="194"/>
      <c r="I27" s="194"/>
      <c r="J27" s="193"/>
      <c r="K27" s="194"/>
    </row>
    <row r="28" spans="2:12" ht="16.5" customHeight="1">
      <c r="B28" s="170" t="s">
        <v>113</v>
      </c>
      <c r="D28" s="196">
        <v>14.1</v>
      </c>
      <c r="F28" s="197">
        <v>9045</v>
      </c>
      <c r="G28" s="194"/>
      <c r="H28" s="180">
        <v>-33256</v>
      </c>
      <c r="I28" s="203"/>
      <c r="J28" s="197">
        <v>0</v>
      </c>
      <c r="K28" s="203"/>
      <c r="L28" s="180">
        <v>0</v>
      </c>
    </row>
    <row r="29" spans="6:11" ht="16.5" customHeight="1">
      <c r="F29" s="193"/>
      <c r="G29" s="175"/>
      <c r="I29" s="172"/>
      <c r="J29" s="193"/>
      <c r="K29" s="172"/>
    </row>
    <row r="30" spans="1:12" ht="16.5" customHeight="1">
      <c r="A30" s="174" t="s">
        <v>114</v>
      </c>
      <c r="F30" s="193">
        <f>SUM(F16,F25,F28)</f>
        <v>2279543</v>
      </c>
      <c r="G30" s="172"/>
      <c r="H30" s="172">
        <f>SUM(H16,H25,H28)</f>
        <v>2551372</v>
      </c>
      <c r="I30" s="172"/>
      <c r="J30" s="193">
        <f>SUM(J16,J25,J28)</f>
        <v>2532532</v>
      </c>
      <c r="K30" s="172"/>
      <c r="L30" s="172">
        <f>SUM(L16,L25,L28)</f>
        <v>2070261</v>
      </c>
    </row>
    <row r="31" spans="1:12" ht="16.5" customHeight="1">
      <c r="A31" s="170" t="s">
        <v>115</v>
      </c>
      <c r="D31" s="171">
        <v>22</v>
      </c>
      <c r="F31" s="197">
        <v>-36971</v>
      </c>
      <c r="G31" s="194"/>
      <c r="H31" s="180">
        <v>-50082</v>
      </c>
      <c r="I31" s="203"/>
      <c r="J31" s="197">
        <v>1991</v>
      </c>
      <c r="K31" s="203"/>
      <c r="L31" s="180">
        <v>-6720</v>
      </c>
    </row>
    <row r="32" spans="6:11" ht="16.5" customHeight="1">
      <c r="F32" s="193"/>
      <c r="G32" s="194"/>
      <c r="I32" s="194"/>
      <c r="J32" s="193"/>
      <c r="K32" s="194"/>
    </row>
    <row r="33" spans="1:12" ht="16.5" customHeight="1">
      <c r="A33" s="174" t="s">
        <v>116</v>
      </c>
      <c r="F33" s="197">
        <f>SUM(F30:F31)</f>
        <v>2242572</v>
      </c>
      <c r="G33" s="172"/>
      <c r="H33" s="180">
        <f>SUM(H30:H31)</f>
        <v>2501290</v>
      </c>
      <c r="I33" s="172"/>
      <c r="J33" s="197">
        <f>SUM(J30:J31)</f>
        <v>2534523</v>
      </c>
      <c r="K33" s="172"/>
      <c r="L33" s="180">
        <f>SUM(L30:L31)</f>
        <v>2063541</v>
      </c>
    </row>
    <row r="34" spans="6:11" ht="16.5" customHeight="1">
      <c r="F34" s="193"/>
      <c r="G34" s="172"/>
      <c r="I34" s="172"/>
      <c r="J34" s="193"/>
      <c r="K34" s="172"/>
    </row>
    <row r="35" spans="1:11" ht="16.5" customHeight="1">
      <c r="A35" s="174" t="s">
        <v>117</v>
      </c>
      <c r="F35" s="193"/>
      <c r="G35" s="172"/>
      <c r="I35" s="172"/>
      <c r="J35" s="193"/>
      <c r="K35" s="172"/>
    </row>
    <row r="36" spans="1:11" ht="16.5" customHeight="1">
      <c r="A36" s="173"/>
      <c r="F36" s="193"/>
      <c r="G36" s="172"/>
      <c r="I36" s="172"/>
      <c r="J36" s="193"/>
      <c r="K36" s="172"/>
    </row>
    <row r="37" spans="1:11" ht="16.5" customHeight="1">
      <c r="A37" s="173" t="s">
        <v>118</v>
      </c>
      <c r="F37" s="193"/>
      <c r="G37" s="172"/>
      <c r="I37" s="172"/>
      <c r="J37" s="193"/>
      <c r="K37" s="172"/>
    </row>
    <row r="38" spans="1:11" ht="16.5" customHeight="1">
      <c r="A38" s="173"/>
      <c r="B38" s="170" t="s">
        <v>119</v>
      </c>
      <c r="F38" s="193"/>
      <c r="G38" s="172"/>
      <c r="I38" s="172"/>
      <c r="J38" s="193"/>
      <c r="K38" s="172"/>
    </row>
    <row r="39" spans="1:11" ht="16.5" customHeight="1">
      <c r="A39" s="173"/>
      <c r="B39" s="269" t="s">
        <v>120</v>
      </c>
      <c r="F39" s="193"/>
      <c r="G39" s="172"/>
      <c r="I39" s="172"/>
      <c r="J39" s="193"/>
      <c r="K39" s="172"/>
    </row>
    <row r="40" spans="1:11" ht="16.5" customHeight="1">
      <c r="A40" s="173"/>
      <c r="C40" s="170" t="s">
        <v>121</v>
      </c>
      <c r="F40" s="193"/>
      <c r="G40" s="172"/>
      <c r="I40" s="172"/>
      <c r="J40" s="193"/>
      <c r="K40" s="172"/>
    </row>
    <row r="41" spans="1:12" ht="16.5" customHeight="1">
      <c r="A41" s="173"/>
      <c r="B41" s="173"/>
      <c r="C41" s="173" t="s">
        <v>122</v>
      </c>
      <c r="D41" s="171">
        <v>11</v>
      </c>
      <c r="F41" s="193">
        <v>33154</v>
      </c>
      <c r="G41" s="172"/>
      <c r="H41" s="195">
        <v>-42539</v>
      </c>
      <c r="I41" s="195"/>
      <c r="J41" s="204">
        <v>43257</v>
      </c>
      <c r="K41" s="195"/>
      <c r="L41" s="195">
        <v>-51969</v>
      </c>
    </row>
    <row r="42" spans="1:12" ht="16.5" customHeight="1">
      <c r="A42" s="173"/>
      <c r="B42" s="170" t="s">
        <v>123</v>
      </c>
      <c r="F42" s="193"/>
      <c r="G42" s="172"/>
      <c r="H42" s="195"/>
      <c r="I42" s="195"/>
      <c r="J42" s="204"/>
      <c r="K42" s="195"/>
      <c r="L42" s="195"/>
    </row>
    <row r="43" spans="1:12" ht="16.5" customHeight="1">
      <c r="A43" s="173"/>
      <c r="C43" s="170" t="s">
        <v>124</v>
      </c>
      <c r="F43" s="197">
        <v>-6631</v>
      </c>
      <c r="G43" s="172"/>
      <c r="H43" s="180">
        <v>8508</v>
      </c>
      <c r="I43" s="195"/>
      <c r="J43" s="197">
        <v>-8651</v>
      </c>
      <c r="K43" s="195"/>
      <c r="L43" s="180">
        <v>10394</v>
      </c>
    </row>
    <row r="44" spans="1:11" ht="16.5" customHeight="1">
      <c r="A44" s="173"/>
      <c r="F44" s="193"/>
      <c r="G44" s="172"/>
      <c r="I44" s="172"/>
      <c r="J44" s="193"/>
      <c r="K44" s="172"/>
    </row>
    <row r="45" spans="1:11" ht="16.5" customHeight="1">
      <c r="A45" s="198" t="s">
        <v>125</v>
      </c>
      <c r="B45" s="174"/>
      <c r="F45" s="193"/>
      <c r="G45" s="172"/>
      <c r="I45" s="172"/>
      <c r="J45" s="193"/>
      <c r="K45" s="172"/>
    </row>
    <row r="46" spans="1:12" ht="16.5" customHeight="1">
      <c r="A46" s="198"/>
      <c r="B46" s="198" t="s">
        <v>126</v>
      </c>
      <c r="F46" s="197">
        <f>SUM(F39:F43)</f>
        <v>26523</v>
      </c>
      <c r="G46" s="172"/>
      <c r="H46" s="180">
        <f>SUM(H39:H43)</f>
        <v>-34031</v>
      </c>
      <c r="I46" s="172"/>
      <c r="J46" s="197">
        <f>SUM(J39:J43)</f>
        <v>34606</v>
      </c>
      <c r="K46" s="172"/>
      <c r="L46" s="180">
        <f>SUM(L39:L43)</f>
        <v>-41575</v>
      </c>
    </row>
    <row r="47" spans="1:11" ht="16.5" customHeight="1">
      <c r="A47" s="173"/>
      <c r="G47" s="172"/>
      <c r="I47" s="172"/>
      <c r="K47" s="172"/>
    </row>
    <row r="48" spans="1:11" ht="16.5" customHeight="1">
      <c r="A48" s="173"/>
      <c r="G48" s="172"/>
      <c r="I48" s="172"/>
      <c r="K48" s="172"/>
    </row>
    <row r="49" spans="1:11" ht="16.5" customHeight="1">
      <c r="A49" s="173"/>
      <c r="G49" s="172"/>
      <c r="I49" s="172"/>
      <c r="K49" s="172"/>
    </row>
    <row r="50" spans="1:11" ht="16.5" customHeight="1">
      <c r="A50" s="173"/>
      <c r="G50" s="172"/>
      <c r="I50" s="172"/>
      <c r="K50" s="172"/>
    </row>
    <row r="51" spans="1:11" ht="16.5" customHeight="1">
      <c r="A51" s="173"/>
      <c r="G51" s="172"/>
      <c r="I51" s="172"/>
      <c r="K51" s="172"/>
    </row>
    <row r="52" spans="1:11" ht="16.5" customHeight="1">
      <c r="A52" s="173"/>
      <c r="G52" s="172"/>
      <c r="I52" s="172"/>
      <c r="K52" s="172"/>
    </row>
    <row r="53" spans="1:12" s="7" customFormat="1" ht="21.75" customHeight="1">
      <c r="A53" s="199" t="str">
        <f>'2-4'!$A$57</f>
        <v>The accompanying condensed notes to the interim financial information are an integral part of this interim financial information.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 ht="16.5" customHeight="1">
      <c r="A54" s="174" t="str">
        <f>A1</f>
        <v>Energy Absolute Public Company Limited</v>
      </c>
      <c r="B54" s="174"/>
      <c r="C54" s="174"/>
      <c r="G54" s="175"/>
      <c r="I54" s="201"/>
      <c r="K54" s="175"/>
      <c r="L54" s="110" t="s">
        <v>6</v>
      </c>
    </row>
    <row r="55" spans="1:12" ht="16.5" customHeight="1">
      <c r="A55" s="174" t="s">
        <v>97</v>
      </c>
      <c r="B55" s="174"/>
      <c r="C55" s="174"/>
      <c r="G55" s="175"/>
      <c r="I55" s="201"/>
      <c r="K55" s="175"/>
      <c r="L55" s="110"/>
    </row>
    <row r="56" spans="1:12" ht="16.5" customHeight="1">
      <c r="A56" s="200" t="str">
        <f>+A3</f>
        <v>For the six-month period ended 30 June 2022</v>
      </c>
      <c r="B56" s="177"/>
      <c r="C56" s="177"/>
      <c r="D56" s="178"/>
      <c r="E56" s="179"/>
      <c r="F56" s="180"/>
      <c r="G56" s="181"/>
      <c r="H56" s="180"/>
      <c r="I56" s="202"/>
      <c r="J56" s="180"/>
      <c r="K56" s="181"/>
      <c r="L56" s="180"/>
    </row>
    <row r="57" spans="1:11" ht="16.5" customHeight="1">
      <c r="A57" s="182"/>
      <c r="B57" s="174"/>
      <c r="C57" s="174"/>
      <c r="G57" s="175"/>
      <c r="I57" s="201"/>
      <c r="K57" s="175"/>
    </row>
    <row r="58" spans="1:11" ht="16.5" customHeight="1">
      <c r="A58" s="182"/>
      <c r="B58" s="174"/>
      <c r="C58" s="174"/>
      <c r="G58" s="175"/>
      <c r="I58" s="201"/>
      <c r="K58" s="175"/>
    </row>
    <row r="59" spans="6:12" ht="16.5" customHeight="1">
      <c r="F59" s="16" t="s">
        <v>3</v>
      </c>
      <c r="G59" s="16"/>
      <c r="H59" s="16"/>
      <c r="I59" s="39"/>
      <c r="J59" s="16" t="s">
        <v>4</v>
      </c>
      <c r="K59" s="16"/>
      <c r="L59" s="16"/>
    </row>
    <row r="60" spans="2:12" s="169" customFormat="1" ht="16.5" customHeight="1">
      <c r="B60" s="183"/>
      <c r="C60" s="183"/>
      <c r="D60" s="184"/>
      <c r="E60" s="185"/>
      <c r="F60" s="17" t="s">
        <v>5</v>
      </c>
      <c r="G60" s="17"/>
      <c r="H60" s="17"/>
      <c r="I60" s="40"/>
      <c r="J60" s="17" t="s">
        <v>5</v>
      </c>
      <c r="K60" s="17"/>
      <c r="L60" s="17"/>
    </row>
    <row r="61" spans="1:12" s="169" customFormat="1" ht="16.5" customHeight="1">
      <c r="A61" s="183"/>
      <c r="B61" s="183"/>
      <c r="C61" s="183"/>
      <c r="D61" s="186"/>
      <c r="E61" s="185"/>
      <c r="F61" s="187">
        <v>2022</v>
      </c>
      <c r="G61" s="188"/>
      <c r="H61" s="187">
        <v>2021</v>
      </c>
      <c r="I61" s="190"/>
      <c r="J61" s="187">
        <v>2022</v>
      </c>
      <c r="K61" s="188"/>
      <c r="L61" s="187">
        <v>2021</v>
      </c>
    </row>
    <row r="62" spans="1:12" s="169" customFormat="1" ht="16.5" customHeight="1">
      <c r="A62" s="183"/>
      <c r="B62" s="183"/>
      <c r="C62" s="183"/>
      <c r="D62" s="189" t="s">
        <v>99</v>
      </c>
      <c r="E62" s="185"/>
      <c r="F62" s="19" t="s">
        <v>12</v>
      </c>
      <c r="G62" s="185"/>
      <c r="H62" s="19" t="s">
        <v>12</v>
      </c>
      <c r="I62" s="190"/>
      <c r="J62" s="19" t="s">
        <v>12</v>
      </c>
      <c r="K62" s="185"/>
      <c r="L62" s="19" t="s">
        <v>12</v>
      </c>
    </row>
    <row r="63" spans="1:12" s="169" customFormat="1" ht="16.5" customHeight="1">
      <c r="A63" s="183"/>
      <c r="B63" s="183"/>
      <c r="C63" s="183"/>
      <c r="D63" s="186"/>
      <c r="E63" s="185"/>
      <c r="F63" s="191"/>
      <c r="G63" s="185"/>
      <c r="H63" s="192"/>
      <c r="I63" s="190"/>
      <c r="J63" s="191"/>
      <c r="K63" s="185"/>
      <c r="L63" s="192"/>
    </row>
    <row r="64" spans="1:11" ht="16.5" customHeight="1">
      <c r="A64" s="173" t="s">
        <v>127</v>
      </c>
      <c r="F64" s="193"/>
      <c r="G64" s="172"/>
      <c r="I64" s="172"/>
      <c r="J64" s="193"/>
      <c r="K64" s="172"/>
    </row>
    <row r="65" spans="1:11" ht="16.5" customHeight="1">
      <c r="A65" s="173"/>
      <c r="B65" s="170" t="s">
        <v>119</v>
      </c>
      <c r="F65" s="193"/>
      <c r="G65" s="172"/>
      <c r="I65" s="172"/>
      <c r="J65" s="193"/>
      <c r="K65" s="172"/>
    </row>
    <row r="66" spans="1:11" ht="16.5" customHeight="1">
      <c r="A66" s="173"/>
      <c r="B66" s="269" t="s">
        <v>128</v>
      </c>
      <c r="F66" s="193"/>
      <c r="G66" s="172"/>
      <c r="I66" s="172"/>
      <c r="J66" s="193"/>
      <c r="K66" s="172"/>
    </row>
    <row r="67" spans="1:11" ht="16.5" customHeight="1">
      <c r="A67" s="173"/>
      <c r="C67" s="170" t="s">
        <v>129</v>
      </c>
      <c r="F67" s="193"/>
      <c r="G67" s="172"/>
      <c r="I67" s="172"/>
      <c r="J67" s="193"/>
      <c r="K67" s="172"/>
    </row>
    <row r="68" spans="1:12" ht="16.5" customHeight="1">
      <c r="A68" s="173"/>
      <c r="C68" s="170" t="s">
        <v>130</v>
      </c>
      <c r="D68" s="196">
        <v>14.1</v>
      </c>
      <c r="F68" s="193">
        <v>1096</v>
      </c>
      <c r="G68" s="172"/>
      <c r="H68" s="195">
        <v>1714</v>
      </c>
      <c r="I68" s="195"/>
      <c r="J68" s="204">
        <v>0</v>
      </c>
      <c r="K68" s="195"/>
      <c r="L68" s="195">
        <v>0</v>
      </c>
    </row>
    <row r="69" spans="1:12" ht="16.5" customHeight="1">
      <c r="A69" s="173"/>
      <c r="B69" s="170" t="s">
        <v>131</v>
      </c>
      <c r="F69" s="193">
        <v>-85014</v>
      </c>
      <c r="G69" s="172"/>
      <c r="H69" s="195">
        <v>110592</v>
      </c>
      <c r="I69" s="195"/>
      <c r="J69" s="204">
        <v>0</v>
      </c>
      <c r="K69" s="195"/>
      <c r="L69" s="195">
        <v>0</v>
      </c>
    </row>
    <row r="70" spans="1:12" ht="16.5" customHeight="1">
      <c r="A70" s="173"/>
      <c r="B70" s="170" t="s">
        <v>132</v>
      </c>
      <c r="F70" s="193"/>
      <c r="G70" s="172"/>
      <c r="H70" s="195"/>
      <c r="I70" s="195"/>
      <c r="J70" s="204"/>
      <c r="K70" s="195"/>
      <c r="L70" s="195"/>
    </row>
    <row r="71" spans="1:12" ht="16.5" customHeight="1">
      <c r="A71" s="173"/>
      <c r="C71" s="170" t="s">
        <v>124</v>
      </c>
      <c r="F71" s="197">
        <v>0</v>
      </c>
      <c r="G71" s="172"/>
      <c r="H71" s="180">
        <v>0</v>
      </c>
      <c r="I71" s="195"/>
      <c r="J71" s="197">
        <v>0</v>
      </c>
      <c r="K71" s="195"/>
      <c r="L71" s="180">
        <v>0</v>
      </c>
    </row>
    <row r="72" spans="1:11" ht="16.5" customHeight="1">
      <c r="A72" s="173"/>
      <c r="F72" s="193"/>
      <c r="G72" s="172"/>
      <c r="I72" s="172"/>
      <c r="J72" s="193"/>
      <c r="K72" s="172"/>
    </row>
    <row r="73" spans="1:11" ht="16.5" customHeight="1">
      <c r="A73" s="198" t="s">
        <v>133</v>
      </c>
      <c r="B73" s="174"/>
      <c r="F73" s="193"/>
      <c r="G73" s="172"/>
      <c r="I73" s="172"/>
      <c r="J73" s="193"/>
      <c r="K73" s="172"/>
    </row>
    <row r="74" spans="1:12" ht="16.5" customHeight="1">
      <c r="A74" s="198"/>
      <c r="B74" s="198" t="s">
        <v>126</v>
      </c>
      <c r="F74" s="197">
        <f>SUM(F67:F71)</f>
        <v>-83918</v>
      </c>
      <c r="G74" s="172"/>
      <c r="H74" s="180">
        <f>SUM(H67:H71)</f>
        <v>112306</v>
      </c>
      <c r="I74" s="172"/>
      <c r="J74" s="197">
        <f>SUM(J67:J71)</f>
        <v>0</v>
      </c>
      <c r="K74" s="172"/>
      <c r="L74" s="180">
        <f>SUM(L67:L71)</f>
        <v>0</v>
      </c>
    </row>
    <row r="75" spans="1:11" ht="16.5" customHeight="1">
      <c r="A75" s="173"/>
      <c r="F75" s="193"/>
      <c r="G75" s="172"/>
      <c r="I75" s="172"/>
      <c r="J75" s="193"/>
      <c r="K75" s="172"/>
    </row>
    <row r="76" spans="1:11" ht="16.5" customHeight="1">
      <c r="A76" s="198" t="s">
        <v>134</v>
      </c>
      <c r="F76" s="193"/>
      <c r="G76" s="172"/>
      <c r="I76" s="172"/>
      <c r="J76" s="193"/>
      <c r="K76" s="172"/>
    </row>
    <row r="77" spans="1:12" ht="16.5" customHeight="1">
      <c r="A77" s="173"/>
      <c r="B77" s="174" t="s">
        <v>135</v>
      </c>
      <c r="F77" s="197">
        <f>SUM(F74,F46)</f>
        <v>-57395</v>
      </c>
      <c r="G77" s="172"/>
      <c r="H77" s="180">
        <f>SUM(H74,H46)</f>
        <v>78275</v>
      </c>
      <c r="I77" s="172"/>
      <c r="J77" s="197">
        <f>SUM(J74,J46)</f>
        <v>34606</v>
      </c>
      <c r="K77" s="172"/>
      <c r="L77" s="180">
        <f>SUM(L74,L46)</f>
        <v>-41575</v>
      </c>
    </row>
    <row r="78" spans="1:11" ht="16.5" customHeight="1">
      <c r="A78" s="173"/>
      <c r="B78" s="174"/>
      <c r="F78" s="193"/>
      <c r="G78" s="172"/>
      <c r="I78" s="172"/>
      <c r="J78" s="193"/>
      <c r="K78" s="172"/>
    </row>
    <row r="79" spans="1:12" ht="16.5" customHeight="1">
      <c r="A79" s="198" t="s">
        <v>136</v>
      </c>
      <c r="B79" s="174"/>
      <c r="F79" s="208">
        <f>SUM(F77,F33)</f>
        <v>2185177</v>
      </c>
      <c r="G79" s="172"/>
      <c r="H79" s="209">
        <f>SUM(H77,H33)</f>
        <v>2579565</v>
      </c>
      <c r="I79" s="172"/>
      <c r="J79" s="208">
        <f>SUM(J77,J33)</f>
        <v>2569129</v>
      </c>
      <c r="K79" s="172"/>
      <c r="L79" s="209">
        <f>SUM(L77,L33)</f>
        <v>2021966</v>
      </c>
    </row>
    <row r="80" spans="1:11" ht="16.5" customHeight="1">
      <c r="A80" s="198"/>
      <c r="B80" s="174"/>
      <c r="F80" s="193"/>
      <c r="G80" s="172"/>
      <c r="I80" s="172"/>
      <c r="J80" s="193"/>
      <c r="K80" s="172"/>
    </row>
    <row r="81" spans="1:11" ht="16.5" customHeight="1">
      <c r="A81" s="174" t="s">
        <v>137</v>
      </c>
      <c r="F81" s="193"/>
      <c r="G81" s="175"/>
      <c r="I81" s="201"/>
      <c r="J81" s="193"/>
      <c r="K81" s="175"/>
    </row>
    <row r="82" spans="1:12" ht="16.5" customHeight="1">
      <c r="A82" s="173"/>
      <c r="B82" s="269" t="s">
        <v>138</v>
      </c>
      <c r="F82" s="193">
        <f>F85-F83</f>
        <v>2461741</v>
      </c>
      <c r="G82" s="210"/>
      <c r="H82" s="172">
        <v>2602504</v>
      </c>
      <c r="I82" s="210"/>
      <c r="J82" s="193">
        <f>J85</f>
        <v>2534523</v>
      </c>
      <c r="K82" s="210"/>
      <c r="L82" s="172">
        <v>2063541</v>
      </c>
    </row>
    <row r="83" spans="1:12" ht="16.5" customHeight="1">
      <c r="A83" s="173"/>
      <c r="B83" s="270" t="s">
        <v>94</v>
      </c>
      <c r="F83" s="197">
        <v>-219169</v>
      </c>
      <c r="G83" s="210"/>
      <c r="H83" s="180">
        <v>-101214</v>
      </c>
      <c r="I83" s="210"/>
      <c r="J83" s="197">
        <v>0</v>
      </c>
      <c r="K83" s="210"/>
      <c r="L83" s="180">
        <v>0</v>
      </c>
    </row>
    <row r="84" spans="1:12" ht="16.5" customHeight="1">
      <c r="A84" s="211"/>
      <c r="F84" s="212"/>
      <c r="G84" s="210"/>
      <c r="H84" s="210"/>
      <c r="I84" s="210"/>
      <c r="J84" s="212"/>
      <c r="K84" s="210"/>
      <c r="L84" s="210"/>
    </row>
    <row r="85" spans="1:12" ht="16.5" customHeight="1">
      <c r="A85" s="211"/>
      <c r="C85" s="213"/>
      <c r="D85" s="213"/>
      <c r="E85" s="213"/>
      <c r="F85" s="214">
        <f>F33</f>
        <v>2242572</v>
      </c>
      <c r="G85" s="213"/>
      <c r="H85" s="215">
        <f>H33</f>
        <v>2501290</v>
      </c>
      <c r="I85" s="213"/>
      <c r="J85" s="214">
        <f>J33</f>
        <v>2534523</v>
      </c>
      <c r="K85" s="213"/>
      <c r="L85" s="215">
        <f>L33</f>
        <v>2063541</v>
      </c>
    </row>
    <row r="86" spans="1:12" ht="16.5" customHeight="1">
      <c r="A86" s="211"/>
      <c r="C86" s="213"/>
      <c r="D86" s="213"/>
      <c r="E86" s="213"/>
      <c r="F86" s="216"/>
      <c r="G86" s="213"/>
      <c r="H86" s="213"/>
      <c r="I86" s="213"/>
      <c r="J86" s="216"/>
      <c r="K86" s="213"/>
      <c r="L86" s="213"/>
    </row>
    <row r="87" spans="1:12" ht="16.5" customHeight="1">
      <c r="A87" s="217" t="s">
        <v>139</v>
      </c>
      <c r="F87" s="212"/>
      <c r="G87" s="210"/>
      <c r="H87" s="210"/>
      <c r="I87" s="210"/>
      <c r="J87" s="212"/>
      <c r="K87" s="210"/>
      <c r="L87" s="210"/>
    </row>
    <row r="88" spans="1:12" ht="16.5" customHeight="1">
      <c r="A88" s="173"/>
      <c r="B88" s="269" t="s">
        <v>138</v>
      </c>
      <c r="F88" s="193">
        <f>F91-F89</f>
        <v>2415846</v>
      </c>
      <c r="G88" s="210"/>
      <c r="H88" s="172">
        <v>2666094</v>
      </c>
      <c r="I88" s="210"/>
      <c r="J88" s="193">
        <f>J91</f>
        <v>2569129</v>
      </c>
      <c r="K88" s="210"/>
      <c r="L88" s="172">
        <v>2021966</v>
      </c>
    </row>
    <row r="89" spans="1:12" ht="16.5" customHeight="1">
      <c r="A89" s="173"/>
      <c r="B89" s="270" t="s">
        <v>94</v>
      </c>
      <c r="F89" s="197">
        <v>-230669</v>
      </c>
      <c r="G89" s="210"/>
      <c r="H89" s="180">
        <v>-86529</v>
      </c>
      <c r="I89" s="210"/>
      <c r="J89" s="197">
        <v>0</v>
      </c>
      <c r="K89" s="210"/>
      <c r="L89" s="180">
        <v>0</v>
      </c>
    </row>
    <row r="90" spans="1:12" ht="16.5" customHeight="1">
      <c r="A90" s="211"/>
      <c r="F90" s="212"/>
      <c r="G90" s="210"/>
      <c r="H90" s="210"/>
      <c r="I90" s="210"/>
      <c r="J90" s="212"/>
      <c r="K90" s="210"/>
      <c r="L90" s="210"/>
    </row>
    <row r="91" spans="1:12" ht="16.5" customHeight="1">
      <c r="A91" s="211"/>
      <c r="F91" s="208">
        <f>F79</f>
        <v>2185177</v>
      </c>
      <c r="G91" s="210"/>
      <c r="H91" s="209">
        <f>H79</f>
        <v>2579565</v>
      </c>
      <c r="I91" s="210"/>
      <c r="J91" s="208">
        <f>J79</f>
        <v>2569129</v>
      </c>
      <c r="K91" s="210"/>
      <c r="L91" s="209">
        <f>L79</f>
        <v>2021966</v>
      </c>
    </row>
    <row r="92" spans="1:11" ht="16.5" customHeight="1">
      <c r="A92" s="211"/>
      <c r="F92" s="193"/>
      <c r="G92" s="210"/>
      <c r="I92" s="210"/>
      <c r="J92" s="193"/>
      <c r="K92" s="210"/>
    </row>
    <row r="93" spans="1:12" ht="16.5" customHeight="1">
      <c r="A93" s="217" t="s">
        <v>140</v>
      </c>
      <c r="B93" s="211"/>
      <c r="C93" s="211"/>
      <c r="D93" s="218"/>
      <c r="E93" s="33"/>
      <c r="F93" s="45"/>
      <c r="G93" s="33"/>
      <c r="H93" s="33"/>
      <c r="I93" s="33"/>
      <c r="J93" s="45"/>
      <c r="K93" s="33"/>
      <c r="L93" s="33"/>
    </row>
    <row r="94" spans="1:12" ht="16.5" customHeight="1">
      <c r="A94" s="217"/>
      <c r="B94" s="211"/>
      <c r="C94" s="211"/>
      <c r="D94" s="218"/>
      <c r="E94" s="33"/>
      <c r="F94" s="45"/>
      <c r="G94" s="33"/>
      <c r="H94" s="33"/>
      <c r="I94" s="33"/>
      <c r="J94" s="45"/>
      <c r="K94" s="33"/>
      <c r="L94" s="33"/>
    </row>
    <row r="95" spans="1:12" ht="16.5" customHeight="1">
      <c r="A95" s="217"/>
      <c r="B95" s="211" t="s">
        <v>141</v>
      </c>
      <c r="C95" s="211"/>
      <c r="D95" s="218"/>
      <c r="E95" s="211"/>
      <c r="F95" s="219">
        <f>F82/3730000</f>
        <v>0.65998418230563</v>
      </c>
      <c r="G95" s="220"/>
      <c r="H95" s="220">
        <f>H82/3730000</f>
        <v>0.6977222520107239</v>
      </c>
      <c r="I95" s="220"/>
      <c r="J95" s="219">
        <f>J82/3730000</f>
        <v>0.679496782841823</v>
      </c>
      <c r="K95" s="220"/>
      <c r="L95" s="220">
        <f>L82/3730000</f>
        <v>0.5532281501340482</v>
      </c>
    </row>
    <row r="96" spans="1:12" ht="16.5" customHeight="1">
      <c r="A96" s="217"/>
      <c r="B96" s="211"/>
      <c r="C96" s="211"/>
      <c r="D96" s="218"/>
      <c r="E96" s="211"/>
      <c r="F96" s="173"/>
      <c r="G96" s="173"/>
      <c r="H96" s="173"/>
      <c r="I96" s="173"/>
      <c r="J96" s="173"/>
      <c r="K96" s="173"/>
      <c r="L96" s="173"/>
    </row>
    <row r="97" spans="1:12" ht="16.5" customHeight="1">
      <c r="A97" s="217"/>
      <c r="B97" s="211"/>
      <c r="C97" s="211"/>
      <c r="D97" s="218"/>
      <c r="E97" s="211"/>
      <c r="F97" s="173"/>
      <c r="G97" s="173"/>
      <c r="H97" s="173"/>
      <c r="I97" s="173"/>
      <c r="J97" s="173"/>
      <c r="K97" s="173"/>
      <c r="L97" s="173"/>
    </row>
    <row r="98" spans="1:12" ht="16.5" customHeight="1">
      <c r="A98" s="217"/>
      <c r="B98" s="211"/>
      <c r="C98" s="211"/>
      <c r="D98" s="218"/>
      <c r="E98" s="211"/>
      <c r="F98" s="173"/>
      <c r="G98" s="173"/>
      <c r="H98" s="173"/>
      <c r="I98" s="173"/>
      <c r="J98" s="173"/>
      <c r="K98" s="173"/>
      <c r="L98" s="173"/>
    </row>
    <row r="99" spans="1:12" ht="16.5" customHeight="1">
      <c r="A99" s="217"/>
      <c r="B99" s="211"/>
      <c r="C99" s="211"/>
      <c r="D99" s="218"/>
      <c r="E99" s="211"/>
      <c r="F99" s="173"/>
      <c r="G99" s="173"/>
      <c r="H99" s="173"/>
      <c r="I99" s="173"/>
      <c r="J99" s="173"/>
      <c r="K99" s="173"/>
      <c r="L99" s="173"/>
    </row>
    <row r="100" spans="1:12" ht="16.5" customHeight="1">
      <c r="A100" s="217"/>
      <c r="B100" s="211"/>
      <c r="C100" s="211"/>
      <c r="D100" s="218"/>
      <c r="E100" s="211"/>
      <c r="F100" s="173"/>
      <c r="G100" s="173"/>
      <c r="H100" s="173"/>
      <c r="I100" s="173"/>
      <c r="J100" s="173"/>
      <c r="K100" s="173"/>
      <c r="L100" s="173"/>
    </row>
    <row r="101" spans="1:12" ht="16.5" customHeight="1">
      <c r="A101" s="217"/>
      <c r="B101" s="211"/>
      <c r="C101" s="211"/>
      <c r="D101" s="218"/>
      <c r="E101" s="211"/>
      <c r="F101" s="173"/>
      <c r="G101" s="173"/>
      <c r="H101" s="173"/>
      <c r="I101" s="173"/>
      <c r="J101" s="173"/>
      <c r="K101" s="173"/>
      <c r="L101" s="173"/>
    </row>
    <row r="102" spans="1:12" ht="16.5" customHeight="1">
      <c r="A102" s="217"/>
      <c r="B102" s="211"/>
      <c r="C102" s="211"/>
      <c r="D102" s="218"/>
      <c r="E102" s="211"/>
      <c r="F102" s="173"/>
      <c r="G102" s="173"/>
      <c r="H102" s="173"/>
      <c r="I102" s="173"/>
      <c r="J102" s="173"/>
      <c r="K102" s="173"/>
      <c r="L102" s="173"/>
    </row>
    <row r="103" spans="1:12" ht="16.5" customHeight="1">
      <c r="A103" s="217"/>
      <c r="B103" s="211"/>
      <c r="C103" s="211"/>
      <c r="D103" s="218"/>
      <c r="E103" s="211"/>
      <c r="F103" s="173"/>
      <c r="G103" s="173"/>
      <c r="H103" s="173"/>
      <c r="I103" s="173"/>
      <c r="J103" s="173"/>
      <c r="K103" s="173"/>
      <c r="L103" s="173"/>
    </row>
    <row r="104" spans="1:12" ht="16.5" customHeight="1">
      <c r="A104" s="217"/>
      <c r="B104" s="211"/>
      <c r="C104" s="211"/>
      <c r="D104" s="218"/>
      <c r="E104" s="211"/>
      <c r="F104" s="173"/>
      <c r="G104" s="173"/>
      <c r="H104" s="173"/>
      <c r="I104" s="173"/>
      <c r="J104" s="173"/>
      <c r="K104" s="173"/>
      <c r="L104" s="173"/>
    </row>
    <row r="105" spans="1:12" ht="16.5" customHeight="1">
      <c r="A105" s="217"/>
      <c r="B105" s="211"/>
      <c r="C105" s="211"/>
      <c r="D105" s="218"/>
      <c r="E105" s="211"/>
      <c r="F105" s="220"/>
      <c r="G105" s="220"/>
      <c r="H105" s="220"/>
      <c r="I105" s="221"/>
      <c r="J105" s="220"/>
      <c r="K105" s="222"/>
      <c r="L105" s="220"/>
    </row>
    <row r="106" spans="1:12" s="7" customFormat="1" ht="21.75" customHeight="1">
      <c r="A106" s="199" t="str">
        <f>'2-4'!$A$57</f>
        <v>The accompanying condensed notes to the interim financial information are an integral part of this interim financial information.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</row>
  </sheetData>
  <sheetProtection/>
  <mergeCells count="10">
    <mergeCell ref="F6:H6"/>
    <mergeCell ref="J6:L6"/>
    <mergeCell ref="F7:H7"/>
    <mergeCell ref="J7:L7"/>
    <mergeCell ref="A53:L53"/>
    <mergeCell ref="F59:H59"/>
    <mergeCell ref="J59:L59"/>
    <mergeCell ref="F60:H60"/>
    <mergeCell ref="J60:L60"/>
    <mergeCell ref="A106:L106"/>
  </mergeCells>
  <printOptions/>
  <pageMargins left="0.8" right="0.5" top="0.5" bottom="0.6" header="0.49" footer="0.4"/>
  <pageSetup firstPageNumber="7" useFirstPageNumber="1" fitToHeight="0" horizontalDpi="1200" verticalDpi="1200" orientation="portrait" paperSize="9" scale="90"/>
  <headerFooter>
    <oddFooter>&amp;R&amp;"Arial,Regular"&amp;10&amp;P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D50"/>
  <sheetViews>
    <sheetView zoomScale="80" zoomScaleNormal="80" zoomScaleSheetLayoutView="100" workbookViewId="0" topLeftCell="A1">
      <selection activeCell="F13" sqref="F13"/>
    </sheetView>
  </sheetViews>
  <sheetFormatPr defaultColWidth="9.28125" defaultRowHeight="16.5" customHeight="1"/>
  <cols>
    <col min="1" max="1" width="1.28515625" style="114" customWidth="1"/>
    <col min="2" max="2" width="1.421875" style="114" customWidth="1"/>
    <col min="3" max="3" width="38.7109375" style="114" customWidth="1"/>
    <col min="4" max="4" width="4.57421875" style="115" customWidth="1"/>
    <col min="5" max="5" width="0.5625" style="116" customWidth="1"/>
    <col min="6" max="6" width="11.28125" style="117" customWidth="1"/>
    <col min="7" max="7" width="0.5625" style="116" customWidth="1"/>
    <col min="8" max="8" width="12.00390625" style="117" customWidth="1"/>
    <col min="9" max="9" width="0.5625" style="116" customWidth="1"/>
    <col min="10" max="10" width="12.00390625" style="117" customWidth="1"/>
    <col min="11" max="11" width="0.5625" style="116" customWidth="1"/>
    <col min="12" max="12" width="13.7109375" style="117" customWidth="1"/>
    <col min="13" max="13" width="0.5625" style="116" customWidth="1"/>
    <col min="14" max="14" width="13.7109375" style="116" customWidth="1"/>
    <col min="15" max="15" width="0.5625" style="116" customWidth="1"/>
    <col min="16" max="16" width="17.7109375" style="116" customWidth="1"/>
    <col min="17" max="17" width="0.5625" style="116" customWidth="1"/>
    <col min="18" max="18" width="17.7109375" style="116" customWidth="1"/>
    <col min="19" max="19" width="0.5625" style="116" customWidth="1"/>
    <col min="20" max="20" width="10.28125" style="116" customWidth="1"/>
    <col min="21" max="21" width="0.5625" style="116" customWidth="1"/>
    <col min="22" max="22" width="13.421875" style="116" customWidth="1"/>
    <col min="23" max="23" width="0.5625" style="116" customWidth="1"/>
    <col min="24" max="24" width="10.57421875" style="116" customWidth="1"/>
    <col min="25" max="25" width="0.5625" style="116" customWidth="1"/>
    <col min="26" max="26" width="11.28125" style="116" customWidth="1"/>
    <col min="27" max="27" width="0.5625" style="116" customWidth="1"/>
    <col min="28" max="28" width="13.7109375" style="116" customWidth="1"/>
    <col min="29" max="29" width="0.5625" style="116" customWidth="1"/>
    <col min="30" max="30" width="10.7109375" style="117" customWidth="1"/>
    <col min="31" max="16384" width="9.28125" style="114" customWidth="1"/>
  </cols>
  <sheetData>
    <row r="1" spans="1:30" ht="16.5" customHeight="1">
      <c r="A1" s="66" t="str">
        <f>'5-6 (3m)'!A1</f>
        <v>Energy Absolute Public Company Limited</v>
      </c>
      <c r="B1" s="118"/>
      <c r="C1" s="118"/>
      <c r="AD1" s="110" t="s">
        <v>6</v>
      </c>
    </row>
    <row r="2" spans="1:3" ht="16.5" customHeight="1">
      <c r="A2" s="66" t="s">
        <v>143</v>
      </c>
      <c r="B2" s="118"/>
      <c r="C2" s="118"/>
    </row>
    <row r="3" spans="1:30" ht="16.5" customHeight="1">
      <c r="A3" s="67" t="str">
        <f>'7-8 (6M)'!A3</f>
        <v>For the six-month period ended 30 June 2022</v>
      </c>
      <c r="B3" s="119"/>
      <c r="C3" s="119"/>
      <c r="D3" s="120"/>
      <c r="E3" s="121"/>
      <c r="F3" s="122"/>
      <c r="G3" s="121"/>
      <c r="H3" s="122"/>
      <c r="I3" s="121"/>
      <c r="J3" s="122"/>
      <c r="K3" s="121"/>
      <c r="L3" s="122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2"/>
    </row>
    <row r="6" spans="1:30" s="112" customFormat="1" ht="16.5" customHeight="1">
      <c r="A6" s="123"/>
      <c r="B6" s="124"/>
      <c r="C6" s="124"/>
      <c r="D6" s="125"/>
      <c r="E6" s="125"/>
      <c r="F6" s="126"/>
      <c r="G6" s="127"/>
      <c r="H6" s="126"/>
      <c r="I6" s="127"/>
      <c r="J6" s="126"/>
      <c r="K6" s="127"/>
      <c r="L6" s="126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6"/>
      <c r="AC6" s="127"/>
      <c r="AD6" s="126" t="s">
        <v>144</v>
      </c>
    </row>
    <row r="7" spans="1:30" s="112" customFormat="1" ht="16.5" customHeight="1">
      <c r="A7" s="123"/>
      <c r="B7" s="124"/>
      <c r="C7" s="124"/>
      <c r="D7" s="125"/>
      <c r="E7" s="125"/>
      <c r="F7" s="128" t="s">
        <v>145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64"/>
      <c r="AB7" s="164"/>
      <c r="AC7" s="124"/>
      <c r="AD7" s="165"/>
    </row>
    <row r="8" spans="1:30" s="112" customFormat="1" ht="16.5" customHeight="1">
      <c r="A8" s="123"/>
      <c r="B8" s="124"/>
      <c r="C8" s="124"/>
      <c r="D8" s="125"/>
      <c r="E8" s="125"/>
      <c r="F8" s="129"/>
      <c r="G8" s="129"/>
      <c r="H8" s="129"/>
      <c r="I8" s="129"/>
      <c r="J8" s="144"/>
      <c r="K8" s="157"/>
      <c r="L8" s="144"/>
      <c r="M8" s="129"/>
      <c r="N8" s="158" t="s">
        <v>91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66"/>
      <c r="Z8" s="166"/>
      <c r="AA8" s="124"/>
      <c r="AB8" s="165"/>
      <c r="AC8" s="124"/>
      <c r="AD8" s="165"/>
    </row>
    <row r="9" spans="4:30" s="113" customFormat="1" ht="16.5" customHeight="1">
      <c r="D9" s="130"/>
      <c r="E9" s="130"/>
      <c r="F9" s="131"/>
      <c r="G9" s="131"/>
      <c r="H9" s="132"/>
      <c r="I9" s="131"/>
      <c r="M9" s="131"/>
      <c r="N9" s="131"/>
      <c r="O9" s="131"/>
      <c r="P9" s="158" t="s">
        <v>117</v>
      </c>
      <c r="Q9" s="158"/>
      <c r="R9" s="158"/>
      <c r="S9" s="158"/>
      <c r="T9" s="158"/>
      <c r="U9" s="158"/>
      <c r="V9" s="158"/>
      <c r="W9" s="131"/>
      <c r="X9" s="131"/>
      <c r="Y9" s="131"/>
      <c r="Z9" s="167"/>
      <c r="AA9" s="131"/>
      <c r="AB9" s="131"/>
      <c r="AC9" s="131"/>
      <c r="AD9" s="131"/>
    </row>
    <row r="10" spans="4:30" s="112" customFormat="1" ht="16.5" customHeight="1">
      <c r="D10" s="133"/>
      <c r="E10" s="133"/>
      <c r="F10" s="134"/>
      <c r="G10" s="134"/>
      <c r="H10" s="134"/>
      <c r="I10" s="134"/>
      <c r="J10" s="134"/>
      <c r="K10" s="135"/>
      <c r="L10" s="135"/>
      <c r="M10" s="135"/>
      <c r="N10" s="159"/>
      <c r="O10" s="135"/>
      <c r="P10" s="135"/>
      <c r="Q10" s="135"/>
      <c r="R10" s="135"/>
      <c r="S10" s="135"/>
      <c r="T10" s="135"/>
      <c r="U10" s="135"/>
      <c r="V10" s="135" t="s">
        <v>146</v>
      </c>
      <c r="W10" s="135"/>
      <c r="X10" s="135"/>
      <c r="Y10" s="135"/>
      <c r="Z10" s="134"/>
      <c r="AA10" s="134"/>
      <c r="AB10" s="134"/>
      <c r="AC10" s="134"/>
      <c r="AD10" s="134"/>
    </row>
    <row r="11" spans="4:30" s="112" customFormat="1" ht="16.5" customHeight="1">
      <c r="D11" s="133"/>
      <c r="E11" s="133"/>
      <c r="F11" s="134"/>
      <c r="G11" s="134"/>
      <c r="H11" s="134"/>
      <c r="I11" s="134"/>
      <c r="J11" s="134"/>
      <c r="K11" s="135"/>
      <c r="L11" s="135"/>
      <c r="M11" s="135"/>
      <c r="N11" s="135" t="s">
        <v>147</v>
      </c>
      <c r="O11" s="135"/>
      <c r="Q11" s="135"/>
      <c r="R11" s="159"/>
      <c r="S11" s="135"/>
      <c r="U11" s="135"/>
      <c r="V11" s="137" t="s">
        <v>148</v>
      </c>
      <c r="W11" s="135"/>
      <c r="X11" s="135"/>
      <c r="Y11" s="135"/>
      <c r="Z11" s="134"/>
      <c r="AA11" s="134"/>
      <c r="AB11" s="134"/>
      <c r="AC11" s="134"/>
      <c r="AD11" s="134"/>
    </row>
    <row r="12" spans="4:30" s="112" customFormat="1" ht="16.5" customHeight="1">
      <c r="D12" s="133"/>
      <c r="E12" s="133"/>
      <c r="F12" s="134"/>
      <c r="G12" s="135"/>
      <c r="H12" s="136"/>
      <c r="I12" s="135"/>
      <c r="J12" s="136"/>
      <c r="K12" s="135"/>
      <c r="L12" s="135"/>
      <c r="M12" s="135"/>
      <c r="N12" s="135" t="s">
        <v>149</v>
      </c>
      <c r="O12" s="135"/>
      <c r="Q12" s="135"/>
      <c r="R12" s="159"/>
      <c r="S12" s="135"/>
      <c r="U12" s="135"/>
      <c r="V12" s="137" t="s">
        <v>150</v>
      </c>
      <c r="W12" s="135"/>
      <c r="X12" s="135"/>
      <c r="Y12" s="135"/>
      <c r="Z12" s="135"/>
      <c r="AA12" s="135"/>
      <c r="AB12" s="135"/>
      <c r="AC12" s="135"/>
      <c r="AD12" s="135"/>
    </row>
    <row r="13" spans="4:30" s="112" customFormat="1" ht="16.5" customHeight="1">
      <c r="D13" s="133"/>
      <c r="E13" s="133"/>
      <c r="F13" s="135" t="s">
        <v>151</v>
      </c>
      <c r="G13" s="135"/>
      <c r="H13" s="136"/>
      <c r="I13" s="135"/>
      <c r="J13" s="160"/>
      <c r="K13" s="160"/>
      <c r="L13" s="160"/>
      <c r="M13" s="135"/>
      <c r="N13" s="135" t="s">
        <v>152</v>
      </c>
      <c r="O13" s="135"/>
      <c r="P13" s="135" t="s">
        <v>153</v>
      </c>
      <c r="Q13" s="135"/>
      <c r="R13" s="135" t="s">
        <v>154</v>
      </c>
      <c r="S13" s="135"/>
      <c r="T13" s="135" t="s">
        <v>155</v>
      </c>
      <c r="U13" s="135"/>
      <c r="V13" s="135" t="s">
        <v>156</v>
      </c>
      <c r="W13" s="135"/>
      <c r="X13" s="135" t="s">
        <v>157</v>
      </c>
      <c r="Y13" s="135"/>
      <c r="Z13" s="134"/>
      <c r="AA13" s="134"/>
      <c r="AB13" s="134"/>
      <c r="AC13" s="135"/>
      <c r="AD13" s="160"/>
    </row>
    <row r="14" spans="4:30" s="112" customFormat="1" ht="16.5" customHeight="1">
      <c r="D14" s="133"/>
      <c r="E14" s="133"/>
      <c r="F14" s="136" t="s">
        <v>158</v>
      </c>
      <c r="G14" s="135"/>
      <c r="H14" s="136" t="s">
        <v>159</v>
      </c>
      <c r="I14" s="135"/>
      <c r="J14" s="161" t="s">
        <v>160</v>
      </c>
      <c r="K14" s="161"/>
      <c r="L14" s="161"/>
      <c r="M14" s="135"/>
      <c r="N14" s="135" t="s">
        <v>161</v>
      </c>
      <c r="O14" s="135"/>
      <c r="P14" s="137" t="s">
        <v>162</v>
      </c>
      <c r="Q14" s="135"/>
      <c r="R14" s="137" t="s">
        <v>163</v>
      </c>
      <c r="S14" s="135"/>
      <c r="T14" s="137" t="s">
        <v>164</v>
      </c>
      <c r="U14" s="135"/>
      <c r="V14" s="135" t="s">
        <v>165</v>
      </c>
      <c r="W14" s="135"/>
      <c r="X14" s="135" t="s">
        <v>166</v>
      </c>
      <c r="Y14" s="135"/>
      <c r="Z14" s="135" t="s">
        <v>167</v>
      </c>
      <c r="AA14" s="135"/>
      <c r="AB14" s="135" t="s">
        <v>168</v>
      </c>
      <c r="AC14" s="135"/>
      <c r="AD14" s="135" t="s">
        <v>169</v>
      </c>
    </row>
    <row r="15" spans="4:30" s="112" customFormat="1" ht="16.5" customHeight="1">
      <c r="D15" s="133"/>
      <c r="E15" s="133"/>
      <c r="F15" s="137" t="s">
        <v>170</v>
      </c>
      <c r="G15" s="135"/>
      <c r="H15" s="136" t="s">
        <v>171</v>
      </c>
      <c r="I15" s="135"/>
      <c r="J15" s="136" t="s">
        <v>172</v>
      </c>
      <c r="K15" s="135"/>
      <c r="L15" s="135" t="s">
        <v>90</v>
      </c>
      <c r="M15" s="135"/>
      <c r="N15" s="135" t="s">
        <v>173</v>
      </c>
      <c r="O15" s="135"/>
      <c r="P15" s="135" t="s">
        <v>174</v>
      </c>
      <c r="Q15" s="135"/>
      <c r="R15" s="135" t="s">
        <v>175</v>
      </c>
      <c r="S15" s="135"/>
      <c r="T15" s="135" t="s">
        <v>176</v>
      </c>
      <c r="U15" s="135"/>
      <c r="V15" s="135" t="s">
        <v>177</v>
      </c>
      <c r="W15" s="135"/>
      <c r="X15" s="135" t="s">
        <v>178</v>
      </c>
      <c r="Y15" s="135"/>
      <c r="Z15" s="135" t="s">
        <v>93</v>
      </c>
      <c r="AA15" s="135"/>
      <c r="AB15" s="135" t="s">
        <v>179</v>
      </c>
      <c r="AC15" s="135"/>
      <c r="AD15" s="135" t="s">
        <v>180</v>
      </c>
    </row>
    <row r="16" spans="4:30" s="112" customFormat="1" ht="16.5" customHeight="1">
      <c r="D16" s="84" t="s">
        <v>11</v>
      </c>
      <c r="E16" s="138"/>
      <c r="F16" s="139" t="s">
        <v>12</v>
      </c>
      <c r="G16" s="140"/>
      <c r="H16" s="139" t="s">
        <v>12</v>
      </c>
      <c r="I16" s="135"/>
      <c r="J16" s="139" t="s">
        <v>12</v>
      </c>
      <c r="K16" s="140"/>
      <c r="L16" s="139" t="s">
        <v>12</v>
      </c>
      <c r="M16" s="135"/>
      <c r="N16" s="139" t="s">
        <v>12</v>
      </c>
      <c r="O16" s="135"/>
      <c r="P16" s="139" t="s">
        <v>12</v>
      </c>
      <c r="Q16" s="135"/>
      <c r="R16" s="139" t="s">
        <v>12</v>
      </c>
      <c r="S16" s="135"/>
      <c r="T16" s="139" t="s">
        <v>12</v>
      </c>
      <c r="U16" s="135"/>
      <c r="V16" s="139" t="s">
        <v>12</v>
      </c>
      <c r="W16" s="135"/>
      <c r="X16" s="139" t="s">
        <v>12</v>
      </c>
      <c r="Y16" s="135"/>
      <c r="Z16" s="139" t="s">
        <v>12</v>
      </c>
      <c r="AA16" s="135"/>
      <c r="AB16" s="139" t="s">
        <v>12</v>
      </c>
      <c r="AC16" s="135"/>
      <c r="AD16" s="139" t="s">
        <v>12</v>
      </c>
    </row>
    <row r="17" spans="1:30" s="112" customFormat="1" ht="16.5" customHeight="1">
      <c r="A17" s="141"/>
      <c r="D17" s="133"/>
      <c r="E17" s="142"/>
      <c r="F17" s="143"/>
      <c r="G17" s="144"/>
      <c r="H17" s="143"/>
      <c r="I17" s="144"/>
      <c r="J17" s="143"/>
      <c r="K17" s="144"/>
      <c r="L17" s="143"/>
      <c r="M17" s="144"/>
      <c r="N17" s="143"/>
      <c r="O17" s="144"/>
      <c r="P17" s="143"/>
      <c r="Q17" s="144"/>
      <c r="R17" s="143"/>
      <c r="S17" s="144"/>
      <c r="T17" s="143"/>
      <c r="U17" s="144"/>
      <c r="V17" s="143"/>
      <c r="W17" s="144"/>
      <c r="X17" s="143"/>
      <c r="Y17" s="144"/>
      <c r="Z17" s="143"/>
      <c r="AA17" s="144"/>
      <c r="AB17" s="143"/>
      <c r="AC17" s="168"/>
      <c r="AD17" s="143"/>
    </row>
    <row r="18" spans="1:30" s="112" customFormat="1" ht="16.5" customHeight="1">
      <c r="A18" s="141" t="s">
        <v>181</v>
      </c>
      <c r="B18" s="141"/>
      <c r="D18" s="142"/>
      <c r="E18" s="142"/>
      <c r="F18" s="145">
        <v>373000</v>
      </c>
      <c r="G18" s="145"/>
      <c r="H18" s="145">
        <v>3680616</v>
      </c>
      <c r="I18" s="145"/>
      <c r="J18" s="145">
        <v>37300</v>
      </c>
      <c r="K18" s="145"/>
      <c r="L18" s="145">
        <v>24149090</v>
      </c>
      <c r="M18" s="162"/>
      <c r="N18" s="145">
        <v>-693532</v>
      </c>
      <c r="O18" s="162"/>
      <c r="P18" s="145">
        <v>-17101</v>
      </c>
      <c r="Q18" s="162"/>
      <c r="R18" s="145">
        <v>295575</v>
      </c>
      <c r="S18" s="162"/>
      <c r="T18" s="145">
        <v>-8247</v>
      </c>
      <c r="U18" s="162"/>
      <c r="V18" s="145">
        <v>-5184</v>
      </c>
      <c r="W18" s="162"/>
      <c r="X18" s="162">
        <v>-428489</v>
      </c>
      <c r="Y18" s="162"/>
      <c r="Z18" s="162">
        <v>27811517</v>
      </c>
      <c r="AA18" s="162"/>
      <c r="AB18" s="145">
        <v>1815361</v>
      </c>
      <c r="AC18" s="145"/>
      <c r="AD18" s="145">
        <v>29626878</v>
      </c>
    </row>
    <row r="19" spans="1:30" s="112" customFormat="1" ht="6" customHeight="1">
      <c r="A19" s="141"/>
      <c r="B19" s="141"/>
      <c r="D19" s="142"/>
      <c r="E19" s="142"/>
      <c r="F19" s="145"/>
      <c r="G19" s="145"/>
      <c r="H19" s="145"/>
      <c r="I19" s="145"/>
      <c r="J19" s="145"/>
      <c r="K19" s="145"/>
      <c r="L19" s="145"/>
      <c r="M19" s="162"/>
      <c r="N19" s="145"/>
      <c r="O19" s="162"/>
      <c r="P19" s="145"/>
      <c r="Q19" s="162"/>
      <c r="R19" s="145"/>
      <c r="S19" s="162"/>
      <c r="T19" s="145"/>
      <c r="U19" s="162"/>
      <c r="V19" s="145"/>
      <c r="W19" s="162"/>
      <c r="X19" s="162"/>
      <c r="Y19" s="162"/>
      <c r="Z19" s="162"/>
      <c r="AA19" s="162"/>
      <c r="AB19" s="145"/>
      <c r="AC19" s="145"/>
      <c r="AD19" s="145"/>
    </row>
    <row r="20" spans="1:30" s="112" customFormat="1" ht="16.5" customHeight="1">
      <c r="A20" s="141" t="s">
        <v>182</v>
      </c>
      <c r="B20" s="141"/>
      <c r="D20" s="142"/>
      <c r="E20" s="142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62"/>
      <c r="Q20" s="145"/>
      <c r="R20" s="162"/>
      <c r="S20" s="145"/>
      <c r="T20" s="162"/>
      <c r="U20" s="145"/>
      <c r="V20" s="145"/>
      <c r="W20" s="145"/>
      <c r="X20" s="162"/>
      <c r="Y20" s="145"/>
      <c r="Z20" s="162"/>
      <c r="AA20" s="145"/>
      <c r="AB20" s="145"/>
      <c r="AC20" s="145"/>
      <c r="AD20" s="145"/>
    </row>
    <row r="21" spans="1:30" s="112" customFormat="1" ht="16.5" customHeight="1">
      <c r="A21" s="146" t="s">
        <v>183</v>
      </c>
      <c r="B21" s="147"/>
      <c r="C21" s="148"/>
      <c r="D21" s="142"/>
      <c r="E21" s="142"/>
      <c r="F21" s="145">
        <v>0</v>
      </c>
      <c r="G21" s="145"/>
      <c r="H21" s="145">
        <v>0</v>
      </c>
      <c r="I21" s="145"/>
      <c r="J21" s="145">
        <v>0</v>
      </c>
      <c r="K21" s="145"/>
      <c r="L21" s="145">
        <v>0</v>
      </c>
      <c r="M21" s="145"/>
      <c r="N21" s="145">
        <v>0</v>
      </c>
      <c r="O21" s="145"/>
      <c r="P21" s="145">
        <v>0</v>
      </c>
      <c r="Q21" s="145"/>
      <c r="R21" s="145">
        <v>0</v>
      </c>
      <c r="S21" s="145"/>
      <c r="T21" s="145">
        <v>0</v>
      </c>
      <c r="U21" s="145"/>
      <c r="V21" s="145">
        <v>0</v>
      </c>
      <c r="W21" s="145"/>
      <c r="X21" s="162">
        <v>0</v>
      </c>
      <c r="Y21" s="145"/>
      <c r="Z21" s="162">
        <v>0</v>
      </c>
      <c r="AA21" s="145"/>
      <c r="AB21" s="145">
        <v>368532</v>
      </c>
      <c r="AC21" s="145"/>
      <c r="AD21" s="145">
        <v>368532</v>
      </c>
    </row>
    <row r="22" spans="1:30" s="112" customFormat="1" ht="16.5" customHeight="1">
      <c r="A22" s="148" t="s">
        <v>184</v>
      </c>
      <c r="B22" s="148"/>
      <c r="C22" s="148"/>
      <c r="D22" s="142"/>
      <c r="E22" s="142"/>
      <c r="F22" s="145">
        <v>0</v>
      </c>
      <c r="G22" s="145"/>
      <c r="H22" s="145">
        <v>0</v>
      </c>
      <c r="I22" s="145"/>
      <c r="J22" s="145">
        <v>0</v>
      </c>
      <c r="K22" s="145"/>
      <c r="L22" s="145">
        <v>0</v>
      </c>
      <c r="M22" s="145"/>
      <c r="N22" s="145">
        <v>-71481</v>
      </c>
      <c r="O22" s="145"/>
      <c r="P22" s="145">
        <v>0</v>
      </c>
      <c r="Q22" s="145"/>
      <c r="R22" s="145">
        <v>0</v>
      </c>
      <c r="S22" s="145"/>
      <c r="T22" s="145">
        <v>0</v>
      </c>
      <c r="U22" s="145"/>
      <c r="V22" s="145">
        <v>0</v>
      </c>
      <c r="W22" s="145"/>
      <c r="X22" s="162">
        <v>-71481</v>
      </c>
      <c r="Y22" s="145"/>
      <c r="Z22" s="162">
        <v>-71481</v>
      </c>
      <c r="AA22" s="145"/>
      <c r="AB22" s="145">
        <v>548238</v>
      </c>
      <c r="AC22" s="145"/>
      <c r="AD22" s="145">
        <v>476757</v>
      </c>
    </row>
    <row r="23" spans="1:30" s="112" customFormat="1" ht="16.5" customHeight="1">
      <c r="A23" s="148" t="s">
        <v>185</v>
      </c>
      <c r="B23" s="148"/>
      <c r="C23" s="148"/>
      <c r="D23" s="142">
        <v>23</v>
      </c>
      <c r="E23" s="142"/>
      <c r="F23" s="145">
        <v>0</v>
      </c>
      <c r="G23" s="145"/>
      <c r="H23" s="145">
        <v>0</v>
      </c>
      <c r="I23" s="145"/>
      <c r="J23" s="145">
        <v>0</v>
      </c>
      <c r="K23" s="145"/>
      <c r="L23" s="145">
        <v>-1119000</v>
      </c>
      <c r="M23" s="145"/>
      <c r="N23" s="145">
        <v>0</v>
      </c>
      <c r="O23" s="145"/>
      <c r="P23" s="145">
        <v>0</v>
      </c>
      <c r="Q23" s="145"/>
      <c r="R23" s="145">
        <v>0</v>
      </c>
      <c r="S23" s="145"/>
      <c r="T23" s="145">
        <v>0</v>
      </c>
      <c r="U23" s="145"/>
      <c r="V23" s="145">
        <v>0</v>
      </c>
      <c r="W23" s="145"/>
      <c r="X23" s="162">
        <v>0</v>
      </c>
      <c r="Y23" s="145"/>
      <c r="Z23" s="162">
        <v>-1119000</v>
      </c>
      <c r="AA23" s="145"/>
      <c r="AB23" s="145">
        <v>0</v>
      </c>
      <c r="AC23" s="145"/>
      <c r="AD23" s="145">
        <v>-1119000</v>
      </c>
    </row>
    <row r="24" spans="1:30" s="112" customFormat="1" ht="16.5" customHeight="1">
      <c r="A24" s="112" t="s">
        <v>186</v>
      </c>
      <c r="D24" s="142"/>
      <c r="E24" s="142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62"/>
      <c r="Y24" s="145"/>
      <c r="Z24" s="162"/>
      <c r="AA24" s="145"/>
      <c r="AB24" s="145"/>
      <c r="AC24" s="145"/>
      <c r="AD24" s="145"/>
    </row>
    <row r="25" spans="2:30" s="112" customFormat="1" ht="16.5" customHeight="1">
      <c r="B25" s="123" t="s">
        <v>187</v>
      </c>
      <c r="D25" s="142"/>
      <c r="E25" s="142"/>
      <c r="F25" s="145">
        <v>0</v>
      </c>
      <c r="G25" s="145"/>
      <c r="H25" s="145">
        <v>0</v>
      </c>
      <c r="I25" s="145"/>
      <c r="J25" s="145">
        <v>0</v>
      </c>
      <c r="K25" s="145"/>
      <c r="L25" s="145">
        <v>2602504</v>
      </c>
      <c r="M25" s="145"/>
      <c r="N25" s="145">
        <v>0</v>
      </c>
      <c r="O25" s="145"/>
      <c r="P25" s="145">
        <v>0</v>
      </c>
      <c r="Q25" s="145"/>
      <c r="R25" s="145">
        <v>-36204</v>
      </c>
      <c r="S25" s="145"/>
      <c r="T25" s="145">
        <v>98080</v>
      </c>
      <c r="U25" s="145"/>
      <c r="V25" s="145">
        <v>1714</v>
      </c>
      <c r="W25" s="145"/>
      <c r="X25" s="162">
        <v>63590</v>
      </c>
      <c r="Y25" s="145"/>
      <c r="Z25" s="162">
        <v>2666094</v>
      </c>
      <c r="AA25" s="145"/>
      <c r="AB25" s="145">
        <v>-86529</v>
      </c>
      <c r="AC25" s="145"/>
      <c r="AD25" s="145">
        <v>2579565</v>
      </c>
    </row>
    <row r="26" spans="1:30" s="112" customFormat="1" ht="16.5" customHeight="1">
      <c r="A26" s="149"/>
      <c r="D26" s="142"/>
      <c r="E26" s="142"/>
      <c r="F26" s="150"/>
      <c r="G26" s="143"/>
      <c r="H26" s="150"/>
      <c r="I26" s="143"/>
      <c r="J26" s="150"/>
      <c r="K26" s="143"/>
      <c r="L26" s="150"/>
      <c r="M26" s="143"/>
      <c r="N26" s="150"/>
      <c r="O26" s="143"/>
      <c r="P26" s="150"/>
      <c r="Q26" s="143"/>
      <c r="R26" s="150"/>
      <c r="S26" s="143"/>
      <c r="T26" s="150"/>
      <c r="U26" s="143"/>
      <c r="V26" s="150"/>
      <c r="W26" s="143"/>
      <c r="X26" s="150"/>
      <c r="Y26" s="143"/>
      <c r="Z26" s="150"/>
      <c r="AA26" s="143"/>
      <c r="AB26" s="150"/>
      <c r="AC26" s="143"/>
      <c r="AD26" s="150"/>
    </row>
    <row r="27" spans="1:30" s="112" customFormat="1" ht="16.5" customHeight="1">
      <c r="A27" s="141" t="s">
        <v>188</v>
      </c>
      <c r="D27" s="142"/>
      <c r="E27" s="142"/>
      <c r="F27" s="151">
        <f>SUM(F18:F25)</f>
        <v>373000</v>
      </c>
      <c r="G27" s="144"/>
      <c r="H27" s="151">
        <f>SUM(H18:H25)</f>
        <v>3680616</v>
      </c>
      <c r="I27" s="144"/>
      <c r="J27" s="151">
        <f>SUM(J18:J25)</f>
        <v>37300</v>
      </c>
      <c r="K27" s="144"/>
      <c r="L27" s="151">
        <f>SUM(L18:L25)</f>
        <v>25632594</v>
      </c>
      <c r="M27" s="144"/>
      <c r="N27" s="151">
        <f>SUM(N18:N25)</f>
        <v>-765013</v>
      </c>
      <c r="O27" s="144"/>
      <c r="P27" s="151">
        <f>SUM(P18:P25)</f>
        <v>-17101</v>
      </c>
      <c r="Q27" s="144"/>
      <c r="R27" s="151">
        <f>SUM(R18:R25)</f>
        <v>259371</v>
      </c>
      <c r="S27" s="144"/>
      <c r="T27" s="151">
        <f>SUM(T18:T25)</f>
        <v>89833</v>
      </c>
      <c r="U27" s="144"/>
      <c r="V27" s="151">
        <f>SUM(V18:V25)</f>
        <v>-3470</v>
      </c>
      <c r="W27" s="144"/>
      <c r="X27" s="151">
        <f>SUM(X18:X25)</f>
        <v>-436380</v>
      </c>
      <c r="Y27" s="144"/>
      <c r="Z27" s="151">
        <f>SUM(Z18:Z25)</f>
        <v>29287130</v>
      </c>
      <c r="AA27" s="144"/>
      <c r="AB27" s="151">
        <f>SUM(AB18:AB25)</f>
        <v>2645602</v>
      </c>
      <c r="AC27" s="144"/>
      <c r="AD27" s="151">
        <f>SUM(AD18:AD25)</f>
        <v>31932732</v>
      </c>
    </row>
    <row r="28" spans="1:30" s="112" customFormat="1" ht="16.5" customHeight="1">
      <c r="A28" s="141"/>
      <c r="D28" s="142"/>
      <c r="E28" s="142"/>
      <c r="F28" s="143"/>
      <c r="G28" s="144"/>
      <c r="H28" s="143"/>
      <c r="I28" s="144"/>
      <c r="J28" s="143"/>
      <c r="K28" s="144"/>
      <c r="L28" s="143"/>
      <c r="M28" s="144"/>
      <c r="N28" s="143"/>
      <c r="O28" s="144"/>
      <c r="P28" s="143"/>
      <c r="Q28" s="144"/>
      <c r="R28" s="143"/>
      <c r="S28" s="144"/>
      <c r="T28" s="143"/>
      <c r="U28" s="144"/>
      <c r="V28" s="143"/>
      <c r="W28" s="144"/>
      <c r="X28" s="143"/>
      <c r="Y28" s="144"/>
      <c r="Z28" s="143"/>
      <c r="AA28" s="144"/>
      <c r="AB28" s="143"/>
      <c r="AC28" s="144"/>
      <c r="AD28" s="143"/>
    </row>
    <row r="29" spans="1:30" s="112" customFormat="1" ht="16.5" customHeight="1">
      <c r="A29" s="141"/>
      <c r="D29" s="142"/>
      <c r="E29" s="142"/>
      <c r="F29" s="143"/>
      <c r="G29" s="144"/>
      <c r="H29" s="143"/>
      <c r="I29" s="144"/>
      <c r="J29" s="143"/>
      <c r="K29" s="144"/>
      <c r="L29" s="143"/>
      <c r="M29" s="144"/>
      <c r="N29" s="143"/>
      <c r="O29" s="144"/>
      <c r="P29" s="143"/>
      <c r="Q29" s="144"/>
      <c r="R29" s="143"/>
      <c r="S29" s="144"/>
      <c r="T29" s="143"/>
      <c r="U29" s="144"/>
      <c r="V29" s="143"/>
      <c r="W29" s="144"/>
      <c r="X29" s="143"/>
      <c r="Y29" s="144"/>
      <c r="Z29" s="143"/>
      <c r="AA29" s="144"/>
      <c r="AB29" s="143"/>
      <c r="AC29" s="144"/>
      <c r="AD29" s="143"/>
    </row>
    <row r="30" spans="1:30" s="112" customFormat="1" ht="16.5" customHeight="1">
      <c r="A30" s="141" t="s">
        <v>189</v>
      </c>
      <c r="B30" s="141"/>
      <c r="D30" s="142"/>
      <c r="E30" s="142"/>
      <c r="F30" s="152">
        <f>'2-4'!J138</f>
        <v>373000</v>
      </c>
      <c r="G30" s="145"/>
      <c r="H30" s="152">
        <f>'2-4'!J139</f>
        <v>3680616</v>
      </c>
      <c r="I30" s="145"/>
      <c r="J30" s="152">
        <v>37300</v>
      </c>
      <c r="K30" s="145"/>
      <c r="L30" s="152">
        <v>29130158</v>
      </c>
      <c r="M30" s="162"/>
      <c r="N30" s="152">
        <v>-765013</v>
      </c>
      <c r="O30" s="162"/>
      <c r="P30" s="152">
        <v>-12757</v>
      </c>
      <c r="Q30" s="162"/>
      <c r="R30" s="152">
        <v>-112786</v>
      </c>
      <c r="S30" s="162"/>
      <c r="T30" s="152">
        <v>167854</v>
      </c>
      <c r="U30" s="162"/>
      <c r="V30" s="152">
        <v>2649</v>
      </c>
      <c r="W30" s="162"/>
      <c r="X30" s="163">
        <f>SUM(N30:V30)</f>
        <v>-720053</v>
      </c>
      <c r="Y30" s="162"/>
      <c r="Z30" s="163">
        <f>SUM(F30:L30,X30)</f>
        <v>32501021</v>
      </c>
      <c r="AA30" s="162"/>
      <c r="AB30" s="152">
        <f>'2-4'!H148</f>
        <v>2600699</v>
      </c>
      <c r="AC30" s="145"/>
      <c r="AD30" s="152">
        <f>SUM(Z30:AB30)</f>
        <v>35101720</v>
      </c>
    </row>
    <row r="31" spans="1:30" s="112" customFormat="1" ht="6" customHeight="1">
      <c r="A31" s="141"/>
      <c r="B31" s="141"/>
      <c r="D31" s="142"/>
      <c r="E31" s="142"/>
      <c r="F31" s="152"/>
      <c r="G31" s="145"/>
      <c r="H31" s="152"/>
      <c r="I31" s="145"/>
      <c r="J31" s="152"/>
      <c r="K31" s="145"/>
      <c r="L31" s="152"/>
      <c r="M31" s="162"/>
      <c r="N31" s="152"/>
      <c r="O31" s="162"/>
      <c r="P31" s="152"/>
      <c r="Q31" s="162"/>
      <c r="R31" s="152"/>
      <c r="S31" s="162"/>
      <c r="T31" s="152"/>
      <c r="U31" s="162"/>
      <c r="V31" s="152"/>
      <c r="W31" s="162"/>
      <c r="X31" s="163"/>
      <c r="Y31" s="162"/>
      <c r="Z31" s="163"/>
      <c r="AA31" s="162"/>
      <c r="AB31" s="152"/>
      <c r="AC31" s="145"/>
      <c r="AD31" s="152"/>
    </row>
    <row r="32" spans="1:30" s="112" customFormat="1" ht="16.5" customHeight="1">
      <c r="A32" s="141" t="s">
        <v>182</v>
      </c>
      <c r="B32" s="141"/>
      <c r="D32" s="142"/>
      <c r="E32" s="142"/>
      <c r="F32" s="152"/>
      <c r="G32" s="145"/>
      <c r="H32" s="152"/>
      <c r="I32" s="145"/>
      <c r="J32" s="152"/>
      <c r="K32" s="145"/>
      <c r="L32" s="152"/>
      <c r="M32" s="145"/>
      <c r="N32" s="152"/>
      <c r="O32" s="145"/>
      <c r="P32" s="163"/>
      <c r="Q32" s="145"/>
      <c r="R32" s="163"/>
      <c r="S32" s="145"/>
      <c r="T32" s="163"/>
      <c r="U32" s="145"/>
      <c r="V32" s="152"/>
      <c r="W32" s="145"/>
      <c r="X32" s="163"/>
      <c r="Y32" s="145"/>
      <c r="Z32" s="163"/>
      <c r="AA32" s="145"/>
      <c r="AB32" s="152"/>
      <c r="AC32" s="145"/>
      <c r="AD32" s="152"/>
    </row>
    <row r="33" spans="1:30" s="112" customFormat="1" ht="16.5" customHeight="1">
      <c r="A33" s="153" t="s">
        <v>190</v>
      </c>
      <c r="B33" s="141"/>
      <c r="D33" s="142">
        <v>14.1</v>
      </c>
      <c r="E33" s="142"/>
      <c r="F33" s="152">
        <v>0</v>
      </c>
      <c r="G33" s="145"/>
      <c r="H33" s="152">
        <v>0</v>
      </c>
      <c r="I33" s="145"/>
      <c r="J33" s="152">
        <v>0</v>
      </c>
      <c r="K33" s="145"/>
      <c r="L33" s="152">
        <v>0</v>
      </c>
      <c r="M33" s="145"/>
      <c r="N33" s="152">
        <v>0</v>
      </c>
      <c r="O33" s="145"/>
      <c r="P33" s="152">
        <v>0</v>
      </c>
      <c r="Q33" s="145"/>
      <c r="R33" s="152">
        <v>0</v>
      </c>
      <c r="S33" s="145"/>
      <c r="T33" s="152">
        <v>0</v>
      </c>
      <c r="U33" s="145"/>
      <c r="V33" s="152">
        <v>0</v>
      </c>
      <c r="W33" s="145"/>
      <c r="X33" s="163">
        <f aca="true" t="shared" si="0" ref="X33">SUM(N33:V33)</f>
        <v>0</v>
      </c>
      <c r="Y33" s="145"/>
      <c r="Z33" s="163">
        <f aca="true" t="shared" si="1" ref="Z33">SUM(F33:L33,X33)</f>
        <v>0</v>
      </c>
      <c r="AA33" s="145"/>
      <c r="AB33" s="152">
        <v>1</v>
      </c>
      <c r="AC33" s="145"/>
      <c r="AD33" s="152">
        <f aca="true" t="shared" si="2" ref="AD33:AD34">SUM(Z33:AB33)</f>
        <v>1</v>
      </c>
    </row>
    <row r="34" spans="1:30" s="112" customFormat="1" ht="16.5" customHeight="1">
      <c r="A34" s="112" t="s">
        <v>191</v>
      </c>
      <c r="D34" s="142"/>
      <c r="E34" s="142"/>
      <c r="F34" s="152">
        <v>0</v>
      </c>
      <c r="G34" s="145"/>
      <c r="H34" s="152">
        <v>0</v>
      </c>
      <c r="I34" s="145"/>
      <c r="J34" s="152">
        <v>0</v>
      </c>
      <c r="K34" s="145"/>
      <c r="L34" s="152">
        <v>0</v>
      </c>
      <c r="M34" s="145"/>
      <c r="N34" s="152">
        <v>0</v>
      </c>
      <c r="O34" s="145"/>
      <c r="P34" s="152">
        <v>0</v>
      </c>
      <c r="Q34" s="145"/>
      <c r="R34" s="152">
        <v>0</v>
      </c>
      <c r="S34" s="145"/>
      <c r="T34" s="152">
        <v>0</v>
      </c>
      <c r="U34" s="145"/>
      <c r="V34" s="152">
        <v>0</v>
      </c>
      <c r="W34" s="145"/>
      <c r="X34" s="163">
        <f aca="true" t="shared" si="3" ref="X34:X35">SUM(N34:V34)</f>
        <v>0</v>
      </c>
      <c r="Y34" s="145"/>
      <c r="Z34" s="163">
        <f aca="true" t="shared" si="4" ref="Z34:Z35">SUM(F34:L34,X34)</f>
        <v>0</v>
      </c>
      <c r="AA34" s="145"/>
      <c r="AB34" s="152">
        <v>-8601</v>
      </c>
      <c r="AC34" s="145"/>
      <c r="AD34" s="152">
        <f t="shared" si="2"/>
        <v>-8601</v>
      </c>
    </row>
    <row r="35" spans="1:30" s="112" customFormat="1" ht="16.5" customHeight="1">
      <c r="A35" s="153" t="s">
        <v>185</v>
      </c>
      <c r="B35" s="141"/>
      <c r="D35" s="142">
        <v>23</v>
      </c>
      <c r="E35" s="142"/>
      <c r="F35" s="152">
        <v>0</v>
      </c>
      <c r="G35" s="145"/>
      <c r="H35" s="152">
        <v>0</v>
      </c>
      <c r="I35" s="145"/>
      <c r="J35" s="152">
        <v>0</v>
      </c>
      <c r="K35" s="145"/>
      <c r="L35" s="152">
        <v>-1119000</v>
      </c>
      <c r="M35" s="145"/>
      <c r="N35" s="152">
        <v>0</v>
      </c>
      <c r="O35" s="145"/>
      <c r="P35" s="152">
        <v>0</v>
      </c>
      <c r="Q35" s="145"/>
      <c r="R35" s="152">
        <v>0</v>
      </c>
      <c r="S35" s="145"/>
      <c r="T35" s="152">
        <v>0</v>
      </c>
      <c r="U35" s="145"/>
      <c r="V35" s="152">
        <v>0</v>
      </c>
      <c r="W35" s="145"/>
      <c r="X35" s="163">
        <f t="shared" si="3"/>
        <v>0</v>
      </c>
      <c r="Y35" s="145"/>
      <c r="Z35" s="163">
        <f t="shared" si="4"/>
        <v>-1119000</v>
      </c>
      <c r="AA35" s="145"/>
      <c r="AB35" s="152">
        <v>0</v>
      </c>
      <c r="AC35" s="145"/>
      <c r="AD35" s="152">
        <f aca="true" t="shared" si="5" ref="AD35">SUM(Z35:AB35)</f>
        <v>-1119000</v>
      </c>
    </row>
    <row r="36" spans="1:30" s="112" customFormat="1" ht="16.5" customHeight="1">
      <c r="A36" s="112" t="s">
        <v>186</v>
      </c>
      <c r="D36" s="142"/>
      <c r="E36" s="142"/>
      <c r="F36" s="152"/>
      <c r="G36" s="145"/>
      <c r="H36" s="152"/>
      <c r="I36" s="145"/>
      <c r="J36" s="152"/>
      <c r="K36" s="145"/>
      <c r="L36" s="152"/>
      <c r="M36" s="145"/>
      <c r="N36" s="152"/>
      <c r="O36" s="145"/>
      <c r="P36" s="152"/>
      <c r="Q36" s="145"/>
      <c r="R36" s="152"/>
      <c r="S36" s="145"/>
      <c r="T36" s="152"/>
      <c r="U36" s="145"/>
      <c r="V36" s="152"/>
      <c r="W36" s="145"/>
      <c r="X36" s="163"/>
      <c r="Y36" s="145"/>
      <c r="Z36" s="163"/>
      <c r="AA36" s="145"/>
      <c r="AB36" s="152"/>
      <c r="AC36" s="145"/>
      <c r="AD36" s="152"/>
    </row>
    <row r="37" spans="2:30" s="112" customFormat="1" ht="16.5" customHeight="1">
      <c r="B37" s="123" t="s">
        <v>187</v>
      </c>
      <c r="D37" s="142"/>
      <c r="E37" s="142"/>
      <c r="F37" s="152">
        <v>0</v>
      </c>
      <c r="G37" s="145"/>
      <c r="H37" s="152">
        <v>0</v>
      </c>
      <c r="I37" s="145"/>
      <c r="J37" s="152">
        <v>0</v>
      </c>
      <c r="K37" s="145"/>
      <c r="L37" s="152">
        <f>'7-8 (6M)'!F82</f>
        <v>2461741</v>
      </c>
      <c r="M37" s="145"/>
      <c r="N37" s="152">
        <v>0</v>
      </c>
      <c r="O37" s="145"/>
      <c r="P37" s="152">
        <v>0</v>
      </c>
      <c r="Q37" s="145"/>
      <c r="R37" s="152">
        <v>28851</v>
      </c>
      <c r="S37" s="145"/>
      <c r="T37" s="152">
        <v>-75842</v>
      </c>
      <c r="U37" s="145"/>
      <c r="V37" s="152">
        <v>1096</v>
      </c>
      <c r="W37" s="145"/>
      <c r="X37" s="163">
        <f>SUM(N37:V37)</f>
        <v>-45895</v>
      </c>
      <c r="Y37" s="145"/>
      <c r="Z37" s="163">
        <f aca="true" t="shared" si="6" ref="Z37">SUM(F37:L37,X37)</f>
        <v>2415846</v>
      </c>
      <c r="AA37" s="145"/>
      <c r="AB37" s="152">
        <f>'7-8 (6M)'!F89</f>
        <v>-230669</v>
      </c>
      <c r="AC37" s="145"/>
      <c r="AD37" s="152">
        <f aca="true" t="shared" si="7" ref="AD37">SUM(Z37:AB37)</f>
        <v>2185177</v>
      </c>
    </row>
    <row r="38" spans="1:30" s="112" customFormat="1" ht="16.5" customHeight="1">
      <c r="A38" s="149"/>
      <c r="D38" s="142"/>
      <c r="E38" s="142"/>
      <c r="F38" s="154"/>
      <c r="G38" s="143"/>
      <c r="H38" s="154"/>
      <c r="I38" s="143"/>
      <c r="J38" s="154"/>
      <c r="K38" s="143"/>
      <c r="L38" s="154"/>
      <c r="M38" s="143"/>
      <c r="N38" s="154"/>
      <c r="O38" s="143"/>
      <c r="P38" s="154"/>
      <c r="Q38" s="143"/>
      <c r="R38" s="154"/>
      <c r="S38" s="143"/>
      <c r="T38" s="154"/>
      <c r="U38" s="143"/>
      <c r="V38" s="154"/>
      <c r="W38" s="143"/>
      <c r="X38" s="154"/>
      <c r="Y38" s="143"/>
      <c r="Z38" s="154"/>
      <c r="AA38" s="143"/>
      <c r="AB38" s="154"/>
      <c r="AC38" s="143"/>
      <c r="AD38" s="154"/>
    </row>
    <row r="39" spans="1:30" s="112" customFormat="1" ht="16.5" customHeight="1">
      <c r="A39" s="141" t="s">
        <v>192</v>
      </c>
      <c r="D39" s="142"/>
      <c r="E39" s="142"/>
      <c r="F39" s="155">
        <f>SUM(F30:F37)</f>
        <v>373000</v>
      </c>
      <c r="G39" s="144"/>
      <c r="H39" s="155">
        <f>SUM(H30:H37)</f>
        <v>3680616</v>
      </c>
      <c r="I39" s="144"/>
      <c r="J39" s="155">
        <f>SUM(J30:J37)</f>
        <v>37300</v>
      </c>
      <c r="K39" s="144"/>
      <c r="L39" s="155">
        <f>SUM(L30:L37)</f>
        <v>30472899</v>
      </c>
      <c r="M39" s="144"/>
      <c r="N39" s="155">
        <f>SUM(N30:N37)</f>
        <v>-765013</v>
      </c>
      <c r="O39" s="144"/>
      <c r="P39" s="155">
        <f>SUM(P30:P37)</f>
        <v>-12757</v>
      </c>
      <c r="Q39" s="144"/>
      <c r="R39" s="155">
        <f>SUM(R30:R37)</f>
        <v>-83935</v>
      </c>
      <c r="S39" s="144"/>
      <c r="T39" s="155">
        <f>SUM(T30:T37)</f>
        <v>92012</v>
      </c>
      <c r="U39" s="144"/>
      <c r="V39" s="155">
        <f>SUM(V30:V37)</f>
        <v>3745</v>
      </c>
      <c r="W39" s="144"/>
      <c r="X39" s="155">
        <f>SUM(X30:X37)</f>
        <v>-765948</v>
      </c>
      <c r="Y39" s="144"/>
      <c r="Z39" s="155">
        <f>SUM(Z30:Z37)</f>
        <v>33797867</v>
      </c>
      <c r="AA39" s="144"/>
      <c r="AB39" s="155">
        <f>SUM(AB30:AB37)</f>
        <v>2361430</v>
      </c>
      <c r="AC39" s="144"/>
      <c r="AD39" s="155">
        <f>SUM(AD30:AD37)</f>
        <v>36159297</v>
      </c>
    </row>
    <row r="40" spans="1:30" s="112" customFormat="1" ht="16.5" customHeight="1">
      <c r="A40" s="141"/>
      <c r="D40" s="142"/>
      <c r="E40" s="142"/>
      <c r="F40" s="143"/>
      <c r="G40" s="144"/>
      <c r="H40" s="143"/>
      <c r="I40" s="144"/>
      <c r="J40" s="143"/>
      <c r="K40" s="144"/>
      <c r="L40" s="143"/>
      <c r="M40" s="144"/>
      <c r="N40" s="143"/>
      <c r="O40" s="144"/>
      <c r="P40" s="143"/>
      <c r="Q40" s="144"/>
      <c r="R40" s="143"/>
      <c r="S40" s="144"/>
      <c r="T40" s="143"/>
      <c r="U40" s="144"/>
      <c r="V40" s="143"/>
      <c r="W40" s="144"/>
      <c r="X40" s="143"/>
      <c r="Y40" s="144"/>
      <c r="Z40" s="143"/>
      <c r="AA40" s="144"/>
      <c r="AB40" s="143"/>
      <c r="AC40" s="144"/>
      <c r="AD40" s="143"/>
    </row>
    <row r="41" spans="1:30" s="112" customFormat="1" ht="16.5" customHeight="1">
      <c r="A41" s="141"/>
      <c r="D41" s="142"/>
      <c r="E41" s="142"/>
      <c r="F41" s="143"/>
      <c r="G41" s="144"/>
      <c r="H41" s="143"/>
      <c r="I41" s="144"/>
      <c r="J41" s="143"/>
      <c r="K41" s="144"/>
      <c r="L41" s="143"/>
      <c r="M41" s="144"/>
      <c r="N41" s="143"/>
      <c r="O41" s="144"/>
      <c r="P41" s="143"/>
      <c r="Q41" s="144"/>
      <c r="R41" s="143"/>
      <c r="S41" s="144"/>
      <c r="T41" s="143"/>
      <c r="U41" s="144"/>
      <c r="V41" s="143"/>
      <c r="W41" s="144"/>
      <c r="X41" s="143"/>
      <c r="Y41" s="144"/>
      <c r="Z41" s="143"/>
      <c r="AA41" s="144"/>
      <c r="AB41" s="143"/>
      <c r="AC41" s="144"/>
      <c r="AD41" s="143"/>
    </row>
    <row r="42" spans="1:30" s="112" customFormat="1" ht="16.5" customHeight="1">
      <c r="A42" s="141"/>
      <c r="D42" s="142"/>
      <c r="E42" s="142"/>
      <c r="F42" s="143"/>
      <c r="G42" s="144"/>
      <c r="H42" s="143"/>
      <c r="I42" s="144"/>
      <c r="J42" s="143"/>
      <c r="K42" s="144"/>
      <c r="L42" s="143"/>
      <c r="M42" s="144"/>
      <c r="N42" s="143"/>
      <c r="O42" s="144"/>
      <c r="P42" s="143"/>
      <c r="Q42" s="144"/>
      <c r="R42" s="143"/>
      <c r="S42" s="144"/>
      <c r="T42" s="143"/>
      <c r="U42" s="144"/>
      <c r="V42" s="143"/>
      <c r="W42" s="144"/>
      <c r="X42" s="143"/>
      <c r="Y42" s="144"/>
      <c r="Z42" s="143"/>
      <c r="AA42" s="144"/>
      <c r="AB42" s="143"/>
      <c r="AC42" s="144"/>
      <c r="AD42" s="143"/>
    </row>
    <row r="43" spans="1:30" s="112" customFormat="1" ht="16.5" customHeight="1">
      <c r="A43" s="141"/>
      <c r="D43" s="142"/>
      <c r="E43" s="142"/>
      <c r="F43" s="143"/>
      <c r="G43" s="144"/>
      <c r="H43" s="143"/>
      <c r="I43" s="144"/>
      <c r="J43" s="143"/>
      <c r="K43" s="144"/>
      <c r="L43" s="143"/>
      <c r="M43" s="144"/>
      <c r="N43" s="143"/>
      <c r="O43" s="144"/>
      <c r="P43" s="143"/>
      <c r="Q43" s="144"/>
      <c r="R43" s="143"/>
      <c r="S43" s="144"/>
      <c r="T43" s="143"/>
      <c r="U43" s="144"/>
      <c r="V43" s="143"/>
      <c r="W43" s="144"/>
      <c r="X43" s="143"/>
      <c r="Y43" s="144"/>
      <c r="Z43" s="143"/>
      <c r="AA43" s="144"/>
      <c r="AB43" s="143"/>
      <c r="AC43" s="144"/>
      <c r="AD43" s="143"/>
    </row>
    <row r="44" spans="1:30" s="112" customFormat="1" ht="16.5" customHeight="1">
      <c r="A44" s="141"/>
      <c r="D44" s="142"/>
      <c r="E44" s="142"/>
      <c r="F44" s="143"/>
      <c r="G44" s="144"/>
      <c r="H44" s="143"/>
      <c r="I44" s="144"/>
      <c r="J44" s="143"/>
      <c r="K44" s="144"/>
      <c r="L44" s="143"/>
      <c r="M44" s="144"/>
      <c r="N44" s="143"/>
      <c r="O44" s="144"/>
      <c r="P44" s="143"/>
      <c r="Q44" s="144"/>
      <c r="R44" s="143"/>
      <c r="S44" s="144"/>
      <c r="T44" s="143"/>
      <c r="U44" s="144"/>
      <c r="V44" s="143"/>
      <c r="W44" s="144"/>
      <c r="X44" s="143"/>
      <c r="Y44" s="144"/>
      <c r="Z44" s="143"/>
      <c r="AA44" s="144"/>
      <c r="AB44" s="143"/>
      <c r="AC44" s="144"/>
      <c r="AD44" s="143"/>
    </row>
    <row r="45" spans="1:30" s="112" customFormat="1" ht="16.5" customHeight="1">
      <c r="A45" s="141"/>
      <c r="D45" s="142"/>
      <c r="E45" s="142"/>
      <c r="F45" s="143"/>
      <c r="G45" s="144"/>
      <c r="H45" s="143"/>
      <c r="I45" s="144"/>
      <c r="J45" s="143"/>
      <c r="K45" s="144"/>
      <c r="L45" s="143"/>
      <c r="M45" s="144"/>
      <c r="N45" s="143"/>
      <c r="O45" s="144"/>
      <c r="P45" s="143"/>
      <c r="Q45" s="144"/>
      <c r="R45" s="143"/>
      <c r="S45" s="144"/>
      <c r="T45" s="143"/>
      <c r="U45" s="144"/>
      <c r="V45" s="143"/>
      <c r="W45" s="144"/>
      <c r="X45" s="143"/>
      <c r="Y45" s="144"/>
      <c r="Z45" s="143"/>
      <c r="AA45" s="144"/>
      <c r="AB45" s="143"/>
      <c r="AC45" s="144"/>
      <c r="AD45" s="143"/>
    </row>
    <row r="46" spans="1:30" s="112" customFormat="1" ht="16.5" customHeight="1">
      <c r="A46" s="141"/>
      <c r="D46" s="142"/>
      <c r="E46" s="142"/>
      <c r="F46" s="143"/>
      <c r="G46" s="144"/>
      <c r="H46" s="143"/>
      <c r="I46" s="144"/>
      <c r="J46" s="143"/>
      <c r="K46" s="144"/>
      <c r="L46" s="143"/>
      <c r="M46" s="144"/>
      <c r="N46" s="143"/>
      <c r="O46" s="144"/>
      <c r="P46" s="143"/>
      <c r="Q46" s="144"/>
      <c r="R46" s="143"/>
      <c r="S46" s="144"/>
      <c r="T46" s="143"/>
      <c r="U46" s="144"/>
      <c r="V46" s="143"/>
      <c r="W46" s="144"/>
      <c r="X46" s="143"/>
      <c r="Y46" s="144"/>
      <c r="Z46" s="143"/>
      <c r="AA46" s="144"/>
      <c r="AB46" s="143"/>
      <c r="AC46" s="144"/>
      <c r="AD46" s="143"/>
    </row>
    <row r="47" spans="1:30" s="112" customFormat="1" ht="18.75" customHeight="1">
      <c r="A47" s="141"/>
      <c r="D47" s="142"/>
      <c r="E47" s="142"/>
      <c r="F47" s="143"/>
      <c r="G47" s="144"/>
      <c r="H47" s="143"/>
      <c r="I47" s="144"/>
      <c r="J47" s="143"/>
      <c r="K47" s="144"/>
      <c r="L47" s="143"/>
      <c r="M47" s="144"/>
      <c r="N47" s="143"/>
      <c r="O47" s="144"/>
      <c r="P47" s="143"/>
      <c r="Q47" s="144"/>
      <c r="R47" s="143"/>
      <c r="S47" s="144"/>
      <c r="T47" s="143"/>
      <c r="U47" s="144"/>
      <c r="V47" s="143"/>
      <c r="W47" s="144"/>
      <c r="X47" s="143"/>
      <c r="Y47" s="144"/>
      <c r="Z47" s="143"/>
      <c r="AA47" s="144"/>
      <c r="AB47" s="143"/>
      <c r="AC47" s="144"/>
      <c r="AD47" s="143"/>
    </row>
    <row r="48" spans="1:30" s="112" customFormat="1" ht="24.75" customHeight="1">
      <c r="A48" s="141"/>
      <c r="D48" s="142"/>
      <c r="E48" s="142"/>
      <c r="F48" s="143"/>
      <c r="G48" s="144"/>
      <c r="H48" s="143"/>
      <c r="I48" s="144"/>
      <c r="J48" s="143"/>
      <c r="K48" s="144"/>
      <c r="L48" s="143"/>
      <c r="M48" s="144"/>
      <c r="N48" s="143"/>
      <c r="O48" s="144"/>
      <c r="P48" s="143"/>
      <c r="Q48" s="144"/>
      <c r="R48" s="143"/>
      <c r="S48" s="144"/>
      <c r="T48" s="143"/>
      <c r="U48" s="144"/>
      <c r="V48" s="143"/>
      <c r="W48" s="144"/>
      <c r="X48" s="143"/>
      <c r="Y48" s="144"/>
      <c r="Z48" s="143"/>
      <c r="AA48" s="144"/>
      <c r="AB48" s="143"/>
      <c r="AC48" s="144"/>
      <c r="AD48" s="143"/>
    </row>
    <row r="49" spans="1:30" s="112" customFormat="1" ht="22.5" customHeight="1">
      <c r="A49" s="141"/>
      <c r="D49" s="142"/>
      <c r="E49" s="142"/>
      <c r="F49" s="143"/>
      <c r="G49" s="144"/>
      <c r="H49" s="143"/>
      <c r="I49" s="144"/>
      <c r="J49" s="143"/>
      <c r="K49" s="144"/>
      <c r="L49" s="143"/>
      <c r="M49" s="144"/>
      <c r="N49" s="143"/>
      <c r="O49" s="144"/>
      <c r="P49" s="143"/>
      <c r="Q49" s="144"/>
      <c r="R49" s="143"/>
      <c r="S49" s="144"/>
      <c r="T49" s="143"/>
      <c r="U49" s="144"/>
      <c r="V49" s="143"/>
      <c r="W49" s="144"/>
      <c r="X49" s="143"/>
      <c r="Y49" s="144"/>
      <c r="Z49" s="143"/>
      <c r="AA49" s="144"/>
      <c r="AB49" s="143"/>
      <c r="AC49" s="168"/>
      <c r="AD49" s="143"/>
    </row>
    <row r="50" spans="1:30" ht="21.75" customHeight="1">
      <c r="A50" s="156" t="str">
        <f>'10'!A38</f>
        <v>The accompanying condensed notes to the interim financial information are an integral part of this interim financial information.</v>
      </c>
      <c r="B50" s="156"/>
      <c r="C50" s="156"/>
      <c r="D50" s="120"/>
      <c r="E50" s="121"/>
      <c r="F50" s="122"/>
      <c r="G50" s="121"/>
      <c r="H50" s="122"/>
      <c r="I50" s="121"/>
      <c r="J50" s="122"/>
      <c r="K50" s="121"/>
      <c r="L50" s="122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2"/>
    </row>
  </sheetData>
  <sheetProtection/>
  <mergeCells count="4">
    <mergeCell ref="F7:Z7"/>
    <mergeCell ref="N8:X8"/>
    <mergeCell ref="P9:V9"/>
    <mergeCell ref="J14:L14"/>
  </mergeCells>
  <printOptions/>
  <pageMargins left="0.3" right="0.3" top="0.5" bottom="0.6" header="0.49" footer="0.4"/>
  <pageSetup firstPageNumber="9" useFirstPageNumber="1" fitToHeight="0" horizontalDpi="1200" verticalDpi="1200" orientation="landscape" paperSize="9" scale="65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T38"/>
  <sheetViews>
    <sheetView zoomScale="115" zoomScaleNormal="115" zoomScaleSheetLayoutView="70" workbookViewId="0" topLeftCell="A25">
      <selection activeCell="E45" sqref="E45"/>
    </sheetView>
  </sheetViews>
  <sheetFormatPr defaultColWidth="9.28125" defaultRowHeight="16.5" customHeight="1"/>
  <cols>
    <col min="1" max="2" width="1.28515625" style="62" customWidth="1"/>
    <col min="3" max="3" width="36.7109375" style="62" customWidth="1"/>
    <col min="4" max="4" width="4.28125" style="62" customWidth="1"/>
    <col min="5" max="5" width="0.5625" style="63" customWidth="1"/>
    <col min="6" max="6" width="12.7109375" style="63" customWidth="1"/>
    <col min="7" max="7" width="0.5625" style="64" customWidth="1"/>
    <col min="8" max="8" width="12.7109375" style="62" customWidth="1"/>
    <col min="9" max="9" width="0.5625" style="62" customWidth="1"/>
    <col min="10" max="10" width="12.421875" style="64" customWidth="1"/>
    <col min="11" max="11" width="0.5625" style="64" customWidth="1"/>
    <col min="12" max="12" width="13.57421875" style="64" customWidth="1"/>
    <col min="13" max="13" width="0.5625" style="62" customWidth="1"/>
    <col min="14" max="14" width="17.00390625" style="64" customWidth="1"/>
    <col min="15" max="15" width="0.5625" style="62" customWidth="1"/>
    <col min="16" max="16" width="17.00390625" style="64" customWidth="1"/>
    <col min="17" max="17" width="0.5625" style="64" customWidth="1"/>
    <col min="18" max="18" width="12.57421875" style="64" customWidth="1"/>
    <col min="19" max="19" width="0.5625" style="64" customWidth="1"/>
    <col min="20" max="20" width="11.421875" style="64" customWidth="1"/>
    <col min="21" max="16384" width="9.28125" style="65" customWidth="1"/>
  </cols>
  <sheetData>
    <row r="1" spans="1:20" ht="16.5" customHeight="1">
      <c r="A1" s="66" t="str">
        <f>'5-6 (3m)'!A1</f>
        <v>Energy Absolute Public Company Limited</v>
      </c>
      <c r="B1" s="66"/>
      <c r="C1" s="66"/>
      <c r="D1" s="66"/>
      <c r="H1" s="66"/>
      <c r="I1" s="66"/>
      <c r="J1" s="66"/>
      <c r="K1" s="66"/>
      <c r="L1" s="62"/>
      <c r="M1" s="66"/>
      <c r="N1" s="66"/>
      <c r="O1" s="66"/>
      <c r="P1" s="66"/>
      <c r="R1" s="66"/>
      <c r="T1" s="110" t="s">
        <v>6</v>
      </c>
    </row>
    <row r="2" spans="1:20" ht="16.5" customHeight="1">
      <c r="A2" s="66" t="s">
        <v>143</v>
      </c>
      <c r="B2" s="66"/>
      <c r="C2" s="66"/>
      <c r="D2" s="66"/>
      <c r="H2" s="66"/>
      <c r="I2" s="66"/>
      <c r="J2" s="66"/>
      <c r="K2" s="66"/>
      <c r="L2" s="62"/>
      <c r="M2" s="66"/>
      <c r="N2" s="66"/>
      <c r="O2" s="66"/>
      <c r="P2" s="66"/>
      <c r="R2" s="66"/>
      <c r="T2" s="66"/>
    </row>
    <row r="3" spans="1:20" ht="16.5" customHeight="1">
      <c r="A3" s="67" t="str">
        <f>9!A3</f>
        <v>For the six-month period ended 30 June 2022</v>
      </c>
      <c r="B3" s="68"/>
      <c r="C3" s="68"/>
      <c r="D3" s="68"/>
      <c r="E3" s="69"/>
      <c r="F3" s="69"/>
      <c r="G3" s="70"/>
      <c r="H3" s="68"/>
      <c r="I3" s="68"/>
      <c r="J3" s="68"/>
      <c r="K3" s="68"/>
      <c r="L3" s="99"/>
      <c r="M3" s="68"/>
      <c r="N3" s="68"/>
      <c r="O3" s="68"/>
      <c r="P3" s="68"/>
      <c r="Q3" s="70"/>
      <c r="R3" s="68"/>
      <c r="S3" s="70"/>
      <c r="T3" s="68"/>
    </row>
    <row r="4" spans="1:20" ht="16.5" customHeight="1">
      <c r="A4" s="66"/>
      <c r="E4" s="71"/>
      <c r="F4" s="72"/>
      <c r="G4" s="73"/>
      <c r="H4" s="72"/>
      <c r="I4" s="72"/>
      <c r="J4" s="73"/>
      <c r="K4" s="73"/>
      <c r="L4" s="72"/>
      <c r="M4" s="72"/>
      <c r="N4" s="73"/>
      <c r="O4" s="72"/>
      <c r="P4" s="73"/>
      <c r="R4" s="73"/>
      <c r="T4" s="73"/>
    </row>
    <row r="5" spans="1:20" ht="16.5" customHeight="1">
      <c r="A5" s="66"/>
      <c r="E5" s="71"/>
      <c r="F5" s="72"/>
      <c r="G5" s="73"/>
      <c r="H5" s="72"/>
      <c r="I5" s="72"/>
      <c r="J5" s="73"/>
      <c r="K5" s="73"/>
      <c r="L5" s="72"/>
      <c r="M5" s="72"/>
      <c r="N5" s="73"/>
      <c r="O5" s="72"/>
      <c r="P5" s="73"/>
      <c r="R5" s="73"/>
      <c r="T5" s="73"/>
    </row>
    <row r="6" spans="1:20" s="61" customFormat="1" ht="16.5" customHeight="1">
      <c r="A6" s="74"/>
      <c r="B6" s="75"/>
      <c r="C6" s="75"/>
      <c r="D6" s="76"/>
      <c r="E6" s="77"/>
      <c r="F6" s="78"/>
      <c r="G6" s="79"/>
      <c r="H6" s="80"/>
      <c r="I6" s="80"/>
      <c r="J6" s="80"/>
      <c r="K6" s="80"/>
      <c r="L6" s="80"/>
      <c r="M6" s="80"/>
      <c r="N6" s="80"/>
      <c r="O6" s="80"/>
      <c r="P6" s="80"/>
      <c r="Q6" s="79"/>
      <c r="R6" s="80"/>
      <c r="S6" s="79"/>
      <c r="T6" s="111" t="s">
        <v>193</v>
      </c>
    </row>
    <row r="7" spans="1:20" s="61" customFormat="1" ht="16.5" customHeight="1">
      <c r="A7" s="74"/>
      <c r="B7" s="75"/>
      <c r="C7" s="75"/>
      <c r="D7" s="76"/>
      <c r="E7" s="77"/>
      <c r="F7" s="76"/>
      <c r="G7" s="77"/>
      <c r="H7" s="75"/>
      <c r="I7" s="75"/>
      <c r="J7" s="77"/>
      <c r="K7" s="77"/>
      <c r="L7" s="77"/>
      <c r="M7" s="75"/>
      <c r="N7" s="101" t="s">
        <v>194</v>
      </c>
      <c r="O7" s="101"/>
      <c r="P7" s="101"/>
      <c r="Q7" s="101"/>
      <c r="R7" s="101"/>
      <c r="S7" s="77"/>
      <c r="T7" s="82"/>
    </row>
    <row r="8" spans="1:20" s="61" customFormat="1" ht="16.5" customHeight="1">
      <c r="A8" s="74"/>
      <c r="B8" s="75"/>
      <c r="C8" s="75"/>
      <c r="D8" s="76"/>
      <c r="E8" s="77"/>
      <c r="F8" s="76"/>
      <c r="G8" s="77"/>
      <c r="H8" s="75"/>
      <c r="I8" s="75"/>
      <c r="J8" s="102"/>
      <c r="K8" s="102"/>
      <c r="L8" s="102"/>
      <c r="M8" s="75"/>
      <c r="N8" s="103" t="s">
        <v>117</v>
      </c>
      <c r="O8" s="103"/>
      <c r="P8" s="103"/>
      <c r="Q8" s="77"/>
      <c r="R8" s="82"/>
      <c r="S8" s="77"/>
      <c r="T8" s="82"/>
    </row>
    <row r="9" spans="1:20" s="61" customFormat="1" ht="16.5" customHeight="1">
      <c r="A9" s="74"/>
      <c r="B9" s="75"/>
      <c r="C9" s="75"/>
      <c r="D9" s="76"/>
      <c r="E9" s="77"/>
      <c r="F9" s="81" t="s">
        <v>151</v>
      </c>
      <c r="G9" s="77"/>
      <c r="H9" s="75"/>
      <c r="I9" s="75"/>
      <c r="J9" s="102"/>
      <c r="K9" s="102"/>
      <c r="L9" s="102"/>
      <c r="M9" s="75"/>
      <c r="N9" s="81" t="s">
        <v>195</v>
      </c>
      <c r="O9" s="75"/>
      <c r="P9" s="81" t="s">
        <v>154</v>
      </c>
      <c r="Q9" s="77"/>
      <c r="R9" s="81" t="s">
        <v>157</v>
      </c>
      <c r="S9" s="77"/>
      <c r="T9" s="82"/>
    </row>
    <row r="10" spans="1:20" s="61" customFormat="1" ht="16.5" customHeight="1">
      <c r="A10" s="74"/>
      <c r="B10" s="75"/>
      <c r="C10" s="75"/>
      <c r="D10" s="76"/>
      <c r="E10" s="77"/>
      <c r="F10" s="81" t="s">
        <v>158</v>
      </c>
      <c r="G10" s="82"/>
      <c r="H10" s="81" t="s">
        <v>159</v>
      </c>
      <c r="I10" s="82"/>
      <c r="J10" s="104" t="s">
        <v>160</v>
      </c>
      <c r="K10" s="104"/>
      <c r="L10" s="104"/>
      <c r="M10" s="82"/>
      <c r="N10" s="81" t="s">
        <v>196</v>
      </c>
      <c r="O10" s="81"/>
      <c r="P10" s="81" t="s">
        <v>197</v>
      </c>
      <c r="Q10" s="82"/>
      <c r="R10" s="81" t="s">
        <v>166</v>
      </c>
      <c r="S10" s="81"/>
      <c r="T10" s="81" t="s">
        <v>169</v>
      </c>
    </row>
    <row r="11" spans="1:20" s="61" customFormat="1" ht="16.5" customHeight="1">
      <c r="A11" s="74"/>
      <c r="B11" s="75"/>
      <c r="C11" s="75"/>
      <c r="D11" s="76"/>
      <c r="E11" s="77"/>
      <c r="F11" s="83" t="s">
        <v>170</v>
      </c>
      <c r="G11" s="82"/>
      <c r="H11" s="81" t="s">
        <v>171</v>
      </c>
      <c r="I11" s="82"/>
      <c r="J11" s="81" t="s">
        <v>172</v>
      </c>
      <c r="K11" s="105"/>
      <c r="L11" s="106" t="s">
        <v>90</v>
      </c>
      <c r="M11" s="82"/>
      <c r="N11" s="81" t="s">
        <v>174</v>
      </c>
      <c r="O11" s="81"/>
      <c r="P11" s="81" t="s">
        <v>198</v>
      </c>
      <c r="Q11" s="82"/>
      <c r="R11" s="81" t="s">
        <v>178</v>
      </c>
      <c r="S11" s="81"/>
      <c r="T11" s="81" t="s">
        <v>199</v>
      </c>
    </row>
    <row r="12" spans="1:20" s="61" customFormat="1" ht="16.5" customHeight="1">
      <c r="A12" s="74"/>
      <c r="B12" s="75"/>
      <c r="C12" s="75"/>
      <c r="D12" s="84" t="s">
        <v>99</v>
      </c>
      <c r="E12" s="77"/>
      <c r="F12" s="85" t="s">
        <v>12</v>
      </c>
      <c r="G12" s="82"/>
      <c r="H12" s="85" t="s">
        <v>12</v>
      </c>
      <c r="I12" s="82"/>
      <c r="J12" s="85" t="s">
        <v>12</v>
      </c>
      <c r="K12" s="107"/>
      <c r="L12" s="85" t="s">
        <v>12</v>
      </c>
      <c r="M12" s="82"/>
      <c r="N12" s="85" t="s">
        <v>12</v>
      </c>
      <c r="O12" s="82"/>
      <c r="P12" s="85" t="s">
        <v>12</v>
      </c>
      <c r="Q12" s="82"/>
      <c r="R12" s="85" t="s">
        <v>12</v>
      </c>
      <c r="S12" s="82"/>
      <c r="T12" s="85" t="s">
        <v>12</v>
      </c>
    </row>
    <row r="13" spans="1:20" s="61" customFormat="1" ht="16.5" customHeight="1">
      <c r="A13" s="74"/>
      <c r="B13" s="75"/>
      <c r="C13" s="75"/>
      <c r="D13" s="76"/>
      <c r="E13" s="76"/>
      <c r="F13" s="86"/>
      <c r="G13" s="82"/>
      <c r="H13" s="86"/>
      <c r="I13" s="82"/>
      <c r="J13" s="86"/>
      <c r="K13" s="107"/>
      <c r="L13" s="86"/>
      <c r="M13" s="82"/>
      <c r="N13" s="86"/>
      <c r="O13" s="82"/>
      <c r="P13" s="86"/>
      <c r="Q13" s="82"/>
      <c r="R13" s="86"/>
      <c r="S13" s="82"/>
      <c r="T13" s="86"/>
    </row>
    <row r="14" spans="1:20" s="61" customFormat="1" ht="16.5" customHeight="1">
      <c r="A14" s="74" t="s">
        <v>181</v>
      </c>
      <c r="B14" s="87"/>
      <c r="C14" s="75"/>
      <c r="D14" s="76"/>
      <c r="E14" s="77"/>
      <c r="F14" s="88">
        <v>373000</v>
      </c>
      <c r="G14" s="88"/>
      <c r="H14" s="88">
        <v>3680616</v>
      </c>
      <c r="I14" s="88"/>
      <c r="J14" s="88">
        <v>37300</v>
      </c>
      <c r="K14" s="88"/>
      <c r="L14" s="88">
        <v>16837417</v>
      </c>
      <c r="M14" s="88"/>
      <c r="N14" s="88">
        <v>-18383</v>
      </c>
      <c r="O14" s="88"/>
      <c r="P14" s="88">
        <v>276202</v>
      </c>
      <c r="Q14" s="88"/>
      <c r="R14" s="88">
        <v>257819</v>
      </c>
      <c r="S14" s="88"/>
      <c r="T14" s="88">
        <v>21186152</v>
      </c>
    </row>
    <row r="15" spans="1:20" s="61" customFormat="1" ht="6" customHeight="1">
      <c r="A15" s="74"/>
      <c r="B15" s="87"/>
      <c r="C15" s="75"/>
      <c r="D15" s="76"/>
      <c r="E15" s="7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1:20" s="61" customFormat="1" ht="16.5" customHeight="1">
      <c r="A16" s="74" t="s">
        <v>182</v>
      </c>
      <c r="B16" s="87"/>
      <c r="C16" s="75"/>
      <c r="D16" s="76"/>
      <c r="E16" s="77"/>
      <c r="F16" s="88"/>
      <c r="H16" s="88"/>
      <c r="J16" s="88"/>
      <c r="L16" s="88"/>
      <c r="N16" s="88"/>
      <c r="P16" s="88"/>
      <c r="R16" s="88"/>
      <c r="T16" s="88"/>
    </row>
    <row r="17" spans="1:20" s="61" customFormat="1" ht="16.5" customHeight="1">
      <c r="A17" s="89" t="s">
        <v>185</v>
      </c>
      <c r="B17" s="87"/>
      <c r="C17" s="75"/>
      <c r="D17" s="76">
        <v>23</v>
      </c>
      <c r="E17" s="77"/>
      <c r="F17" s="88">
        <v>0</v>
      </c>
      <c r="H17" s="88">
        <v>0</v>
      </c>
      <c r="J17" s="88">
        <v>0</v>
      </c>
      <c r="L17" s="88">
        <v>-1119000</v>
      </c>
      <c r="N17" s="88">
        <v>0</v>
      </c>
      <c r="P17" s="88">
        <v>0</v>
      </c>
      <c r="R17" s="88">
        <v>0</v>
      </c>
      <c r="T17" s="88">
        <v>-1119000</v>
      </c>
    </row>
    <row r="18" spans="1:20" s="61" customFormat="1" ht="16.5" customHeight="1">
      <c r="A18" s="75" t="s">
        <v>200</v>
      </c>
      <c r="B18" s="75"/>
      <c r="C18" s="75"/>
      <c r="D18" s="76"/>
      <c r="E18" s="77"/>
      <c r="F18" s="90">
        <v>0</v>
      </c>
      <c r="G18" s="88"/>
      <c r="H18" s="90">
        <v>0</v>
      </c>
      <c r="I18" s="88"/>
      <c r="J18" s="90">
        <v>0</v>
      </c>
      <c r="K18" s="91"/>
      <c r="L18" s="108">
        <v>2063541</v>
      </c>
      <c r="M18" s="91"/>
      <c r="N18" s="90">
        <v>0</v>
      </c>
      <c r="O18" s="88"/>
      <c r="P18" s="108">
        <v>-41575</v>
      </c>
      <c r="Q18" s="88"/>
      <c r="R18" s="90">
        <v>-41575</v>
      </c>
      <c r="S18" s="88"/>
      <c r="T18" s="90">
        <f>SUM(F18:L18,R18)</f>
        <v>2021966</v>
      </c>
    </row>
    <row r="19" spans="1:20" s="61" customFormat="1" ht="16.5" customHeight="1">
      <c r="A19" s="75"/>
      <c r="B19" s="75"/>
      <c r="C19" s="75"/>
      <c r="D19" s="76"/>
      <c r="E19" s="77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61" customFormat="1" ht="16.5" customHeight="1">
      <c r="A20" s="92" t="s">
        <v>188</v>
      </c>
      <c r="B20" s="75"/>
      <c r="C20" s="75"/>
      <c r="D20" s="76"/>
      <c r="E20" s="77"/>
      <c r="F20" s="93">
        <f>SUM(F14:F18)</f>
        <v>373000</v>
      </c>
      <c r="G20" s="91"/>
      <c r="H20" s="93">
        <f>SUM(H14:H18)</f>
        <v>3680616</v>
      </c>
      <c r="I20" s="91"/>
      <c r="J20" s="93">
        <f>SUM(J14:J18)</f>
        <v>37300</v>
      </c>
      <c r="K20" s="91"/>
      <c r="L20" s="93">
        <f>SUM(L14:L18)</f>
        <v>17781958</v>
      </c>
      <c r="M20" s="91"/>
      <c r="N20" s="93">
        <f>SUM(N14:N18)</f>
        <v>-18383</v>
      </c>
      <c r="O20" s="91"/>
      <c r="P20" s="93">
        <f>SUM(P14:P18)</f>
        <v>234627</v>
      </c>
      <c r="Q20" s="91"/>
      <c r="R20" s="93">
        <f>SUM(R14:R18)</f>
        <v>216244</v>
      </c>
      <c r="S20" s="91"/>
      <c r="T20" s="93">
        <f>SUM(T14:T18)</f>
        <v>22089118</v>
      </c>
    </row>
    <row r="21" spans="1:20" s="61" customFormat="1" ht="16.5" customHeight="1">
      <c r="A21" s="74"/>
      <c r="B21" s="75"/>
      <c r="C21" s="75"/>
      <c r="D21" s="76"/>
      <c r="E21" s="77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1:20" s="61" customFormat="1" ht="16.5" customHeight="1">
      <c r="A22" s="74"/>
      <c r="B22" s="75"/>
      <c r="C22" s="75"/>
      <c r="D22" s="94"/>
      <c r="E22" s="76"/>
      <c r="F22" s="86"/>
      <c r="G22" s="82"/>
      <c r="H22" s="86"/>
      <c r="I22" s="82"/>
      <c r="J22" s="86"/>
      <c r="K22" s="107"/>
      <c r="L22" s="86"/>
      <c r="M22" s="82"/>
      <c r="N22" s="86"/>
      <c r="O22" s="82"/>
      <c r="P22" s="86"/>
      <c r="Q22" s="82"/>
      <c r="R22" s="86"/>
      <c r="S22" s="82"/>
      <c r="T22" s="86"/>
    </row>
    <row r="23" spans="1:20" s="61" customFormat="1" ht="16.5" customHeight="1">
      <c r="A23" s="74" t="s">
        <v>189</v>
      </c>
      <c r="B23" s="87"/>
      <c r="C23" s="75"/>
      <c r="D23" s="76"/>
      <c r="E23" s="77"/>
      <c r="F23" s="95">
        <v>373000</v>
      </c>
      <c r="G23" s="88"/>
      <c r="H23" s="95">
        <v>3680616</v>
      </c>
      <c r="I23" s="88"/>
      <c r="J23" s="95">
        <v>37300</v>
      </c>
      <c r="K23" s="88"/>
      <c r="L23" s="95">
        <v>18389412</v>
      </c>
      <c r="M23" s="88"/>
      <c r="N23" s="95">
        <v>-16197</v>
      </c>
      <c r="O23" s="88"/>
      <c r="P23" s="95">
        <v>-132755</v>
      </c>
      <c r="Q23" s="88"/>
      <c r="R23" s="95">
        <f>SUM(N23:P23)</f>
        <v>-148952</v>
      </c>
      <c r="S23" s="88"/>
      <c r="T23" s="95">
        <f>SUM(F23:L23,R23)</f>
        <v>22331376</v>
      </c>
    </row>
    <row r="24" spans="1:20" s="61" customFormat="1" ht="6" customHeight="1">
      <c r="A24" s="74"/>
      <c r="B24" s="87"/>
      <c r="C24" s="75"/>
      <c r="D24" s="76"/>
      <c r="E24" s="77"/>
      <c r="F24" s="95"/>
      <c r="G24" s="88"/>
      <c r="H24" s="95"/>
      <c r="I24" s="88"/>
      <c r="J24" s="95"/>
      <c r="K24" s="88"/>
      <c r="L24" s="95"/>
      <c r="M24" s="88"/>
      <c r="N24" s="95"/>
      <c r="O24" s="88"/>
      <c r="P24" s="95"/>
      <c r="Q24" s="88"/>
      <c r="R24" s="95"/>
      <c r="S24" s="88"/>
      <c r="T24" s="95"/>
    </row>
    <row r="25" spans="1:20" s="61" customFormat="1" ht="16.5" customHeight="1">
      <c r="A25" s="74" t="s">
        <v>182</v>
      </c>
      <c r="B25" s="87"/>
      <c r="C25" s="75"/>
      <c r="D25" s="76"/>
      <c r="E25" s="77"/>
      <c r="F25" s="95"/>
      <c r="H25" s="95"/>
      <c r="J25" s="95"/>
      <c r="L25" s="95"/>
      <c r="N25" s="95"/>
      <c r="P25" s="95"/>
      <c r="R25" s="95"/>
      <c r="T25" s="95"/>
    </row>
    <row r="26" spans="1:20" s="61" customFormat="1" ht="16.5" customHeight="1">
      <c r="A26" s="89" t="s">
        <v>185</v>
      </c>
      <c r="B26" s="87"/>
      <c r="C26" s="75"/>
      <c r="D26" s="76">
        <v>23</v>
      </c>
      <c r="E26" s="77"/>
      <c r="F26" s="95">
        <v>0</v>
      </c>
      <c r="H26" s="95">
        <v>0</v>
      </c>
      <c r="J26" s="95">
        <v>0</v>
      </c>
      <c r="L26" s="95">
        <v>-1119000</v>
      </c>
      <c r="N26" s="95">
        <v>0</v>
      </c>
      <c r="P26" s="95">
        <v>0</v>
      </c>
      <c r="R26" s="95">
        <f aca="true" t="shared" si="0" ref="R26:R27">SUM(N26:P26)</f>
        <v>0</v>
      </c>
      <c r="T26" s="95">
        <f>SUM(F26:L26,R26)</f>
        <v>-1119000</v>
      </c>
    </row>
    <row r="27" spans="1:20" s="61" customFormat="1" ht="16.5" customHeight="1">
      <c r="A27" s="75" t="s">
        <v>136</v>
      </c>
      <c r="B27" s="75"/>
      <c r="C27" s="75"/>
      <c r="D27" s="76"/>
      <c r="E27" s="77"/>
      <c r="F27" s="96">
        <v>0</v>
      </c>
      <c r="G27" s="88"/>
      <c r="H27" s="96">
        <v>0</v>
      </c>
      <c r="I27" s="88"/>
      <c r="J27" s="96">
        <v>0</v>
      </c>
      <c r="K27" s="91"/>
      <c r="L27" s="109">
        <f>'7-8 (6M)'!J82</f>
        <v>2534523</v>
      </c>
      <c r="M27" s="91"/>
      <c r="N27" s="96">
        <v>0</v>
      </c>
      <c r="O27" s="88"/>
      <c r="P27" s="109">
        <f>'7-8 (6M)'!J77</f>
        <v>34606</v>
      </c>
      <c r="Q27" s="88"/>
      <c r="R27" s="96">
        <f t="shared" si="0"/>
        <v>34606</v>
      </c>
      <c r="S27" s="88"/>
      <c r="T27" s="96">
        <f>SUM(F27:L27,R27)</f>
        <v>2569129</v>
      </c>
    </row>
    <row r="28" spans="1:20" s="61" customFormat="1" ht="16.5" customHeight="1">
      <c r="A28" s="75"/>
      <c r="B28" s="75"/>
      <c r="C28" s="75"/>
      <c r="D28" s="76"/>
      <c r="E28" s="77"/>
      <c r="F28" s="97"/>
      <c r="G28" s="91"/>
      <c r="H28" s="97"/>
      <c r="I28" s="91"/>
      <c r="J28" s="97"/>
      <c r="K28" s="91"/>
      <c r="L28" s="97"/>
      <c r="M28" s="91"/>
      <c r="N28" s="97"/>
      <c r="O28" s="91"/>
      <c r="P28" s="97"/>
      <c r="Q28" s="91"/>
      <c r="R28" s="97"/>
      <c r="S28" s="91"/>
      <c r="T28" s="97"/>
    </row>
    <row r="29" spans="1:20" s="61" customFormat="1" ht="16.5" customHeight="1">
      <c r="A29" s="92" t="s">
        <v>192</v>
      </c>
      <c r="B29" s="75"/>
      <c r="C29" s="75"/>
      <c r="D29" s="76"/>
      <c r="E29" s="77"/>
      <c r="F29" s="98">
        <f>SUM(F23:F27)</f>
        <v>373000</v>
      </c>
      <c r="G29" s="91"/>
      <c r="H29" s="98">
        <f>SUM(H23:H27)</f>
        <v>3680616</v>
      </c>
      <c r="I29" s="91"/>
      <c r="J29" s="98">
        <f>SUM(J23:J27)</f>
        <v>37300</v>
      </c>
      <c r="K29" s="91"/>
      <c r="L29" s="98">
        <f>SUM(L23:L27)</f>
        <v>19804935</v>
      </c>
      <c r="M29" s="91"/>
      <c r="N29" s="98">
        <f>SUM(N23:N27)</f>
        <v>-16197</v>
      </c>
      <c r="O29" s="91"/>
      <c r="P29" s="98">
        <f>SUM(P23:P27)</f>
        <v>-98149</v>
      </c>
      <c r="Q29" s="91"/>
      <c r="R29" s="98">
        <f>SUM(R23:R27)</f>
        <v>-114346</v>
      </c>
      <c r="S29" s="91"/>
      <c r="T29" s="98">
        <f>SUM(T23:T27)</f>
        <v>23781505</v>
      </c>
    </row>
    <row r="30" spans="1:20" s="61" customFormat="1" ht="16.5" customHeight="1">
      <c r="A30" s="74"/>
      <c r="B30" s="75"/>
      <c r="C30" s="75"/>
      <c r="D30" s="76"/>
      <c r="E30" s="77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s="61" customFormat="1" ht="16.5" customHeight="1">
      <c r="A31" s="74"/>
      <c r="B31" s="75"/>
      <c r="C31" s="75"/>
      <c r="D31" s="76"/>
      <c r="E31" s="77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s="61" customFormat="1" ht="25.5" customHeight="1">
      <c r="A32" s="74"/>
      <c r="B32" s="75"/>
      <c r="C32" s="75"/>
      <c r="D32" s="76"/>
      <c r="E32" s="77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s="61" customFormat="1" ht="16.5" customHeight="1">
      <c r="A33" s="74"/>
      <c r="B33" s="75"/>
      <c r="C33" s="75"/>
      <c r="D33" s="76"/>
      <c r="E33" s="77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s="61" customFormat="1" ht="16.5" customHeight="1">
      <c r="A34" s="74"/>
      <c r="B34" s="75"/>
      <c r="C34" s="75"/>
      <c r="D34" s="76"/>
      <c r="E34" s="77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s="61" customFormat="1" ht="16.5" customHeight="1">
      <c r="A35" s="74"/>
      <c r="B35" s="75"/>
      <c r="C35" s="75"/>
      <c r="D35" s="76"/>
      <c r="E35" s="77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20" s="61" customFormat="1" ht="16.5" customHeight="1">
      <c r="A36" s="74"/>
      <c r="B36" s="75"/>
      <c r="C36" s="75"/>
      <c r="D36" s="76"/>
      <c r="E36" s="77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 s="61" customFormat="1" ht="21.75" customHeight="1">
      <c r="A37" s="74"/>
      <c r="B37" s="75"/>
      <c r="C37" s="75"/>
      <c r="D37" s="76"/>
      <c r="E37" s="77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1:20" ht="21.75" customHeight="1">
      <c r="A38" s="99" t="str">
        <f>'2-4'!$A$57</f>
        <v>The accompanying condensed notes to the interim financial information are an integral part of this interim financial information.</v>
      </c>
      <c r="B38" s="99"/>
      <c r="C38" s="99"/>
      <c r="D38" s="99"/>
      <c r="E38" s="6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</sheetData>
  <sheetProtection/>
  <mergeCells count="3">
    <mergeCell ref="N7:R7"/>
    <mergeCell ref="N8:P8"/>
    <mergeCell ref="J10:L10"/>
  </mergeCells>
  <printOptions/>
  <pageMargins left="0.78740157480315" right="0.511811023622047" top="0.511811023622047" bottom="0.590551181102362" header="0.4724409448818899" footer="0.393700787401575"/>
  <pageSetup firstPageNumber="10" useFirstPageNumber="1" fitToHeight="0" horizontalDpi="1200" verticalDpi="1200" orientation="landscape" paperSize="9" scale="85"/>
  <headerFooter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IV180"/>
  <sheetViews>
    <sheetView tabSelected="1" zoomScaleSheetLayoutView="70" workbookViewId="0" topLeftCell="B10">
      <selection activeCell="C24" sqref="C24"/>
    </sheetView>
  </sheetViews>
  <sheetFormatPr defaultColWidth="9.28125" defaultRowHeight="16.5" customHeight="1"/>
  <cols>
    <col min="1" max="1" width="1.57421875" style="2" customWidth="1"/>
    <col min="2" max="2" width="1.28515625" style="2" customWidth="1"/>
    <col min="3" max="3" width="54.7109375" style="2" customWidth="1"/>
    <col min="4" max="4" width="5.57421875" style="3" customWidth="1"/>
    <col min="5" max="5" width="0.5625" style="2" customWidth="1"/>
    <col min="6" max="6" width="11.421875" style="4" customWidth="1"/>
    <col min="7" max="7" width="0.5625" style="5" customWidth="1"/>
    <col min="8" max="8" width="11.421875" style="4" customWidth="1"/>
    <col min="9" max="9" width="0.5625" style="6" customWidth="1"/>
    <col min="10" max="10" width="11.421875" style="4" customWidth="1"/>
    <col min="11" max="11" width="0.5625" style="5" customWidth="1"/>
    <col min="12" max="12" width="11.421875" style="4" customWidth="1"/>
    <col min="13" max="16384" width="9.28125" style="7" customWidth="1"/>
  </cols>
  <sheetData>
    <row r="1" spans="1:12" ht="16.5" customHeight="1">
      <c r="A1" s="8" t="s">
        <v>0</v>
      </c>
      <c r="B1" s="8"/>
      <c r="C1" s="8"/>
      <c r="D1" s="9"/>
      <c r="G1" s="10"/>
      <c r="I1" s="36"/>
      <c r="K1" s="10"/>
      <c r="L1" s="37" t="s">
        <v>6</v>
      </c>
    </row>
    <row r="2" spans="1:11" ht="16.5" customHeight="1">
      <c r="A2" s="8" t="s">
        <v>201</v>
      </c>
      <c r="B2" s="8"/>
      <c r="C2" s="8"/>
      <c r="D2" s="9"/>
      <c r="G2" s="10"/>
      <c r="I2" s="36"/>
      <c r="K2" s="10"/>
    </row>
    <row r="3" spans="1:12" ht="16.5" customHeight="1">
      <c r="A3" s="11" t="str">
        <f>+'10'!A3</f>
        <v>For the six-month period ended 30 June 2022</v>
      </c>
      <c r="B3" s="11"/>
      <c r="C3" s="11"/>
      <c r="D3" s="12"/>
      <c r="E3" s="13"/>
      <c r="F3" s="14"/>
      <c r="G3" s="15"/>
      <c r="H3" s="14"/>
      <c r="I3" s="38"/>
      <c r="J3" s="14"/>
      <c r="K3" s="15"/>
      <c r="L3" s="14"/>
    </row>
    <row r="4" spans="7:11" ht="16.5" customHeight="1">
      <c r="G4" s="10"/>
      <c r="I4" s="36"/>
      <c r="K4" s="10"/>
    </row>
    <row r="5" spans="7:11" ht="16.5" customHeight="1">
      <c r="G5" s="10"/>
      <c r="I5" s="36"/>
      <c r="K5" s="10"/>
    </row>
    <row r="6" spans="6:12" ht="16.5" customHeight="1">
      <c r="F6" s="16" t="s">
        <v>3</v>
      </c>
      <c r="G6" s="16"/>
      <c r="H6" s="16"/>
      <c r="I6" s="39"/>
      <c r="J6" s="16" t="s">
        <v>4</v>
      </c>
      <c r="K6" s="16"/>
      <c r="L6" s="16"/>
    </row>
    <row r="7" spans="1:12" ht="16.5" customHeight="1">
      <c r="A7" s="7"/>
      <c r="E7" s="8"/>
      <c r="F7" s="17" t="s">
        <v>5</v>
      </c>
      <c r="G7" s="17"/>
      <c r="H7" s="17"/>
      <c r="I7" s="40"/>
      <c r="J7" s="17" t="s">
        <v>5</v>
      </c>
      <c r="K7" s="17"/>
      <c r="L7" s="17"/>
    </row>
    <row r="8" spans="5:12" ht="16.5" customHeight="1">
      <c r="E8" s="8"/>
      <c r="F8" s="271" t="s">
        <v>202</v>
      </c>
      <c r="G8" s="18"/>
      <c r="H8" s="271" t="s">
        <v>10</v>
      </c>
      <c r="I8" s="18"/>
      <c r="J8" s="271" t="s">
        <v>202</v>
      </c>
      <c r="K8" s="18"/>
      <c r="L8" s="271" t="s">
        <v>10</v>
      </c>
    </row>
    <row r="9" spans="4:12" ht="16.5" customHeight="1">
      <c r="D9" s="12" t="s">
        <v>11</v>
      </c>
      <c r="E9" s="8"/>
      <c r="F9" s="19" t="s">
        <v>12</v>
      </c>
      <c r="G9" s="18"/>
      <c r="H9" s="19" t="s">
        <v>12</v>
      </c>
      <c r="I9" s="18"/>
      <c r="J9" s="19" t="s">
        <v>12</v>
      </c>
      <c r="K9" s="18"/>
      <c r="L9" s="19" t="s">
        <v>12</v>
      </c>
    </row>
    <row r="10" spans="1:11" ht="16.5" customHeight="1">
      <c r="A10" s="20" t="s">
        <v>203</v>
      </c>
      <c r="B10" s="5"/>
      <c r="C10" s="5"/>
      <c r="F10" s="21"/>
      <c r="G10" s="10"/>
      <c r="I10" s="36"/>
      <c r="J10" s="21"/>
      <c r="K10" s="10"/>
    </row>
    <row r="11" spans="1:12" ht="16.5" customHeight="1">
      <c r="A11" s="5" t="s">
        <v>204</v>
      </c>
      <c r="B11" s="5"/>
      <c r="C11" s="5"/>
      <c r="F11" s="21">
        <f>'7-8 (6M)'!F30</f>
        <v>2279543</v>
      </c>
      <c r="G11" s="22"/>
      <c r="H11" s="4">
        <v>2551372</v>
      </c>
      <c r="I11" s="22"/>
      <c r="J11" s="21">
        <f>'7-8 (6M)'!J30</f>
        <v>2532532</v>
      </c>
      <c r="K11" s="22"/>
      <c r="L11" s="4">
        <v>2070261</v>
      </c>
    </row>
    <row r="12" spans="1:11" ht="16.5" customHeight="1">
      <c r="A12" s="2" t="s">
        <v>205</v>
      </c>
      <c r="F12" s="21"/>
      <c r="G12" s="22"/>
      <c r="I12" s="22"/>
      <c r="J12" s="21"/>
      <c r="K12" s="22"/>
    </row>
    <row r="13" spans="2:11" ht="16.5" customHeight="1">
      <c r="B13" s="2" t="s">
        <v>206</v>
      </c>
      <c r="F13" s="21"/>
      <c r="G13" s="22"/>
      <c r="I13" s="22"/>
      <c r="J13" s="21"/>
      <c r="K13" s="22"/>
    </row>
    <row r="14" spans="1:12" ht="16.5" customHeight="1">
      <c r="A14" s="2" t="s">
        <v>207</v>
      </c>
      <c r="B14" s="272" t="s">
        <v>208</v>
      </c>
      <c r="F14" s="21">
        <v>1747741</v>
      </c>
      <c r="G14" s="22"/>
      <c r="H14" s="4">
        <v>1412747</v>
      </c>
      <c r="I14" s="22"/>
      <c r="J14" s="21">
        <v>48181</v>
      </c>
      <c r="K14" s="22"/>
      <c r="L14" s="4">
        <v>47873</v>
      </c>
    </row>
    <row r="15" spans="2:12" ht="16.5" customHeight="1">
      <c r="B15" s="272" t="s">
        <v>209</v>
      </c>
      <c r="F15" s="21">
        <v>3262</v>
      </c>
      <c r="G15" s="22"/>
      <c r="H15" s="4">
        <v>-7218</v>
      </c>
      <c r="I15" s="22"/>
      <c r="J15" s="21">
        <v>0</v>
      </c>
      <c r="K15" s="22"/>
      <c r="L15" s="4">
        <v>0</v>
      </c>
    </row>
    <row r="16" spans="2:12" ht="16.5" customHeight="1">
      <c r="B16" s="272" t="s">
        <v>210</v>
      </c>
      <c r="F16" s="21">
        <v>-445</v>
      </c>
      <c r="G16" s="22"/>
      <c r="H16" s="4">
        <v>-9180</v>
      </c>
      <c r="I16" s="22"/>
      <c r="J16" s="21">
        <v>0</v>
      </c>
      <c r="K16" s="22"/>
      <c r="L16" s="4">
        <v>0</v>
      </c>
    </row>
    <row r="17" spans="2:12" ht="16.5" customHeight="1">
      <c r="B17" s="272" t="s">
        <v>211</v>
      </c>
      <c r="F17" s="21">
        <v>-16629</v>
      </c>
      <c r="G17" s="22"/>
      <c r="H17" s="4">
        <v>-5448</v>
      </c>
      <c r="I17" s="22"/>
      <c r="J17" s="21">
        <v>-181408</v>
      </c>
      <c r="K17" s="22"/>
      <c r="L17" s="4">
        <v>-184337</v>
      </c>
    </row>
    <row r="18" spans="2:12" ht="16.5" customHeight="1">
      <c r="B18" s="272" t="s">
        <v>212</v>
      </c>
      <c r="D18" s="23">
        <v>14.2</v>
      </c>
      <c r="F18" s="21">
        <v>0</v>
      </c>
      <c r="G18" s="22"/>
      <c r="H18" s="4">
        <v>0</v>
      </c>
      <c r="I18" s="22"/>
      <c r="J18" s="21">
        <v>-2816841</v>
      </c>
      <c r="K18" s="22"/>
      <c r="L18" s="4">
        <v>-2353432</v>
      </c>
    </row>
    <row r="19" spans="2:12" ht="16.5" customHeight="1">
      <c r="B19" s="272" t="s">
        <v>213</v>
      </c>
      <c r="F19" s="21">
        <v>654922</v>
      </c>
      <c r="G19" s="22"/>
      <c r="H19" s="4">
        <v>769175</v>
      </c>
      <c r="I19" s="22"/>
      <c r="J19" s="21">
        <v>351214</v>
      </c>
      <c r="K19" s="22"/>
      <c r="L19" s="4">
        <v>411955</v>
      </c>
    </row>
    <row r="20" spans="2:12" ht="16.5" customHeight="1">
      <c r="B20" s="272" t="s">
        <v>214</v>
      </c>
      <c r="F20" s="21">
        <v>9215</v>
      </c>
      <c r="G20" s="22"/>
      <c r="H20" s="4">
        <v>8384</v>
      </c>
      <c r="I20" s="22"/>
      <c r="J20" s="21">
        <v>4666</v>
      </c>
      <c r="K20" s="22"/>
      <c r="L20" s="4">
        <v>5970</v>
      </c>
    </row>
    <row r="21" spans="2:11" ht="16.5" customHeight="1">
      <c r="B21" s="272" t="s">
        <v>215</v>
      </c>
      <c r="D21" s="23"/>
      <c r="F21" s="21"/>
      <c r="G21" s="22"/>
      <c r="I21" s="22"/>
      <c r="J21" s="21"/>
      <c r="K21" s="22"/>
    </row>
    <row r="22" spans="3:12" ht="16.5" customHeight="1">
      <c r="C22" s="2" t="s">
        <v>216</v>
      </c>
      <c r="D22" s="23">
        <v>14.1</v>
      </c>
      <c r="F22" s="21">
        <v>-9045</v>
      </c>
      <c r="G22" s="22"/>
      <c r="H22" s="4">
        <v>33256</v>
      </c>
      <c r="I22" s="22"/>
      <c r="J22" s="21">
        <v>0</v>
      </c>
      <c r="K22" s="22"/>
      <c r="L22" s="4">
        <v>0</v>
      </c>
    </row>
    <row r="23" spans="2:12" ht="16.5" customHeight="1">
      <c r="B23" s="272" t="s">
        <v>217</v>
      </c>
      <c r="D23" s="23" t="s">
        <v>218</v>
      </c>
      <c r="F23" s="21">
        <v>-2120</v>
      </c>
      <c r="G23" s="22"/>
      <c r="H23" s="4">
        <v>0</v>
      </c>
      <c r="I23" s="22"/>
      <c r="J23" s="21">
        <v>0</v>
      </c>
      <c r="K23" s="1"/>
      <c r="L23" s="4">
        <v>0</v>
      </c>
    </row>
    <row r="24" spans="1:12" ht="16.5" customHeight="1">
      <c r="A24" s="7"/>
      <c r="B24" s="272" t="s">
        <v>219</v>
      </c>
      <c r="C24" s="7"/>
      <c r="D24" s="23"/>
      <c r="F24" s="21">
        <v>-102581</v>
      </c>
      <c r="G24" s="22"/>
      <c r="H24" s="4">
        <v>-2506</v>
      </c>
      <c r="I24" s="22"/>
      <c r="J24" s="21">
        <v>0</v>
      </c>
      <c r="K24" s="1"/>
      <c r="L24" s="4">
        <v>993</v>
      </c>
    </row>
    <row r="25" spans="2:12" ht="16.5" customHeight="1">
      <c r="B25" s="272" t="s">
        <v>220</v>
      </c>
      <c r="F25" s="21">
        <v>0</v>
      </c>
      <c r="G25" s="22"/>
      <c r="H25" s="4">
        <v>1286</v>
      </c>
      <c r="I25" s="22"/>
      <c r="J25" s="21">
        <v>0</v>
      </c>
      <c r="K25" s="6"/>
      <c r="L25" s="4">
        <v>1286</v>
      </c>
    </row>
    <row r="26" spans="2:12" ht="16.5" customHeight="1">
      <c r="B26" s="272" t="s">
        <v>221</v>
      </c>
      <c r="D26" s="3">
        <v>15</v>
      </c>
      <c r="F26" s="21">
        <v>123</v>
      </c>
      <c r="G26" s="22"/>
      <c r="H26" s="4">
        <v>766</v>
      </c>
      <c r="I26" s="22"/>
      <c r="J26" s="21">
        <v>0</v>
      </c>
      <c r="K26" s="6"/>
      <c r="L26" s="4">
        <v>0</v>
      </c>
    </row>
    <row r="27" spans="2:12" ht="16.5" customHeight="1">
      <c r="B27" s="272" t="s">
        <v>222</v>
      </c>
      <c r="F27" s="21">
        <v>11478</v>
      </c>
      <c r="G27" s="22"/>
      <c r="H27" s="4">
        <v>699</v>
      </c>
      <c r="I27" s="22"/>
      <c r="J27" s="21">
        <v>0</v>
      </c>
      <c r="K27" s="6"/>
      <c r="L27" s="4">
        <v>0</v>
      </c>
    </row>
    <row r="28" spans="2:12" ht="16.5" customHeight="1">
      <c r="B28" s="273" t="s">
        <v>223</v>
      </c>
      <c r="C28" s="5"/>
      <c r="F28" s="21">
        <v>-26549</v>
      </c>
      <c r="G28" s="22"/>
      <c r="H28" s="4">
        <v>-37684</v>
      </c>
      <c r="I28" s="22"/>
      <c r="J28" s="21">
        <v>-48858</v>
      </c>
      <c r="K28" s="22"/>
      <c r="L28" s="4">
        <v>-38207</v>
      </c>
    </row>
    <row r="29" spans="1:12" ht="16.5" customHeight="1">
      <c r="A29" s="5"/>
      <c r="B29" s="273" t="s">
        <v>224</v>
      </c>
      <c r="C29" s="5"/>
      <c r="F29" s="21">
        <v>734</v>
      </c>
      <c r="G29" s="22"/>
      <c r="H29" s="4">
        <v>0</v>
      </c>
      <c r="I29" s="22"/>
      <c r="J29" s="21">
        <v>0</v>
      </c>
      <c r="K29" s="22"/>
      <c r="L29" s="4">
        <v>0</v>
      </c>
    </row>
    <row r="30" spans="1:12" ht="16.5" customHeight="1">
      <c r="A30" s="5"/>
      <c r="B30" s="273" t="s">
        <v>225</v>
      </c>
      <c r="C30" s="5"/>
      <c r="F30" s="21">
        <v>-11</v>
      </c>
      <c r="G30" s="22"/>
      <c r="H30" s="4">
        <v>0</v>
      </c>
      <c r="I30" s="22"/>
      <c r="J30" s="21">
        <v>0</v>
      </c>
      <c r="K30" s="22"/>
      <c r="L30" s="4">
        <v>0</v>
      </c>
    </row>
    <row r="31" spans="2:12" ht="16.5" customHeight="1">
      <c r="B31" s="272" t="s">
        <v>226</v>
      </c>
      <c r="F31" s="21"/>
      <c r="G31" s="22"/>
      <c r="H31" s="24"/>
      <c r="I31" s="41"/>
      <c r="J31" s="42"/>
      <c r="K31" s="41"/>
      <c r="L31" s="24"/>
    </row>
    <row r="32" spans="3:12" ht="16.5" customHeight="1">
      <c r="C32" s="2" t="s">
        <v>227</v>
      </c>
      <c r="D32" s="23">
        <v>24.6</v>
      </c>
      <c r="F32" s="25">
        <v>0</v>
      </c>
      <c r="G32" s="22"/>
      <c r="H32" s="14">
        <v>0</v>
      </c>
      <c r="I32" s="41"/>
      <c r="J32" s="25">
        <v>-28671</v>
      </c>
      <c r="K32" s="41"/>
      <c r="L32" s="14">
        <v>-28634</v>
      </c>
    </row>
    <row r="33" spans="6:11" ht="16.5" customHeight="1">
      <c r="F33" s="21"/>
      <c r="G33" s="22"/>
      <c r="I33" s="22"/>
      <c r="J33" s="21"/>
      <c r="K33" s="22"/>
    </row>
    <row r="34" spans="1:10" ht="16.5" customHeight="1">
      <c r="A34" s="7"/>
      <c r="B34" s="2" t="s">
        <v>228</v>
      </c>
      <c r="F34" s="21"/>
      <c r="J34" s="21"/>
    </row>
    <row r="35" spans="3:12" ht="16.5" customHeight="1">
      <c r="C35" s="2" t="s">
        <v>229</v>
      </c>
      <c r="F35" s="21">
        <f>SUM(F11:F34)</f>
        <v>4549638</v>
      </c>
      <c r="G35" s="1"/>
      <c r="H35" s="4">
        <f>SUM(H11:H34)</f>
        <v>4715649</v>
      </c>
      <c r="I35" s="10"/>
      <c r="J35" s="21">
        <f>SUM(J11:J34)</f>
        <v>-139185</v>
      </c>
      <c r="K35" s="4"/>
      <c r="L35" s="4">
        <f>SUM(L11:L34)</f>
        <v>-66272</v>
      </c>
    </row>
    <row r="36" spans="2:12" ht="16.5" customHeight="1">
      <c r="B36" s="2" t="s">
        <v>230</v>
      </c>
      <c r="D36" s="9"/>
      <c r="E36" s="8"/>
      <c r="F36" s="21"/>
      <c r="G36" s="10"/>
      <c r="H36" s="26"/>
      <c r="I36" s="28"/>
      <c r="J36" s="32"/>
      <c r="K36" s="43"/>
      <c r="L36" s="26"/>
    </row>
    <row r="37" spans="3:12" ht="16.5" customHeight="1">
      <c r="C37" s="272" t="s">
        <v>231</v>
      </c>
      <c r="D37" s="9"/>
      <c r="E37" s="8"/>
      <c r="F37" s="21"/>
      <c r="G37" s="10"/>
      <c r="H37" s="26"/>
      <c r="I37" s="28"/>
      <c r="J37" s="32"/>
      <c r="K37" s="43"/>
      <c r="L37" s="26"/>
    </row>
    <row r="38" spans="3:12" ht="16.5" customHeight="1">
      <c r="C38" s="2" t="s">
        <v>232</v>
      </c>
      <c r="D38" s="9"/>
      <c r="E38" s="8"/>
      <c r="F38" s="21"/>
      <c r="G38" s="10"/>
      <c r="H38" s="26"/>
      <c r="I38" s="28"/>
      <c r="J38" s="32"/>
      <c r="K38" s="43"/>
      <c r="L38" s="26"/>
    </row>
    <row r="39" spans="2:12" ht="16.5" customHeight="1">
      <c r="B39" s="7"/>
      <c r="C39" s="272" t="s">
        <v>233</v>
      </c>
      <c r="D39" s="9"/>
      <c r="E39" s="8"/>
      <c r="F39" s="27">
        <v>1024270</v>
      </c>
      <c r="G39" s="28"/>
      <c r="H39" s="29">
        <v>167182</v>
      </c>
      <c r="I39" s="28"/>
      <c r="J39" s="27">
        <v>210574</v>
      </c>
      <c r="K39" s="28"/>
      <c r="L39" s="29">
        <v>64330</v>
      </c>
    </row>
    <row r="40" spans="2:12" ht="16.5" customHeight="1">
      <c r="B40" s="7"/>
      <c r="C40" s="272" t="s">
        <v>234</v>
      </c>
      <c r="D40" s="9"/>
      <c r="E40" s="8"/>
      <c r="F40" s="27">
        <v>-1060938</v>
      </c>
      <c r="G40" s="28"/>
      <c r="H40" s="29">
        <v>-9212</v>
      </c>
      <c r="I40" s="28"/>
      <c r="J40" s="27">
        <v>-20305</v>
      </c>
      <c r="K40" s="28"/>
      <c r="L40" s="29">
        <v>-30925</v>
      </c>
    </row>
    <row r="41" spans="2:12" ht="16.5" customHeight="1">
      <c r="B41" s="7"/>
      <c r="C41" s="272" t="s">
        <v>235</v>
      </c>
      <c r="D41" s="9"/>
      <c r="E41" s="8"/>
      <c r="F41" s="27">
        <v>-1688969</v>
      </c>
      <c r="G41" s="28"/>
      <c r="H41" s="29">
        <v>-755453</v>
      </c>
      <c r="I41" s="28"/>
      <c r="J41" s="27">
        <v>-135535</v>
      </c>
      <c r="K41" s="28"/>
      <c r="L41" s="29">
        <v>24684</v>
      </c>
    </row>
    <row r="42" spans="2:12" ht="16.5" customHeight="1">
      <c r="B42" s="7"/>
      <c r="C42" s="272" t="s">
        <v>236</v>
      </c>
      <c r="D42" s="9"/>
      <c r="E42" s="8"/>
      <c r="F42" s="27">
        <v>38385</v>
      </c>
      <c r="G42" s="28"/>
      <c r="H42" s="29">
        <v>1818</v>
      </c>
      <c r="I42" s="28"/>
      <c r="J42" s="27">
        <v>-5</v>
      </c>
      <c r="K42" s="28"/>
      <c r="L42" s="29">
        <v>4956</v>
      </c>
    </row>
    <row r="43" spans="2:12" ht="16.5" customHeight="1">
      <c r="B43" s="7"/>
      <c r="C43" s="272" t="s">
        <v>237</v>
      </c>
      <c r="D43" s="9"/>
      <c r="E43" s="8"/>
      <c r="F43" s="27">
        <v>-16313</v>
      </c>
      <c r="G43" s="28"/>
      <c r="H43" s="29">
        <v>180487</v>
      </c>
      <c r="I43" s="28"/>
      <c r="J43" s="27">
        <v>-95518</v>
      </c>
      <c r="K43" s="28"/>
      <c r="L43" s="29">
        <v>-130717</v>
      </c>
    </row>
    <row r="44" spans="2:12" ht="16.5" customHeight="1">
      <c r="B44" s="7"/>
      <c r="C44" s="272" t="s">
        <v>238</v>
      </c>
      <c r="D44" s="9"/>
      <c r="E44" s="8"/>
      <c r="F44" s="27">
        <v>64210</v>
      </c>
      <c r="G44" s="28"/>
      <c r="H44" s="29">
        <v>103615</v>
      </c>
      <c r="I44" s="28"/>
      <c r="J44" s="27">
        <v>-10074</v>
      </c>
      <c r="K44" s="28"/>
      <c r="L44" s="29">
        <v>119957</v>
      </c>
    </row>
    <row r="45" spans="2:12" ht="16.5" customHeight="1">
      <c r="B45" s="7"/>
      <c r="C45" s="272" t="s">
        <v>239</v>
      </c>
      <c r="D45" s="9"/>
      <c r="E45" s="8"/>
      <c r="F45" s="30">
        <v>-219</v>
      </c>
      <c r="G45" s="28"/>
      <c r="H45" s="31">
        <v>1089</v>
      </c>
      <c r="I45" s="28"/>
      <c r="J45" s="30">
        <v>0</v>
      </c>
      <c r="K45" s="22"/>
      <c r="L45" s="14">
        <v>0</v>
      </c>
    </row>
    <row r="46" spans="2:10" ht="16.5" customHeight="1">
      <c r="B46" s="7"/>
      <c r="D46" s="9"/>
      <c r="E46" s="8"/>
      <c r="F46" s="32"/>
      <c r="G46" s="28"/>
      <c r="J46" s="21"/>
    </row>
    <row r="47" spans="1:12" ht="16.5" customHeight="1">
      <c r="A47" s="7"/>
      <c r="B47" s="2" t="s">
        <v>240</v>
      </c>
      <c r="C47" s="7"/>
      <c r="D47" s="9"/>
      <c r="E47" s="8"/>
      <c r="F47" s="27">
        <f aca="true" t="shared" si="0" ref="F47">SUM(F35,F39:F45)</f>
        <v>2910064</v>
      </c>
      <c r="G47" s="29"/>
      <c r="H47" s="29">
        <f>SUM(H35,H39:H45)</f>
        <v>4405175</v>
      </c>
      <c r="I47" s="28"/>
      <c r="J47" s="27">
        <f>SUM(J35:J45)</f>
        <v>-190048</v>
      </c>
      <c r="K47" s="43"/>
      <c r="L47" s="29">
        <f>SUM(L35:L45)</f>
        <v>-13987</v>
      </c>
    </row>
    <row r="48" spans="1:12" ht="16.5" customHeight="1">
      <c r="A48" s="7"/>
      <c r="C48" s="272" t="s">
        <v>241</v>
      </c>
      <c r="D48" s="9"/>
      <c r="E48" s="8"/>
      <c r="F48" s="30">
        <v>-28816</v>
      </c>
      <c r="G48" s="28"/>
      <c r="H48" s="31">
        <v>-24697</v>
      </c>
      <c r="I48" s="28"/>
      <c r="J48" s="30">
        <v>-2649</v>
      </c>
      <c r="K48" s="28"/>
      <c r="L48" s="31">
        <v>-3512</v>
      </c>
    </row>
    <row r="49" spans="1:12" ht="16.5" customHeight="1">
      <c r="A49" s="7"/>
      <c r="D49" s="9"/>
      <c r="E49" s="8"/>
      <c r="F49" s="32"/>
      <c r="G49" s="28"/>
      <c r="H49" s="26"/>
      <c r="I49" s="43"/>
      <c r="J49" s="32"/>
      <c r="K49" s="28"/>
      <c r="L49" s="26"/>
    </row>
    <row r="50" spans="1:12" ht="16.5" customHeight="1">
      <c r="A50" s="8" t="s">
        <v>242</v>
      </c>
      <c r="B50" s="8"/>
      <c r="C50" s="8"/>
      <c r="D50" s="9"/>
      <c r="E50" s="33"/>
      <c r="F50" s="30">
        <f>SUM(F47:F48)</f>
        <v>2881248</v>
      </c>
      <c r="G50" s="33"/>
      <c r="H50" s="31">
        <f>SUM(H47:H48)</f>
        <v>4380478</v>
      </c>
      <c r="I50" s="43"/>
      <c r="J50" s="30">
        <f>SUM(J47:J48)</f>
        <v>-192697</v>
      </c>
      <c r="K50" s="28"/>
      <c r="L50" s="31">
        <f>SUM(L47:L48)</f>
        <v>-17499</v>
      </c>
    </row>
    <row r="51" spans="1:12" s="1" customFormat="1" ht="16.5" customHeight="1">
      <c r="A51" s="20"/>
      <c r="B51" s="20"/>
      <c r="C51" s="20"/>
      <c r="D51" s="34"/>
      <c r="E51" s="33"/>
      <c r="F51" s="33"/>
      <c r="G51" s="33"/>
      <c r="H51" s="33"/>
      <c r="I51" s="43"/>
      <c r="J51" s="33"/>
      <c r="K51" s="28"/>
      <c r="L51" s="33"/>
    </row>
    <row r="52" spans="1:12" s="1" customFormat="1" ht="16.5" customHeight="1">
      <c r="A52" s="20"/>
      <c r="B52" s="20"/>
      <c r="C52" s="20"/>
      <c r="D52" s="34"/>
      <c r="E52" s="33"/>
      <c r="F52" s="33"/>
      <c r="G52" s="33"/>
      <c r="H52" s="33"/>
      <c r="I52" s="43"/>
      <c r="J52" s="33"/>
      <c r="K52" s="28"/>
      <c r="L52" s="33"/>
    </row>
    <row r="53" spans="1:12" s="1" customFormat="1" ht="16.5" customHeight="1">
      <c r="A53" s="20"/>
      <c r="B53" s="20"/>
      <c r="C53" s="20"/>
      <c r="D53" s="34"/>
      <c r="E53" s="33"/>
      <c r="F53" s="33"/>
      <c r="G53" s="33"/>
      <c r="H53" s="33"/>
      <c r="I53" s="43"/>
      <c r="J53" s="33"/>
      <c r="K53" s="28"/>
      <c r="L53" s="33"/>
    </row>
    <row r="54" spans="1:12" s="1" customFormat="1" ht="16.5" customHeight="1">
      <c r="A54" s="20"/>
      <c r="B54" s="20"/>
      <c r="C54" s="20"/>
      <c r="D54" s="34"/>
      <c r="E54" s="33"/>
      <c r="F54" s="33"/>
      <c r="G54" s="33"/>
      <c r="H54" s="33"/>
      <c r="I54" s="43"/>
      <c r="J54" s="33"/>
      <c r="K54" s="28"/>
      <c r="L54" s="33"/>
    </row>
    <row r="55" spans="1:12" s="1" customFormat="1" ht="16.5" customHeight="1">
      <c r="A55" s="20"/>
      <c r="B55" s="20"/>
      <c r="C55" s="20"/>
      <c r="D55" s="34"/>
      <c r="E55" s="33"/>
      <c r="F55" s="33"/>
      <c r="G55" s="33"/>
      <c r="H55" s="33"/>
      <c r="I55" s="43"/>
      <c r="J55" s="33"/>
      <c r="K55" s="28"/>
      <c r="L55" s="33"/>
    </row>
    <row r="56" spans="1:12" s="1" customFormat="1" ht="16.5" customHeight="1">
      <c r="A56" s="20"/>
      <c r="B56" s="20"/>
      <c r="C56" s="20"/>
      <c r="D56" s="34"/>
      <c r="E56" s="33"/>
      <c r="F56" s="33"/>
      <c r="G56" s="33"/>
      <c r="H56" s="33"/>
      <c r="I56" s="43"/>
      <c r="J56" s="33"/>
      <c r="K56" s="28"/>
      <c r="L56" s="33"/>
    </row>
    <row r="57" spans="1:12" s="1" customFormat="1" ht="16.5" customHeight="1">
      <c r="A57" s="20"/>
      <c r="B57" s="20"/>
      <c r="C57" s="20"/>
      <c r="D57" s="34"/>
      <c r="E57" s="33"/>
      <c r="F57" s="33"/>
      <c r="G57" s="33"/>
      <c r="H57" s="33"/>
      <c r="I57" s="43"/>
      <c r="J57" s="33"/>
      <c r="K57" s="28"/>
      <c r="L57" s="33"/>
    </row>
    <row r="58" spans="1:12" s="1" customFormat="1" ht="16.5" customHeight="1">
      <c r="A58" s="20"/>
      <c r="B58" s="20"/>
      <c r="C58" s="20"/>
      <c r="D58" s="34"/>
      <c r="E58" s="33"/>
      <c r="F58" s="33"/>
      <c r="G58" s="33"/>
      <c r="H58" s="33"/>
      <c r="I58" s="43"/>
      <c r="J58" s="33"/>
      <c r="K58" s="28"/>
      <c r="L58" s="33"/>
    </row>
    <row r="59" spans="1:12" s="1" customFormat="1" ht="10.5" customHeight="1">
      <c r="A59" s="20"/>
      <c r="B59" s="20"/>
      <c r="C59" s="20"/>
      <c r="D59" s="34"/>
      <c r="E59" s="33"/>
      <c r="F59" s="33"/>
      <c r="G59" s="33"/>
      <c r="H59" s="33"/>
      <c r="I59" s="43"/>
      <c r="J59" s="33"/>
      <c r="K59" s="28"/>
      <c r="L59" s="33"/>
    </row>
    <row r="60" spans="1:12" ht="21.75" customHeight="1">
      <c r="A60" s="35" t="str">
        <f>'2-4'!$A$57</f>
        <v>The accompanying condensed notes to the interim financial information are an integral part of this interim financial information.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6.5" customHeight="1">
      <c r="A61" s="8" t="str">
        <f>+A1</f>
        <v>Energy Absolute Public Company Limited</v>
      </c>
      <c r="B61" s="8"/>
      <c r="C61" s="8"/>
      <c r="D61" s="9"/>
      <c r="G61" s="10"/>
      <c r="I61" s="36"/>
      <c r="K61" s="10"/>
      <c r="L61" s="37" t="s">
        <v>6</v>
      </c>
    </row>
    <row r="62" spans="1:11" ht="16.5" customHeight="1">
      <c r="A62" s="8" t="str">
        <f>A2</f>
        <v>Statement of Cash Flows </v>
      </c>
      <c r="B62" s="8"/>
      <c r="C62" s="8"/>
      <c r="D62" s="9"/>
      <c r="G62" s="10"/>
      <c r="I62" s="36"/>
      <c r="K62" s="10"/>
    </row>
    <row r="63" spans="1:12" ht="16.5" customHeight="1">
      <c r="A63" s="11" t="str">
        <f>+A3</f>
        <v>For the six-month period ended 30 June 2022</v>
      </c>
      <c r="B63" s="11"/>
      <c r="C63" s="11"/>
      <c r="D63" s="12"/>
      <c r="E63" s="13"/>
      <c r="F63" s="14"/>
      <c r="G63" s="15"/>
      <c r="H63" s="14"/>
      <c r="I63" s="38"/>
      <c r="J63" s="14"/>
      <c r="K63" s="15"/>
      <c r="L63" s="14"/>
    </row>
    <row r="64" spans="1:11" ht="16.5" customHeight="1">
      <c r="A64" s="8"/>
      <c r="B64" s="8"/>
      <c r="C64" s="8"/>
      <c r="D64" s="9"/>
      <c r="G64" s="10"/>
      <c r="I64" s="36"/>
      <c r="K64" s="10"/>
    </row>
    <row r="65" spans="1:11" ht="16.5" customHeight="1">
      <c r="A65" s="8"/>
      <c r="B65" s="8"/>
      <c r="C65" s="8"/>
      <c r="D65" s="9"/>
      <c r="G65" s="10"/>
      <c r="I65" s="36"/>
      <c r="K65" s="10"/>
    </row>
    <row r="66" spans="6:12" ht="16.5" customHeight="1">
      <c r="F66" s="16" t="s">
        <v>3</v>
      </c>
      <c r="G66" s="16"/>
      <c r="H66" s="16"/>
      <c r="I66" s="39"/>
      <c r="J66" s="16" t="s">
        <v>4</v>
      </c>
      <c r="K66" s="16"/>
      <c r="L66" s="16"/>
    </row>
    <row r="67" spans="1:12" ht="16.5" customHeight="1">
      <c r="A67" s="7"/>
      <c r="E67" s="8"/>
      <c r="F67" s="17" t="s">
        <v>5</v>
      </c>
      <c r="G67" s="17"/>
      <c r="H67" s="17"/>
      <c r="I67" s="40"/>
      <c r="J67" s="17" t="s">
        <v>5</v>
      </c>
      <c r="K67" s="17"/>
      <c r="L67" s="17"/>
    </row>
    <row r="68" spans="5:12" ht="16.5" customHeight="1">
      <c r="E68" s="8"/>
      <c r="F68" s="271" t="s">
        <v>202</v>
      </c>
      <c r="G68" s="18"/>
      <c r="H68" s="271" t="s">
        <v>10</v>
      </c>
      <c r="I68" s="18"/>
      <c r="J68" s="271" t="s">
        <v>202</v>
      </c>
      <c r="K68" s="18"/>
      <c r="L68" s="271" t="s">
        <v>10</v>
      </c>
    </row>
    <row r="69" spans="4:12" ht="16.5" customHeight="1">
      <c r="D69" s="12" t="s">
        <v>11</v>
      </c>
      <c r="E69" s="8"/>
      <c r="F69" s="19" t="s">
        <v>12</v>
      </c>
      <c r="G69" s="18"/>
      <c r="H69" s="19" t="s">
        <v>12</v>
      </c>
      <c r="I69" s="18"/>
      <c r="J69" s="19" t="s">
        <v>12</v>
      </c>
      <c r="K69" s="18"/>
      <c r="L69" s="19" t="s">
        <v>12</v>
      </c>
    </row>
    <row r="70" spans="1:12" ht="16.5" customHeight="1">
      <c r="A70" s="8" t="s">
        <v>243</v>
      </c>
      <c r="E70" s="8"/>
      <c r="F70" s="32"/>
      <c r="G70" s="28"/>
      <c r="H70" s="26"/>
      <c r="I70" s="43"/>
      <c r="J70" s="32"/>
      <c r="K70" s="28"/>
      <c r="L70" s="26"/>
    </row>
    <row r="71" spans="1:12" ht="16.5" customHeight="1">
      <c r="A71" s="2" t="s">
        <v>16</v>
      </c>
      <c r="D71" s="9"/>
      <c r="E71" s="8"/>
      <c r="F71" s="27">
        <v>-21893</v>
      </c>
      <c r="G71" s="28"/>
      <c r="H71" s="29">
        <v>-52073</v>
      </c>
      <c r="I71" s="28"/>
      <c r="J71" s="21">
        <v>0</v>
      </c>
      <c r="K71" s="28"/>
      <c r="L71" s="29">
        <v>-55184</v>
      </c>
    </row>
    <row r="72" spans="1:12" ht="16.5" customHeight="1">
      <c r="A72" s="2" t="s">
        <v>244</v>
      </c>
      <c r="D72" s="23">
        <v>24.4</v>
      </c>
      <c r="E72" s="8"/>
      <c r="F72" s="27">
        <v>0</v>
      </c>
      <c r="G72" s="28"/>
      <c r="H72" s="29">
        <v>0</v>
      </c>
      <c r="I72" s="28"/>
      <c r="J72" s="27">
        <v>450000</v>
      </c>
      <c r="K72" s="28"/>
      <c r="L72" s="29">
        <v>101133</v>
      </c>
    </row>
    <row r="73" spans="1:12" ht="16.5" customHeight="1">
      <c r="A73" s="2" t="s">
        <v>245</v>
      </c>
      <c r="D73" s="23">
        <v>24.4</v>
      </c>
      <c r="E73" s="8"/>
      <c r="F73" s="21">
        <v>-24000</v>
      </c>
      <c r="G73" s="28"/>
      <c r="H73" s="4">
        <v>0</v>
      </c>
      <c r="I73" s="28"/>
      <c r="J73" s="21">
        <v>-2834786</v>
      </c>
      <c r="K73" s="28"/>
      <c r="L73" s="29">
        <v>-660011</v>
      </c>
    </row>
    <row r="74" spans="1:12" ht="16.5" customHeight="1">
      <c r="A74" s="2" t="s">
        <v>246</v>
      </c>
      <c r="D74" s="23">
        <v>24.4</v>
      </c>
      <c r="E74" s="8"/>
      <c r="F74" s="21">
        <v>0</v>
      </c>
      <c r="G74" s="28"/>
      <c r="H74" s="4">
        <v>0</v>
      </c>
      <c r="I74" s="28"/>
      <c r="J74" s="21">
        <v>1249000</v>
      </c>
      <c r="K74" s="1"/>
      <c r="L74" s="29">
        <v>1450000</v>
      </c>
    </row>
    <row r="75" spans="1:12" ht="16.5" customHeight="1">
      <c r="A75" s="2" t="s">
        <v>247</v>
      </c>
      <c r="D75" s="23">
        <v>24.4</v>
      </c>
      <c r="E75" s="8"/>
      <c r="F75" s="21">
        <v>0</v>
      </c>
      <c r="G75" s="28"/>
      <c r="H75" s="4">
        <v>0</v>
      </c>
      <c r="I75" s="28"/>
      <c r="J75" s="21">
        <v>-10000</v>
      </c>
      <c r="K75" s="1"/>
      <c r="L75" s="29">
        <v>-110000</v>
      </c>
    </row>
    <row r="76" spans="1:12" ht="16.5" customHeight="1">
      <c r="A76" s="2" t="s">
        <v>248</v>
      </c>
      <c r="D76" s="23" t="s">
        <v>218</v>
      </c>
      <c r="E76" s="8"/>
      <c r="F76" s="27">
        <v>-3215268</v>
      </c>
      <c r="G76" s="28"/>
      <c r="H76" s="29">
        <v>0</v>
      </c>
      <c r="I76" s="28"/>
      <c r="J76" s="27">
        <v>0</v>
      </c>
      <c r="K76" s="28"/>
      <c r="L76" s="29">
        <v>0</v>
      </c>
    </row>
    <row r="77" spans="1:12" ht="16.5" customHeight="1">
      <c r="A77" s="2" t="s">
        <v>249</v>
      </c>
      <c r="D77" s="23">
        <v>14.1</v>
      </c>
      <c r="E77" s="8"/>
      <c r="F77" s="27">
        <v>0</v>
      </c>
      <c r="G77" s="28"/>
      <c r="H77" s="29">
        <v>0</v>
      </c>
      <c r="I77" s="28"/>
      <c r="J77" s="27">
        <v>-3594900</v>
      </c>
      <c r="K77" s="28"/>
      <c r="L77" s="29">
        <v>-1744542</v>
      </c>
    </row>
    <row r="78" spans="1:12" ht="16.5" customHeight="1">
      <c r="A78" s="2" t="s">
        <v>250</v>
      </c>
      <c r="D78" s="23"/>
      <c r="E78" s="8"/>
      <c r="F78" s="27"/>
      <c r="G78" s="28"/>
      <c r="H78" s="29"/>
      <c r="I78" s="28"/>
      <c r="J78" s="27"/>
      <c r="K78" s="28"/>
      <c r="L78" s="29"/>
    </row>
    <row r="79" spans="1:12" ht="16.5" customHeight="1">
      <c r="A79" s="2" t="s">
        <v>251</v>
      </c>
      <c r="D79" s="23" t="s">
        <v>218</v>
      </c>
      <c r="E79" s="8"/>
      <c r="F79" s="27">
        <v>26489</v>
      </c>
      <c r="G79" s="28"/>
      <c r="H79" s="29">
        <v>0</v>
      </c>
      <c r="I79" s="28"/>
      <c r="J79" s="27">
        <v>0</v>
      </c>
      <c r="K79" s="28"/>
      <c r="L79" s="29">
        <v>0</v>
      </c>
    </row>
    <row r="80" spans="1:12" ht="16.5" customHeight="1">
      <c r="A80" s="2" t="s">
        <v>252</v>
      </c>
      <c r="D80" s="23"/>
      <c r="E80" s="8"/>
      <c r="F80" s="27">
        <v>0</v>
      </c>
      <c r="G80" s="28"/>
      <c r="H80" s="29">
        <v>-21990</v>
      </c>
      <c r="I80" s="28"/>
      <c r="J80" s="27">
        <v>0</v>
      </c>
      <c r="K80" s="28"/>
      <c r="L80" s="29">
        <v>0</v>
      </c>
    </row>
    <row r="81" spans="1:12" ht="16.5" customHeight="1">
      <c r="A81" s="2" t="s">
        <v>253</v>
      </c>
      <c r="D81" s="23">
        <v>14.1</v>
      </c>
      <c r="E81" s="8"/>
      <c r="F81" s="27">
        <v>-7000</v>
      </c>
      <c r="G81" s="28"/>
      <c r="H81" s="29">
        <v>-20000</v>
      </c>
      <c r="I81" s="28"/>
      <c r="J81" s="27">
        <v>0</v>
      </c>
      <c r="K81" s="28"/>
      <c r="L81" s="29">
        <v>0</v>
      </c>
    </row>
    <row r="82" spans="1:12" ht="16.5" customHeight="1">
      <c r="A82" s="2" t="s">
        <v>254</v>
      </c>
      <c r="D82" s="9"/>
      <c r="E82" s="8"/>
      <c r="F82" s="27">
        <v>-711</v>
      </c>
      <c r="G82" s="28"/>
      <c r="H82" s="29">
        <v>-444</v>
      </c>
      <c r="I82" s="28"/>
      <c r="J82" s="27">
        <v>-711</v>
      </c>
      <c r="K82" s="28"/>
      <c r="L82" s="29">
        <v>-444</v>
      </c>
    </row>
    <row r="83" spans="1:12" ht="15.75" customHeight="1">
      <c r="A83" s="2" t="s">
        <v>255</v>
      </c>
      <c r="B83" s="7"/>
      <c r="D83" s="9"/>
      <c r="E83" s="8"/>
      <c r="F83" s="27">
        <v>-1212754</v>
      </c>
      <c r="G83" s="28"/>
      <c r="H83" s="29">
        <v>-2568913</v>
      </c>
      <c r="I83" s="28"/>
      <c r="J83" s="27">
        <v>-48775</v>
      </c>
      <c r="K83" s="28"/>
      <c r="L83" s="29">
        <v>-13173</v>
      </c>
    </row>
    <row r="84" spans="1:12" ht="16.5" customHeight="1">
      <c r="A84" s="2" t="s">
        <v>256</v>
      </c>
      <c r="B84" s="7"/>
      <c r="D84" s="9"/>
      <c r="E84" s="8"/>
      <c r="F84" s="27">
        <v>10530</v>
      </c>
      <c r="G84" s="28"/>
      <c r="H84" s="29">
        <v>6794</v>
      </c>
      <c r="I84" s="28"/>
      <c r="J84" s="27">
        <v>0</v>
      </c>
      <c r="K84" s="1"/>
      <c r="L84" s="4">
        <v>3294</v>
      </c>
    </row>
    <row r="85" spans="1:12" ht="16.5" customHeight="1">
      <c r="A85" s="2" t="s">
        <v>257</v>
      </c>
      <c r="D85" s="3">
        <v>15</v>
      </c>
      <c r="E85" s="8"/>
      <c r="F85" s="27">
        <v>-21228</v>
      </c>
      <c r="G85" s="28"/>
      <c r="H85" s="29">
        <v>-45442</v>
      </c>
      <c r="I85" s="28"/>
      <c r="J85" s="27">
        <v>-881</v>
      </c>
      <c r="K85" s="1"/>
      <c r="L85" s="4">
        <v>-889</v>
      </c>
    </row>
    <row r="86" spans="1:11" ht="16.5" customHeight="1">
      <c r="A86" s="2" t="s">
        <v>258</v>
      </c>
      <c r="D86" s="9"/>
      <c r="E86" s="8"/>
      <c r="F86" s="27"/>
      <c r="G86" s="28"/>
      <c r="H86" s="29"/>
      <c r="I86" s="28"/>
      <c r="J86" s="27"/>
      <c r="K86" s="1"/>
    </row>
    <row r="87" spans="1:12" ht="16.5" customHeight="1">
      <c r="A87" s="7"/>
      <c r="B87" s="2" t="s">
        <v>259</v>
      </c>
      <c r="D87" s="23">
        <v>24.6</v>
      </c>
      <c r="E87" s="8"/>
      <c r="F87" s="27">
        <v>0</v>
      </c>
      <c r="G87" s="28"/>
      <c r="H87" s="29">
        <v>0</v>
      </c>
      <c r="I87" s="28"/>
      <c r="J87" s="27">
        <v>25464</v>
      </c>
      <c r="K87" s="1"/>
      <c r="L87" s="29">
        <v>59418</v>
      </c>
    </row>
    <row r="88" spans="1:12" ht="16.5" customHeight="1">
      <c r="A88" s="2" t="s">
        <v>260</v>
      </c>
      <c r="D88" s="44">
        <v>14.2</v>
      </c>
      <c r="E88" s="8"/>
      <c r="F88" s="27">
        <v>0</v>
      </c>
      <c r="G88" s="28"/>
      <c r="H88" s="29" t="s">
        <v>261</v>
      </c>
      <c r="I88" s="28"/>
      <c r="J88" s="27">
        <v>2816841</v>
      </c>
      <c r="K88" s="28"/>
      <c r="L88" s="1">
        <v>2353432</v>
      </c>
    </row>
    <row r="89" spans="1:12" ht="16.5" customHeight="1">
      <c r="A89" s="2" t="s">
        <v>262</v>
      </c>
      <c r="D89" s="9"/>
      <c r="E89" s="8"/>
      <c r="F89" s="27">
        <v>4645</v>
      </c>
      <c r="G89" s="28"/>
      <c r="H89" s="29">
        <v>4146</v>
      </c>
      <c r="I89" s="28"/>
      <c r="J89" s="27">
        <v>108350</v>
      </c>
      <c r="K89" s="28"/>
      <c r="L89" s="29">
        <v>93450</v>
      </c>
    </row>
    <row r="90" spans="1:12" ht="16.5" customHeight="1">
      <c r="A90" s="5" t="s">
        <v>263</v>
      </c>
      <c r="B90" s="5"/>
      <c r="C90" s="5"/>
      <c r="D90" s="9"/>
      <c r="E90" s="8"/>
      <c r="F90" s="27">
        <v>19297</v>
      </c>
      <c r="G90" s="28"/>
      <c r="H90" s="29">
        <v>0</v>
      </c>
      <c r="I90" s="28"/>
      <c r="J90" s="27">
        <v>0</v>
      </c>
      <c r="K90" s="28"/>
      <c r="L90" s="29">
        <v>0</v>
      </c>
    </row>
    <row r="91" spans="1:12" ht="16.5" customHeight="1">
      <c r="A91" s="2" t="s">
        <v>264</v>
      </c>
      <c r="D91" s="3">
        <v>15</v>
      </c>
      <c r="E91" s="8"/>
      <c r="F91" s="30">
        <v>-13557</v>
      </c>
      <c r="G91" s="28"/>
      <c r="H91" s="31">
        <v>0</v>
      </c>
      <c r="I91" s="28"/>
      <c r="J91" s="30">
        <v>0</v>
      </c>
      <c r="K91" s="28"/>
      <c r="L91" s="31">
        <v>0</v>
      </c>
    </row>
    <row r="92" spans="4:12" ht="16.5" customHeight="1">
      <c r="D92" s="9"/>
      <c r="E92" s="8"/>
      <c r="F92" s="45"/>
      <c r="G92" s="28"/>
      <c r="H92" s="33"/>
      <c r="I92" s="28"/>
      <c r="J92" s="45"/>
      <c r="K92" s="28"/>
      <c r="L92" s="33"/>
    </row>
    <row r="93" spans="1:12" ht="16.5" customHeight="1">
      <c r="A93" s="8" t="s">
        <v>265</v>
      </c>
      <c r="B93" s="8"/>
      <c r="C93" s="7"/>
      <c r="D93" s="9"/>
      <c r="E93" s="8"/>
      <c r="F93" s="30">
        <f>SUM(F71:F91)</f>
        <v>-4455450</v>
      </c>
      <c r="G93" s="33"/>
      <c r="H93" s="31">
        <f>SUM(H71:H91)</f>
        <v>-2697922</v>
      </c>
      <c r="I93" s="43"/>
      <c r="J93" s="30">
        <f>SUM(J71:J91)</f>
        <v>-1840398</v>
      </c>
      <c r="K93" s="28"/>
      <c r="L93" s="31">
        <f>SUM(L71:L91)</f>
        <v>1476484</v>
      </c>
    </row>
    <row r="94" spans="1:12" s="1" customFormat="1" ht="16.5" customHeight="1">
      <c r="A94" s="20"/>
      <c r="B94" s="20"/>
      <c r="D94" s="34"/>
      <c r="E94" s="20"/>
      <c r="F94" s="45"/>
      <c r="G94" s="28"/>
      <c r="H94" s="33"/>
      <c r="I94" s="43"/>
      <c r="J94" s="45"/>
      <c r="K94" s="28"/>
      <c r="L94" s="33"/>
    </row>
    <row r="95" spans="1:12" ht="16.5" customHeight="1">
      <c r="A95" s="8" t="s">
        <v>266</v>
      </c>
      <c r="D95" s="9"/>
      <c r="E95" s="8"/>
      <c r="F95" s="32"/>
      <c r="G95" s="28"/>
      <c r="H95" s="26"/>
      <c r="I95" s="43"/>
      <c r="J95" s="32"/>
      <c r="K95" s="28"/>
      <c r="L95" s="26"/>
    </row>
    <row r="96" spans="1:12" ht="16.5" customHeight="1">
      <c r="A96" s="2" t="s">
        <v>267</v>
      </c>
      <c r="D96" s="3">
        <v>18</v>
      </c>
      <c r="E96" s="8"/>
      <c r="F96" s="27">
        <v>7702295</v>
      </c>
      <c r="G96" s="28"/>
      <c r="H96" s="29">
        <v>3294880</v>
      </c>
      <c r="I96" s="28"/>
      <c r="J96" s="27">
        <v>5936567</v>
      </c>
      <c r="K96" s="43"/>
      <c r="L96" s="53">
        <v>2433720</v>
      </c>
    </row>
    <row r="97" spans="1:12" ht="16.5" customHeight="1">
      <c r="A97" s="272" t="s">
        <v>268</v>
      </c>
      <c r="C97" s="7"/>
      <c r="D97" s="3">
        <v>18</v>
      </c>
      <c r="E97" s="8"/>
      <c r="F97" s="46">
        <v>-2902120</v>
      </c>
      <c r="G97" s="1"/>
      <c r="H97" s="1">
        <v>-3529567</v>
      </c>
      <c r="I97" s="1"/>
      <c r="J97" s="54">
        <v>-2684178</v>
      </c>
      <c r="K97" s="1"/>
      <c r="L97" s="53">
        <v>-713236</v>
      </c>
    </row>
    <row r="98" spans="1:12" ht="16.5" customHeight="1">
      <c r="A98" s="272" t="s">
        <v>269</v>
      </c>
      <c r="C98" s="7"/>
      <c r="D98" s="3">
        <v>19</v>
      </c>
      <c r="E98" s="8"/>
      <c r="F98" s="46">
        <v>1129263</v>
      </c>
      <c r="G98" s="28"/>
      <c r="H98" s="47">
        <v>4352875</v>
      </c>
      <c r="I98" s="28"/>
      <c r="J98" s="46">
        <v>1000000</v>
      </c>
      <c r="K98" s="28"/>
      <c r="L98" s="53">
        <v>1500000</v>
      </c>
    </row>
    <row r="99" spans="1:12" ht="16.5" customHeight="1">
      <c r="A99" s="272" t="s">
        <v>270</v>
      </c>
      <c r="D99" s="3">
        <v>19</v>
      </c>
      <c r="E99" s="8"/>
      <c r="F99" s="27">
        <v>-2918964</v>
      </c>
      <c r="G99" s="28"/>
      <c r="H99" s="29">
        <v>-3411906</v>
      </c>
      <c r="I99" s="28"/>
      <c r="J99" s="27">
        <v>-570000</v>
      </c>
      <c r="K99" s="28"/>
      <c r="L99" s="53">
        <v>-3270000</v>
      </c>
    </row>
    <row r="100" spans="1:12" s="1" customFormat="1" ht="16.5" customHeight="1">
      <c r="A100" s="273" t="s">
        <v>271</v>
      </c>
      <c r="B100" s="5"/>
      <c r="C100" s="5"/>
      <c r="D100" s="6"/>
      <c r="E100" s="48"/>
      <c r="F100" s="49"/>
      <c r="G100" s="48"/>
      <c r="H100" s="29"/>
      <c r="I100" s="48"/>
      <c r="J100" s="49"/>
      <c r="K100" s="48"/>
      <c r="L100" s="29"/>
    </row>
    <row r="101" spans="2:12" ht="16.5" customHeight="1">
      <c r="B101" s="272" t="s">
        <v>22</v>
      </c>
      <c r="D101" s="50">
        <v>24.5</v>
      </c>
      <c r="E101" s="8"/>
      <c r="F101" s="27">
        <v>135000</v>
      </c>
      <c r="G101" s="28"/>
      <c r="H101" s="29">
        <v>1801</v>
      </c>
      <c r="I101" s="28"/>
      <c r="J101" s="27">
        <v>0</v>
      </c>
      <c r="K101" s="28"/>
      <c r="L101" s="53">
        <v>580000</v>
      </c>
    </row>
    <row r="102" spans="1:12" ht="16.5" customHeight="1">
      <c r="A102" s="2" t="s">
        <v>272</v>
      </c>
      <c r="D102" s="50">
        <v>24.5</v>
      </c>
      <c r="E102" s="8"/>
      <c r="F102" s="27">
        <v>0</v>
      </c>
      <c r="G102" s="28"/>
      <c r="H102" s="29">
        <v>0</v>
      </c>
      <c r="I102" s="28"/>
      <c r="J102" s="27">
        <v>-63100</v>
      </c>
      <c r="K102" s="28"/>
      <c r="L102" s="53">
        <v>0</v>
      </c>
    </row>
    <row r="103" spans="1:12" ht="16.5" customHeight="1">
      <c r="A103" s="5" t="s">
        <v>273</v>
      </c>
      <c r="B103" s="5"/>
      <c r="C103" s="5"/>
      <c r="D103" s="50">
        <v>24.5</v>
      </c>
      <c r="E103" s="8"/>
      <c r="F103" s="27">
        <v>0</v>
      </c>
      <c r="G103" s="28"/>
      <c r="H103" s="29">
        <v>0</v>
      </c>
      <c r="I103" s="28"/>
      <c r="J103" s="27">
        <v>-204000</v>
      </c>
      <c r="K103" s="28"/>
      <c r="L103" s="53">
        <v>0</v>
      </c>
    </row>
    <row r="104" spans="1:12" ht="16.5" customHeight="1">
      <c r="A104" s="5" t="s">
        <v>274</v>
      </c>
      <c r="B104" s="5"/>
      <c r="C104" s="5"/>
      <c r="D104" s="6">
        <v>19</v>
      </c>
      <c r="E104" s="8"/>
      <c r="F104" s="27">
        <v>-31725</v>
      </c>
      <c r="G104" s="28"/>
      <c r="H104" s="29">
        <v>-7653</v>
      </c>
      <c r="I104" s="28"/>
      <c r="J104" s="27">
        <v>-1000</v>
      </c>
      <c r="K104" s="28"/>
      <c r="L104" s="53">
        <v>-7500</v>
      </c>
    </row>
    <row r="105" spans="1:12" ht="16.5" customHeight="1">
      <c r="A105" s="272" t="s">
        <v>275</v>
      </c>
      <c r="D105" s="9"/>
      <c r="E105" s="8"/>
      <c r="F105" s="27">
        <v>-83000</v>
      </c>
      <c r="G105" s="28"/>
      <c r="H105" s="29">
        <v>-115522</v>
      </c>
      <c r="I105" s="28"/>
      <c r="J105" s="27">
        <v>-7684</v>
      </c>
      <c r="K105" s="28"/>
      <c r="L105" s="53">
        <v>-50152</v>
      </c>
    </row>
    <row r="106" spans="1:12" ht="16.5" customHeight="1">
      <c r="A106" s="272" t="s">
        <v>276</v>
      </c>
      <c r="D106" s="23"/>
      <c r="E106" s="8"/>
      <c r="F106" s="27"/>
      <c r="G106" s="28"/>
      <c r="H106" s="29"/>
      <c r="I106" s="28"/>
      <c r="J106" s="27"/>
      <c r="K106" s="28"/>
      <c r="L106" s="29"/>
    </row>
    <row r="107" spans="2:12" ht="16.5" customHeight="1">
      <c r="B107" s="51" t="s">
        <v>277</v>
      </c>
      <c r="D107" s="23"/>
      <c r="E107" s="8"/>
      <c r="F107" s="27">
        <v>0</v>
      </c>
      <c r="G107" s="28"/>
      <c r="H107" s="29">
        <v>845289</v>
      </c>
      <c r="I107" s="28"/>
      <c r="J107" s="27">
        <v>0</v>
      </c>
      <c r="K107" s="28"/>
      <c r="L107" s="29">
        <v>0</v>
      </c>
    </row>
    <row r="108" spans="1:12" ht="16.5" customHeight="1">
      <c r="A108" s="272" t="s">
        <v>185</v>
      </c>
      <c r="B108" s="51"/>
      <c r="D108" s="23"/>
      <c r="E108" s="8"/>
      <c r="F108" s="27">
        <v>-1118810</v>
      </c>
      <c r="G108" s="28"/>
      <c r="H108" s="29">
        <v>-1118579</v>
      </c>
      <c r="I108" s="28"/>
      <c r="J108" s="27">
        <v>-1118810</v>
      </c>
      <c r="K108" s="28"/>
      <c r="L108" s="29">
        <v>-1118579</v>
      </c>
    </row>
    <row r="109" spans="1:12" ht="16.5" customHeight="1">
      <c r="A109" s="272" t="s">
        <v>278</v>
      </c>
      <c r="D109" s="9"/>
      <c r="E109" s="8"/>
      <c r="F109" s="30">
        <v>-581997</v>
      </c>
      <c r="G109" s="28"/>
      <c r="H109" s="31">
        <v>-755274</v>
      </c>
      <c r="I109" s="28"/>
      <c r="J109" s="30">
        <v>-403450</v>
      </c>
      <c r="K109" s="28"/>
      <c r="L109" s="31">
        <v>-409615</v>
      </c>
    </row>
    <row r="110" spans="4:12" ht="16.5" customHeight="1">
      <c r="D110" s="9"/>
      <c r="E110" s="8"/>
      <c r="F110" s="32"/>
      <c r="G110" s="28"/>
      <c r="H110" s="26"/>
      <c r="I110" s="43"/>
      <c r="J110" s="32"/>
      <c r="K110" s="28"/>
      <c r="L110" s="26"/>
    </row>
    <row r="111" spans="1:12" ht="16.5" customHeight="1">
      <c r="A111" s="8" t="s">
        <v>265</v>
      </c>
      <c r="B111" s="8"/>
      <c r="C111" s="8"/>
      <c r="D111" s="9"/>
      <c r="E111" s="8"/>
      <c r="F111" s="30">
        <f>SUM(F96:F109)</f>
        <v>1329942</v>
      </c>
      <c r="G111" s="28"/>
      <c r="H111" s="31">
        <f>SUM(H96:H109)</f>
        <v>-443656</v>
      </c>
      <c r="I111" s="33"/>
      <c r="J111" s="30">
        <f>SUM(J96:J109)</f>
        <v>1884345</v>
      </c>
      <c r="K111" s="28"/>
      <c r="L111" s="31">
        <f>SUM(L96:L109)</f>
        <v>-1055362</v>
      </c>
    </row>
    <row r="112" spans="1:12" ht="16.5" customHeight="1">
      <c r="A112" s="8"/>
      <c r="B112" s="8"/>
      <c r="C112" s="8"/>
      <c r="D112" s="9"/>
      <c r="E112" s="8"/>
      <c r="F112" s="33"/>
      <c r="G112" s="28"/>
      <c r="H112" s="33"/>
      <c r="I112" s="33"/>
      <c r="J112" s="33"/>
      <c r="K112" s="28"/>
      <c r="L112" s="33"/>
    </row>
    <row r="113" spans="1:12" ht="16.5" customHeight="1">
      <c r="A113" s="8"/>
      <c r="B113" s="8"/>
      <c r="C113" s="8"/>
      <c r="D113" s="9"/>
      <c r="E113" s="8"/>
      <c r="F113" s="33"/>
      <c r="G113" s="28"/>
      <c r="H113" s="33"/>
      <c r="I113" s="33"/>
      <c r="J113" s="33"/>
      <c r="K113" s="28"/>
      <c r="L113" s="33"/>
    </row>
    <row r="114" spans="1:12" ht="16.5" customHeight="1">
      <c r="A114" s="8"/>
      <c r="B114" s="8"/>
      <c r="C114" s="8"/>
      <c r="D114" s="9"/>
      <c r="E114" s="8"/>
      <c r="F114" s="33"/>
      <c r="G114" s="28"/>
      <c r="H114" s="33"/>
      <c r="I114" s="33"/>
      <c r="J114" s="33"/>
      <c r="K114" s="28"/>
      <c r="L114" s="33"/>
    </row>
    <row r="115" spans="1:12" ht="16.5" customHeight="1">
      <c r="A115" s="8"/>
      <c r="B115" s="8"/>
      <c r="C115" s="8"/>
      <c r="D115" s="9"/>
      <c r="E115" s="8"/>
      <c r="F115" s="33"/>
      <c r="G115" s="28"/>
      <c r="H115" s="33"/>
      <c r="I115" s="33"/>
      <c r="J115" s="33"/>
      <c r="K115" s="28"/>
      <c r="L115" s="33"/>
    </row>
    <row r="116" spans="1:12" ht="16.5" customHeight="1">
      <c r="A116" s="8"/>
      <c r="B116" s="8"/>
      <c r="C116" s="8"/>
      <c r="D116" s="9"/>
      <c r="E116" s="8"/>
      <c r="F116" s="33"/>
      <c r="G116" s="28"/>
      <c r="H116" s="33"/>
      <c r="I116" s="33"/>
      <c r="J116" s="33"/>
      <c r="K116" s="28"/>
      <c r="L116" s="33"/>
    </row>
    <row r="117" spans="1:12" ht="16.5" customHeight="1">
      <c r="A117" s="8"/>
      <c r="B117" s="8"/>
      <c r="C117" s="8"/>
      <c r="D117" s="9"/>
      <c r="E117" s="8"/>
      <c r="F117" s="33"/>
      <c r="G117" s="28"/>
      <c r="H117" s="33"/>
      <c r="I117" s="33"/>
      <c r="J117" s="33"/>
      <c r="K117" s="28"/>
      <c r="L117" s="33"/>
    </row>
    <row r="118" spans="1:12" ht="16.5" customHeight="1">
      <c r="A118" s="8"/>
      <c r="B118" s="8"/>
      <c r="C118" s="8"/>
      <c r="D118" s="9"/>
      <c r="E118" s="8"/>
      <c r="F118" s="33"/>
      <c r="G118" s="28"/>
      <c r="H118" s="33"/>
      <c r="I118" s="33"/>
      <c r="J118" s="33"/>
      <c r="K118" s="28"/>
      <c r="L118" s="33"/>
    </row>
    <row r="119" spans="1:12" ht="16.5" customHeight="1">
      <c r="A119" s="8"/>
      <c r="B119" s="8"/>
      <c r="C119" s="8"/>
      <c r="D119" s="9"/>
      <c r="E119" s="9"/>
      <c r="F119" s="34"/>
      <c r="G119" s="34"/>
      <c r="H119" s="34"/>
      <c r="I119" s="34"/>
      <c r="J119" s="34"/>
      <c r="K119" s="28"/>
      <c r="L119" s="33"/>
    </row>
    <row r="120" spans="1:12" s="1" customFormat="1" ht="16.5" customHeight="1">
      <c r="A120" s="52" t="str">
        <f>'2-4'!$A$57</f>
        <v>The accompanying condensed notes to the interim financial information are an integral part of this interim financial information.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6.5" customHeight="1">
      <c r="A121" s="8" t="str">
        <f>+A61</f>
        <v>Energy Absolute Public Company Limited</v>
      </c>
      <c r="B121" s="8"/>
      <c r="C121" s="8"/>
      <c r="D121" s="9"/>
      <c r="G121" s="10"/>
      <c r="I121" s="36"/>
      <c r="K121" s="10"/>
      <c r="L121" s="37" t="s">
        <v>6</v>
      </c>
    </row>
    <row r="122" spans="1:11" ht="16.5" customHeight="1">
      <c r="A122" s="8" t="str">
        <f>A62</f>
        <v>Statement of Cash Flows </v>
      </c>
      <c r="B122" s="8"/>
      <c r="C122" s="8"/>
      <c r="D122" s="9"/>
      <c r="G122" s="10"/>
      <c r="I122" s="36"/>
      <c r="K122" s="10"/>
    </row>
    <row r="123" spans="1:12" ht="16.5" customHeight="1">
      <c r="A123" s="11" t="str">
        <f>+A63</f>
        <v>For the six-month period ended 30 June 2022</v>
      </c>
      <c r="B123" s="11"/>
      <c r="C123" s="11"/>
      <c r="D123" s="12"/>
      <c r="E123" s="13"/>
      <c r="F123" s="14"/>
      <c r="G123" s="15"/>
      <c r="H123" s="14"/>
      <c r="I123" s="38"/>
      <c r="J123" s="14"/>
      <c r="K123" s="15"/>
      <c r="L123" s="14"/>
    </row>
    <row r="124" spans="1:11" ht="16.5" customHeight="1">
      <c r="A124" s="8"/>
      <c r="B124" s="8"/>
      <c r="C124" s="8"/>
      <c r="D124" s="9"/>
      <c r="G124" s="10"/>
      <c r="I124" s="36"/>
      <c r="K124" s="10"/>
    </row>
    <row r="125" spans="1:11" ht="16.5" customHeight="1">
      <c r="A125" s="8"/>
      <c r="B125" s="8"/>
      <c r="C125" s="8"/>
      <c r="D125" s="9"/>
      <c r="G125" s="10"/>
      <c r="I125" s="36"/>
      <c r="K125" s="10"/>
    </row>
    <row r="126" spans="6:12" ht="16.5" customHeight="1">
      <c r="F126" s="16" t="s">
        <v>3</v>
      </c>
      <c r="G126" s="16"/>
      <c r="H126" s="16"/>
      <c r="I126" s="39"/>
      <c r="J126" s="16" t="s">
        <v>4</v>
      </c>
      <c r="K126" s="16"/>
      <c r="L126" s="16"/>
    </row>
    <row r="127" spans="1:12" ht="16.5" customHeight="1">
      <c r="A127" s="7"/>
      <c r="E127" s="8"/>
      <c r="F127" s="17" t="s">
        <v>5</v>
      </c>
      <c r="G127" s="17"/>
      <c r="H127" s="17"/>
      <c r="I127" s="40"/>
      <c r="J127" s="17" t="s">
        <v>5</v>
      </c>
      <c r="K127" s="17"/>
      <c r="L127" s="17"/>
    </row>
    <row r="128" spans="5:12" ht="16.5" customHeight="1">
      <c r="E128" s="8"/>
      <c r="F128" s="271" t="s">
        <v>202</v>
      </c>
      <c r="G128" s="18"/>
      <c r="H128" s="271" t="s">
        <v>10</v>
      </c>
      <c r="I128" s="18"/>
      <c r="J128" s="271" t="s">
        <v>202</v>
      </c>
      <c r="K128" s="18"/>
      <c r="L128" s="271" t="s">
        <v>10</v>
      </c>
    </row>
    <row r="129" spans="4:12" ht="16.5" customHeight="1">
      <c r="D129" s="12" t="s">
        <v>11</v>
      </c>
      <c r="E129" s="8"/>
      <c r="F129" s="19" t="s">
        <v>12</v>
      </c>
      <c r="G129" s="18"/>
      <c r="H129" s="19" t="s">
        <v>12</v>
      </c>
      <c r="I129" s="18"/>
      <c r="J129" s="19" t="s">
        <v>12</v>
      </c>
      <c r="K129" s="18"/>
      <c r="L129" s="19" t="s">
        <v>12</v>
      </c>
    </row>
    <row r="130" spans="5:12" ht="16.5" customHeight="1">
      <c r="E130" s="8"/>
      <c r="F130" s="32"/>
      <c r="G130" s="28"/>
      <c r="H130" s="26"/>
      <c r="I130" s="43"/>
      <c r="J130" s="32"/>
      <c r="K130" s="28"/>
      <c r="L130" s="26"/>
    </row>
    <row r="131" spans="1:12" ht="16.5" customHeight="1">
      <c r="A131" s="8"/>
      <c r="B131" s="8"/>
      <c r="C131" s="8"/>
      <c r="D131" s="9"/>
      <c r="E131" s="8"/>
      <c r="F131" s="45"/>
      <c r="G131" s="28"/>
      <c r="H131" s="33"/>
      <c r="I131" s="33"/>
      <c r="J131" s="45"/>
      <c r="K131" s="28"/>
      <c r="L131" s="33"/>
    </row>
    <row r="132" spans="1:12" ht="16.5" customHeight="1">
      <c r="A132" s="8" t="s">
        <v>279</v>
      </c>
      <c r="B132" s="8"/>
      <c r="C132" s="8"/>
      <c r="D132" s="9"/>
      <c r="E132" s="8"/>
      <c r="F132" s="27">
        <f>F50+F93+F111</f>
        <v>-244260</v>
      </c>
      <c r="G132" s="28"/>
      <c r="H132" s="29">
        <v>1238900</v>
      </c>
      <c r="I132" s="43"/>
      <c r="J132" s="27">
        <f>J50+J93+J111</f>
        <v>-148750</v>
      </c>
      <c r="K132" s="28"/>
      <c r="L132" s="29">
        <v>403623</v>
      </c>
    </row>
    <row r="133" spans="1:12" ht="16.5" customHeight="1">
      <c r="A133" s="2" t="s">
        <v>280</v>
      </c>
      <c r="D133" s="9"/>
      <c r="E133" s="8"/>
      <c r="F133" s="27">
        <f>'2-4'!H17</f>
        <v>2926972</v>
      </c>
      <c r="G133" s="28"/>
      <c r="H133" s="29">
        <v>2950667</v>
      </c>
      <c r="I133" s="28"/>
      <c r="J133" s="27">
        <f>'2-4'!L17</f>
        <v>662435</v>
      </c>
      <c r="K133" s="28"/>
      <c r="L133" s="29">
        <v>637795</v>
      </c>
    </row>
    <row r="134" spans="1:12" ht="16.5" customHeight="1">
      <c r="A134" s="2" t="s">
        <v>281</v>
      </c>
      <c r="B134" s="7"/>
      <c r="C134" s="7"/>
      <c r="D134" s="9"/>
      <c r="E134" s="8"/>
      <c r="F134" s="30">
        <v>-17763</v>
      </c>
      <c r="G134" s="28"/>
      <c r="H134" s="31">
        <v>21123</v>
      </c>
      <c r="I134" s="28"/>
      <c r="J134" s="30">
        <v>-451</v>
      </c>
      <c r="K134" s="28"/>
      <c r="L134" s="31">
        <v>525</v>
      </c>
    </row>
    <row r="135" spans="4:12" ht="16.5" customHeight="1">
      <c r="D135" s="9"/>
      <c r="E135" s="8"/>
      <c r="F135" s="32"/>
      <c r="G135" s="28"/>
      <c r="H135" s="26"/>
      <c r="I135" s="43"/>
      <c r="J135" s="32"/>
      <c r="K135" s="28"/>
      <c r="L135" s="26"/>
    </row>
    <row r="136" spans="1:12" ht="16.5" customHeight="1">
      <c r="A136" s="8" t="s">
        <v>282</v>
      </c>
      <c r="D136" s="9"/>
      <c r="E136" s="8"/>
      <c r="F136" s="55">
        <f>SUM(F132:F135)</f>
        <v>2664949</v>
      </c>
      <c r="G136" s="28"/>
      <c r="H136" s="56">
        <f>SUM(H132:H135)</f>
        <v>4210690</v>
      </c>
      <c r="I136" s="43"/>
      <c r="J136" s="55">
        <f>SUM(J132:J134)</f>
        <v>513234</v>
      </c>
      <c r="K136" s="28"/>
      <c r="L136" s="56">
        <f>SUM(L132:L135)</f>
        <v>1041943</v>
      </c>
    </row>
    <row r="137" spans="5:12" ht="16.5" customHeight="1">
      <c r="E137" s="8"/>
      <c r="F137" s="32"/>
      <c r="G137" s="28"/>
      <c r="H137" s="26"/>
      <c r="I137" s="43"/>
      <c r="J137" s="32"/>
      <c r="K137" s="28"/>
      <c r="L137" s="26"/>
    </row>
    <row r="138" spans="1:12" ht="16.5" customHeight="1">
      <c r="A138" s="8" t="s">
        <v>283</v>
      </c>
      <c r="D138" s="9"/>
      <c r="E138" s="8"/>
      <c r="F138" s="27"/>
      <c r="G138" s="57"/>
      <c r="H138" s="29"/>
      <c r="I138" s="60"/>
      <c r="J138" s="27"/>
      <c r="K138" s="57"/>
      <c r="L138" s="29"/>
    </row>
    <row r="139" spans="1:12" ht="16.5" customHeight="1">
      <c r="A139" s="272" t="s">
        <v>284</v>
      </c>
      <c r="D139" s="9"/>
      <c r="E139" s="8"/>
      <c r="F139" s="27"/>
      <c r="G139" s="57"/>
      <c r="H139" s="29"/>
      <c r="I139" s="60"/>
      <c r="J139" s="27"/>
      <c r="K139" s="57"/>
      <c r="L139" s="29"/>
    </row>
    <row r="140" spans="2:12" ht="16.5" customHeight="1">
      <c r="B140" s="2" t="s">
        <v>285</v>
      </c>
      <c r="D140" s="9"/>
      <c r="E140" s="8"/>
      <c r="F140" s="30">
        <f>F136</f>
        <v>2664949</v>
      </c>
      <c r="G140" s="57"/>
      <c r="H140" s="31">
        <f>H136</f>
        <v>4210690</v>
      </c>
      <c r="I140" s="28"/>
      <c r="J140" s="30">
        <f>J136</f>
        <v>513234</v>
      </c>
      <c r="K140" s="43"/>
      <c r="L140" s="31">
        <f>L136</f>
        <v>1041943</v>
      </c>
    </row>
    <row r="141" spans="4:12" ht="16.5" customHeight="1">
      <c r="D141" s="9"/>
      <c r="E141" s="8"/>
      <c r="F141" s="27"/>
      <c r="G141" s="57"/>
      <c r="H141" s="29"/>
      <c r="I141" s="60"/>
      <c r="J141" s="27"/>
      <c r="K141" s="57"/>
      <c r="L141" s="29"/>
    </row>
    <row r="142" spans="4:12" ht="16.5" customHeight="1">
      <c r="D142" s="9"/>
      <c r="E142" s="8"/>
      <c r="F142" s="55">
        <f>SUM(F140:F141)</f>
        <v>2664949</v>
      </c>
      <c r="G142" s="57"/>
      <c r="H142" s="56">
        <f>SUM(H140:H141)</f>
        <v>4210690</v>
      </c>
      <c r="I142" s="60"/>
      <c r="J142" s="55">
        <f>SUM(J140:J141)</f>
        <v>513234</v>
      </c>
      <c r="K142" s="57"/>
      <c r="L142" s="56">
        <f>SUM(L140:L141)</f>
        <v>1041943</v>
      </c>
    </row>
    <row r="143" spans="3:12" ht="16.5" customHeight="1">
      <c r="C143" s="7"/>
      <c r="D143" s="9"/>
      <c r="E143" s="8"/>
      <c r="F143" s="32"/>
      <c r="G143" s="28"/>
      <c r="H143" s="26"/>
      <c r="I143" s="43"/>
      <c r="J143" s="32"/>
      <c r="K143" s="28"/>
      <c r="L143" s="26"/>
    </row>
    <row r="144" spans="3:12" ht="16.5" customHeight="1">
      <c r="C144" s="7"/>
      <c r="D144" s="9"/>
      <c r="E144" s="8"/>
      <c r="F144" s="32"/>
      <c r="G144" s="28"/>
      <c r="H144" s="26"/>
      <c r="I144" s="43"/>
      <c r="J144" s="32"/>
      <c r="K144" s="28"/>
      <c r="L144" s="26"/>
    </row>
    <row r="145" spans="1:12" ht="16.5" customHeight="1">
      <c r="A145" s="8" t="s">
        <v>286</v>
      </c>
      <c r="D145" s="9"/>
      <c r="E145" s="8"/>
      <c r="F145" s="32"/>
      <c r="G145" s="28"/>
      <c r="H145" s="26"/>
      <c r="I145" s="43"/>
      <c r="J145" s="32"/>
      <c r="K145" s="28"/>
      <c r="L145" s="26"/>
    </row>
    <row r="146" spans="1:10" ht="16.5" customHeight="1">
      <c r="A146" s="272" t="s">
        <v>287</v>
      </c>
      <c r="B146" s="7"/>
      <c r="C146" s="7"/>
      <c r="D146" s="9"/>
      <c r="E146" s="8"/>
      <c r="F146" s="21"/>
      <c r="J146" s="21"/>
    </row>
    <row r="147" spans="2:10" ht="16.5" customHeight="1">
      <c r="B147" s="7" t="s">
        <v>288</v>
      </c>
      <c r="C147" s="7"/>
      <c r="D147" s="9"/>
      <c r="E147" s="8"/>
      <c r="F147" s="21"/>
      <c r="J147" s="21"/>
    </row>
    <row r="148" spans="2:12" ht="16.5" customHeight="1">
      <c r="B148" s="7" t="s">
        <v>289</v>
      </c>
      <c r="C148" s="7"/>
      <c r="D148" s="9"/>
      <c r="E148" s="8"/>
      <c r="F148" s="27">
        <v>1828547</v>
      </c>
      <c r="G148" s="28"/>
      <c r="H148" s="29">
        <v>90737</v>
      </c>
      <c r="I148" s="28"/>
      <c r="J148" s="27">
        <v>0</v>
      </c>
      <c r="K148" s="57"/>
      <c r="L148" s="29">
        <v>0</v>
      </c>
    </row>
    <row r="149" spans="1:12" ht="16.5" customHeight="1">
      <c r="A149" s="272" t="s">
        <v>290</v>
      </c>
      <c r="B149" s="7"/>
      <c r="D149" s="58">
        <v>21</v>
      </c>
      <c r="E149" s="8"/>
      <c r="F149" s="27">
        <v>1332</v>
      </c>
      <c r="G149" s="28"/>
      <c r="H149" s="29">
        <v>2255</v>
      </c>
      <c r="I149" s="28"/>
      <c r="J149" s="27">
        <v>0</v>
      </c>
      <c r="K149" s="57"/>
      <c r="L149" s="29">
        <v>0</v>
      </c>
    </row>
    <row r="150" spans="1:12" ht="16.5" customHeight="1">
      <c r="A150" s="272" t="s">
        <v>291</v>
      </c>
      <c r="B150" s="7"/>
      <c r="D150" s="58">
        <v>16</v>
      </c>
      <c r="E150" s="8"/>
      <c r="F150" s="27">
        <v>43265</v>
      </c>
      <c r="G150" s="28"/>
      <c r="H150" s="29">
        <v>9163</v>
      </c>
      <c r="I150" s="28"/>
      <c r="J150" s="27">
        <v>945</v>
      </c>
      <c r="K150" s="57"/>
      <c r="L150" s="29">
        <v>0</v>
      </c>
    </row>
    <row r="151" spans="1:12" ht="16.5" customHeight="1">
      <c r="A151" s="272" t="s">
        <v>292</v>
      </c>
      <c r="D151" s="59"/>
      <c r="F151" s="27"/>
      <c r="G151" s="22"/>
      <c r="H151" s="29"/>
      <c r="I151" s="22"/>
      <c r="J151" s="27"/>
      <c r="K151" s="57"/>
      <c r="L151" s="29"/>
    </row>
    <row r="152" spans="3:12" ht="16.5" customHeight="1">
      <c r="C152" s="2" t="s">
        <v>293</v>
      </c>
      <c r="E152" s="8"/>
      <c r="F152" s="27">
        <v>-653189</v>
      </c>
      <c r="G152" s="28"/>
      <c r="H152" s="29">
        <v>0</v>
      </c>
      <c r="I152" s="43"/>
      <c r="J152" s="27">
        <v>0</v>
      </c>
      <c r="K152" s="28"/>
      <c r="L152" s="29">
        <v>0</v>
      </c>
    </row>
    <row r="153" spans="1:12" s="1" customFormat="1" ht="16.5" customHeight="1">
      <c r="A153" s="272" t="s">
        <v>294</v>
      </c>
      <c r="B153" s="5"/>
      <c r="C153" s="5"/>
      <c r="D153" s="6"/>
      <c r="E153" s="20"/>
      <c r="F153" s="27">
        <v>0</v>
      </c>
      <c r="G153" s="28"/>
      <c r="H153" s="29">
        <v>-13500</v>
      </c>
      <c r="I153" s="43"/>
      <c r="J153" s="27">
        <v>0</v>
      </c>
      <c r="K153" s="28"/>
      <c r="L153" s="29">
        <v>0</v>
      </c>
    </row>
    <row r="154" spans="1:12" s="1" customFormat="1" ht="16.5" customHeight="1">
      <c r="A154" s="5"/>
      <c r="B154" s="5"/>
      <c r="C154" s="5"/>
      <c r="D154" s="6"/>
      <c r="E154" s="20"/>
      <c r="F154" s="29"/>
      <c r="G154" s="28"/>
      <c r="H154" s="29"/>
      <c r="I154" s="43"/>
      <c r="J154" s="29"/>
      <c r="K154" s="28"/>
      <c r="L154" s="29"/>
    </row>
    <row r="155" spans="1:12" s="1" customFormat="1" ht="16.5" customHeight="1">
      <c r="A155" s="5"/>
      <c r="B155" s="5"/>
      <c r="C155" s="5"/>
      <c r="D155" s="6"/>
      <c r="E155" s="20"/>
      <c r="F155" s="29"/>
      <c r="G155" s="28"/>
      <c r="H155" s="29"/>
      <c r="I155" s="43"/>
      <c r="J155" s="29"/>
      <c r="K155" s="28"/>
      <c r="L155" s="29"/>
    </row>
    <row r="156" spans="1:12" s="1" customFormat="1" ht="16.5" customHeight="1">
      <c r="A156" s="5"/>
      <c r="B156" s="5"/>
      <c r="C156" s="5"/>
      <c r="D156" s="6"/>
      <c r="E156" s="20"/>
      <c r="F156" s="29"/>
      <c r="G156" s="28"/>
      <c r="H156" s="29"/>
      <c r="I156" s="43"/>
      <c r="J156" s="29"/>
      <c r="K156" s="28"/>
      <c r="L156" s="29"/>
    </row>
    <row r="157" spans="1:12" s="1" customFormat="1" ht="16.5" customHeight="1">
      <c r="A157" s="5"/>
      <c r="B157" s="5"/>
      <c r="C157" s="5"/>
      <c r="D157" s="6"/>
      <c r="E157" s="20"/>
      <c r="F157" s="29"/>
      <c r="G157" s="28"/>
      <c r="H157" s="29"/>
      <c r="I157" s="43"/>
      <c r="J157" s="29"/>
      <c r="K157" s="28"/>
      <c r="L157" s="29"/>
    </row>
    <row r="158" spans="1:12" s="1" customFormat="1" ht="16.5" customHeight="1">
      <c r="A158" s="5"/>
      <c r="B158" s="5"/>
      <c r="C158" s="5"/>
      <c r="D158" s="6"/>
      <c r="E158" s="20"/>
      <c r="F158" s="29"/>
      <c r="G158" s="28"/>
      <c r="H158" s="29"/>
      <c r="I158" s="43"/>
      <c r="J158" s="29"/>
      <c r="K158" s="28"/>
      <c r="L158" s="29"/>
    </row>
    <row r="159" spans="1:12" s="1" customFormat="1" ht="16.5" customHeight="1">
      <c r="A159" s="5"/>
      <c r="B159" s="5"/>
      <c r="C159" s="5"/>
      <c r="D159" s="6"/>
      <c r="E159" s="20"/>
      <c r="F159" s="29"/>
      <c r="G159" s="28"/>
      <c r="H159" s="29"/>
      <c r="I159" s="43"/>
      <c r="J159" s="29"/>
      <c r="K159" s="28"/>
      <c r="L159" s="29"/>
    </row>
    <row r="160" spans="1:12" s="1" customFormat="1" ht="16.5" customHeight="1">
      <c r="A160" s="5"/>
      <c r="B160" s="5"/>
      <c r="C160" s="5"/>
      <c r="D160" s="6"/>
      <c r="E160" s="20"/>
      <c r="F160" s="29"/>
      <c r="G160" s="28"/>
      <c r="H160" s="29"/>
      <c r="I160" s="43"/>
      <c r="J160" s="29"/>
      <c r="K160" s="28"/>
      <c r="L160" s="29"/>
    </row>
    <row r="161" spans="1:12" s="1" customFormat="1" ht="16.5" customHeight="1">
      <c r="A161" s="5"/>
      <c r="B161" s="5"/>
      <c r="C161" s="5"/>
      <c r="D161" s="6"/>
      <c r="E161" s="20"/>
      <c r="F161" s="29"/>
      <c r="G161" s="28"/>
      <c r="H161" s="29"/>
      <c r="I161" s="43"/>
      <c r="J161" s="29"/>
      <c r="K161" s="28"/>
      <c r="L161" s="29"/>
    </row>
    <row r="162" spans="1:12" s="1" customFormat="1" ht="16.5" customHeight="1">
      <c r="A162" s="5"/>
      <c r="B162" s="5"/>
      <c r="C162" s="5"/>
      <c r="D162" s="6"/>
      <c r="E162" s="20"/>
      <c r="F162" s="29"/>
      <c r="G162" s="28"/>
      <c r="H162" s="29"/>
      <c r="I162" s="43"/>
      <c r="J162" s="29"/>
      <c r="K162" s="28"/>
      <c r="L162" s="29"/>
    </row>
    <row r="163" spans="1:12" s="1" customFormat="1" ht="16.5" customHeight="1">
      <c r="A163" s="5"/>
      <c r="B163" s="5"/>
      <c r="C163" s="5"/>
      <c r="D163" s="6"/>
      <c r="E163" s="20"/>
      <c r="F163" s="29"/>
      <c r="G163" s="28"/>
      <c r="H163" s="29"/>
      <c r="I163" s="43"/>
      <c r="J163" s="29"/>
      <c r="K163" s="28"/>
      <c r="L163" s="29"/>
    </row>
    <row r="164" spans="1:12" s="1" customFormat="1" ht="16.5" customHeight="1">
      <c r="A164" s="5"/>
      <c r="B164" s="5"/>
      <c r="C164" s="5"/>
      <c r="D164" s="6"/>
      <c r="E164" s="20"/>
      <c r="F164" s="29"/>
      <c r="G164" s="28"/>
      <c r="H164" s="29"/>
      <c r="I164" s="43"/>
      <c r="J164" s="29"/>
      <c r="K164" s="28"/>
      <c r="L164" s="29"/>
    </row>
    <row r="165" spans="1:12" s="1" customFormat="1" ht="16.5" customHeight="1">
      <c r="A165" s="5"/>
      <c r="B165" s="5"/>
      <c r="C165" s="5"/>
      <c r="D165" s="6"/>
      <c r="E165" s="20"/>
      <c r="F165" s="29"/>
      <c r="G165" s="28"/>
      <c r="H165" s="29"/>
      <c r="I165" s="43"/>
      <c r="J165" s="29"/>
      <c r="K165" s="28"/>
      <c r="L165" s="29"/>
    </row>
    <row r="166" spans="1:12" s="1" customFormat="1" ht="16.5" customHeight="1">
      <c r="A166" s="5"/>
      <c r="B166" s="5"/>
      <c r="C166" s="5"/>
      <c r="D166" s="6"/>
      <c r="E166" s="20"/>
      <c r="F166" s="29"/>
      <c r="G166" s="28"/>
      <c r="H166" s="29"/>
      <c r="I166" s="43"/>
      <c r="J166" s="29"/>
      <c r="K166" s="28"/>
      <c r="L166" s="29"/>
    </row>
    <row r="167" spans="1:12" s="1" customFormat="1" ht="16.5" customHeight="1">
      <c r="A167" s="5"/>
      <c r="B167" s="5"/>
      <c r="C167" s="5"/>
      <c r="D167" s="6"/>
      <c r="E167" s="20"/>
      <c r="F167" s="29"/>
      <c r="G167" s="28"/>
      <c r="H167" s="29"/>
      <c r="I167" s="43"/>
      <c r="J167" s="29"/>
      <c r="K167" s="28"/>
      <c r="L167" s="29"/>
    </row>
    <row r="168" spans="1:12" s="1" customFormat="1" ht="16.5" customHeight="1">
      <c r="A168" s="5"/>
      <c r="B168" s="5"/>
      <c r="C168" s="5"/>
      <c r="D168" s="6"/>
      <c r="E168" s="20"/>
      <c r="F168" s="29"/>
      <c r="G168" s="28"/>
      <c r="H168" s="29"/>
      <c r="I168" s="43"/>
      <c r="J168" s="29"/>
      <c r="K168" s="28"/>
      <c r="L168" s="29"/>
    </row>
    <row r="169" spans="1:12" s="1" customFormat="1" ht="16.5" customHeight="1">
      <c r="A169" s="5"/>
      <c r="B169" s="5"/>
      <c r="C169" s="5"/>
      <c r="D169" s="6"/>
      <c r="E169" s="20"/>
      <c r="F169" s="29"/>
      <c r="G169" s="28"/>
      <c r="H169" s="29"/>
      <c r="I169" s="43"/>
      <c r="J169" s="29"/>
      <c r="K169" s="28"/>
      <c r="L169" s="29"/>
    </row>
    <row r="170" spans="1:12" s="1" customFormat="1" ht="16.5" customHeight="1">
      <c r="A170" s="5"/>
      <c r="B170" s="5"/>
      <c r="C170" s="5"/>
      <c r="D170" s="6"/>
      <c r="E170" s="20"/>
      <c r="F170" s="29"/>
      <c r="G170" s="28"/>
      <c r="H170" s="29"/>
      <c r="I170" s="43"/>
      <c r="J170" s="29"/>
      <c r="K170" s="28"/>
      <c r="L170" s="29"/>
    </row>
    <row r="171" spans="1:12" s="1" customFormat="1" ht="16.5" customHeight="1">
      <c r="A171" s="5"/>
      <c r="B171" s="5"/>
      <c r="C171" s="5"/>
      <c r="D171" s="6"/>
      <c r="E171" s="20"/>
      <c r="F171" s="29"/>
      <c r="G171" s="28"/>
      <c r="H171" s="29"/>
      <c r="I171" s="43"/>
      <c r="J171" s="29"/>
      <c r="K171" s="28"/>
      <c r="L171" s="29"/>
    </row>
    <row r="172" spans="1:12" s="1" customFormat="1" ht="16.5" customHeight="1">
      <c r="A172" s="5"/>
      <c r="B172" s="5"/>
      <c r="C172" s="5"/>
      <c r="D172" s="6"/>
      <c r="E172" s="20"/>
      <c r="F172" s="29"/>
      <c r="G172" s="28"/>
      <c r="H172" s="29"/>
      <c r="I172" s="43"/>
      <c r="J172" s="29"/>
      <c r="K172" s="28"/>
      <c r="L172" s="29"/>
    </row>
    <row r="173" spans="1:12" s="1" customFormat="1" ht="16.5" customHeight="1">
      <c r="A173" s="5"/>
      <c r="B173" s="5"/>
      <c r="C173" s="5"/>
      <c r="D173" s="6"/>
      <c r="E173" s="20"/>
      <c r="F173" s="29"/>
      <c r="G173" s="28"/>
      <c r="H173" s="29"/>
      <c r="I173" s="43"/>
      <c r="J173" s="29"/>
      <c r="K173" s="28"/>
      <c r="L173" s="29"/>
    </row>
    <row r="174" spans="1:12" s="1" customFormat="1" ht="16.5" customHeight="1">
      <c r="A174" s="5"/>
      <c r="B174" s="5"/>
      <c r="C174" s="5"/>
      <c r="D174" s="6"/>
      <c r="E174" s="20"/>
      <c r="F174" s="29"/>
      <c r="G174" s="28"/>
      <c r="H174" s="29"/>
      <c r="I174" s="43"/>
      <c r="J174" s="29"/>
      <c r="K174" s="28"/>
      <c r="L174" s="29"/>
    </row>
    <row r="175" spans="1:12" s="1" customFormat="1" ht="16.5" customHeight="1">
      <c r="A175" s="5"/>
      <c r="B175" s="5"/>
      <c r="C175" s="5"/>
      <c r="D175" s="6"/>
      <c r="E175" s="20"/>
      <c r="F175" s="29"/>
      <c r="G175" s="28"/>
      <c r="H175" s="29"/>
      <c r="I175" s="43"/>
      <c r="J175" s="29"/>
      <c r="K175" s="28"/>
      <c r="L175" s="29"/>
    </row>
    <row r="176" spans="1:12" s="1" customFormat="1" ht="16.5" customHeight="1">
      <c r="A176" s="5"/>
      <c r="B176" s="5"/>
      <c r="C176" s="5"/>
      <c r="D176" s="6"/>
      <c r="E176" s="20"/>
      <c r="F176" s="29"/>
      <c r="G176" s="28"/>
      <c r="H176" s="29"/>
      <c r="I176" s="43"/>
      <c r="J176" s="29"/>
      <c r="K176" s="28"/>
      <c r="L176" s="29"/>
    </row>
    <row r="177" spans="1:12" s="1" customFormat="1" ht="16.5" customHeight="1">
      <c r="A177" s="5"/>
      <c r="B177" s="5"/>
      <c r="C177" s="5"/>
      <c r="D177" s="6"/>
      <c r="E177" s="20"/>
      <c r="F177" s="29"/>
      <c r="G177" s="28"/>
      <c r="H177" s="29"/>
      <c r="I177" s="43"/>
      <c r="J177" s="29"/>
      <c r="K177" s="28"/>
      <c r="L177" s="29"/>
    </row>
    <row r="178" spans="1:12" s="1" customFormat="1" ht="16.5" customHeight="1">
      <c r="A178" s="5"/>
      <c r="B178" s="5"/>
      <c r="C178" s="5"/>
      <c r="D178" s="6"/>
      <c r="E178" s="20"/>
      <c r="F178" s="29"/>
      <c r="G178" s="28"/>
      <c r="H178" s="29"/>
      <c r="I178" s="43"/>
      <c r="J178" s="29"/>
      <c r="K178" s="28"/>
      <c r="L178" s="29"/>
    </row>
    <row r="179" spans="1:256" s="1" customFormat="1" ht="9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12" ht="21.75" customHeight="1">
      <c r="A180" s="52" t="str">
        <f>'2-4'!$A$57</f>
        <v>The accompanying condensed notes to the interim financial information are an integral part of this interim financial information.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</sheetData>
  <sheetProtection/>
  <mergeCells count="15">
    <mergeCell ref="F6:H6"/>
    <mergeCell ref="J6:L6"/>
    <mergeCell ref="F7:H7"/>
    <mergeCell ref="J7:L7"/>
    <mergeCell ref="A60:L60"/>
    <mergeCell ref="F66:H66"/>
    <mergeCell ref="J66:L66"/>
    <mergeCell ref="F67:H67"/>
    <mergeCell ref="J67:L67"/>
    <mergeCell ref="A120:L120"/>
    <mergeCell ref="F126:H126"/>
    <mergeCell ref="J126:L126"/>
    <mergeCell ref="F127:H127"/>
    <mergeCell ref="J127:L127"/>
    <mergeCell ref="A180:L180"/>
  </mergeCells>
  <printOptions/>
  <pageMargins left="0.8" right="0.5" top="0.5" bottom="0.6" header="0.49" footer="0.4"/>
  <pageSetup firstPageNumber="11" useFirstPageNumber="1" fitToHeight="0" horizontalDpi="1200" verticalDpi="1200" orientation="portrait" paperSize="9" scale="80"/>
  <headerFooter>
    <oddFooter>&amp;R&amp;"Arial,Regular"&amp;10&amp;P</oddFooter>
  </headerFooter>
  <rowBreaks count="2" manualBreakCount="2">
    <brk id="60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dissakorn.t</cp:lastModifiedBy>
  <cp:lastPrinted>2022-08-10T02:33:00Z</cp:lastPrinted>
  <dcterms:created xsi:type="dcterms:W3CDTF">2014-03-04T07:14:00Z</dcterms:created>
  <dcterms:modified xsi:type="dcterms:W3CDTF">2022-08-15T02:36:28Z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A855BA0F7C0F4B4B930BA03E34748544</vt:lpwstr>
  </property>
  <property fmtid="{D5CDD505-2E9C-101B-9397-08002B2CF9AE}" pid="4" name="KSOProductBuildV">
    <vt:lpwstr>1054-11.2.0.11254</vt:lpwstr>
  </property>
</Properties>
</file>