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tabRatio="851" activeTab="0"/>
  </bookViews>
  <sheets>
    <sheet name="2-4" sheetId="1" r:id="rId1"/>
    <sheet name="5-6 (3m)" sheetId="2" r:id="rId2"/>
    <sheet name="7" sheetId="3" r:id="rId3"/>
    <sheet name="8" sheetId="4" r:id="rId4"/>
    <sheet name="9-11" sheetId="5" r:id="rId5"/>
  </sheets>
  <definedNames/>
  <calcPr fullCalcOnLoad="1"/>
</workbook>
</file>

<file path=xl/sharedStrings.xml><?xml version="1.0" encoding="utf-8"?>
<sst xmlns="http://schemas.openxmlformats.org/spreadsheetml/2006/main" count="467" uniqueCount="291">
  <si>
    <t xml:space="preserve">   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</si>
  <si>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</si>
  <si>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</si>
  <si>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</si>
  <si>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</si>
  <si>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</si>
  <si>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</si>
  <si>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</si>
  <si>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</si>
  <si>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</si>
  <si>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</si>
  <si>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</si>
  <si>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</si>
  <si>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</si>
  <si>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</si>
  <si>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</si>
  <si>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</si>
  <si>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</si>
  <si>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</si>
  <si>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</si>
  <si>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</si>
  <si>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</si>
  <si>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</si>
  <si>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</si>
  <si>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</si>
  <si>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</si>
  <si>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</si>
  <si>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</si>
  <si>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</si>
  <si>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</si>
  <si>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</si>
  <si>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</si>
  <si>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</si>
  <si>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</si>
  <si>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</si>
  <si>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</si>
  <si>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</si>
  <si>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</si>
  <si>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</si>
  <si>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</si>
  <si>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</si>
  <si>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</si>
  <si>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</si>
  <si>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</si>
  <si>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</si>
  <si>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</si>
  <si>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</si>
  <si>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</si>
  <si>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</si>
  <si>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</si>
  <si>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</si>
  <si>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</si>
  <si>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</si>
  <si>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</si>
  <si>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</si>
  <si>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</si>
  <si>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</si>
  <si>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</si>
  <si>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</si>
  <si>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</si>
  <si>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</si>
  <si>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</si>
  <si>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</si>
  <si>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</si>
  <si>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</si>
  <si>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</si>
  <si>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</si>
  <si>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</si>
  <si>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</si>
  <si>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 xml:space="preserve">Current portion of long-term loans from </t>
  </si>
  <si>
    <t>Income tax payable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</si>
  <si>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</si>
  <si>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</si>
  <si>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</si>
  <si>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</si>
  <si>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</si>
  <si>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</si>
  <si>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</si>
  <si>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</si>
  <si>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</si>
  <si>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</si>
  <si>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</si>
  <si>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</si>
  <si>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>- 3,730,000,000 ordinary shares</t>
  </si>
  <si>
    <t>Provision for decommissioning costs</t>
  </si>
  <si>
    <t>Interest paid</t>
  </si>
  <si>
    <t>Payments for investments in subsidiaries</t>
  </si>
  <si>
    <t>Total comprehensive income for the period</t>
  </si>
  <si>
    <t>- Finance costs</t>
  </si>
  <si>
    <t>Other accounts payable</t>
  </si>
  <si>
    <t>Retention for constructions</t>
  </si>
  <si>
    <t>- Other accounts receivable</t>
  </si>
  <si>
    <t>- Other accounts payable</t>
  </si>
  <si>
    <t>Deferred tax assets, net</t>
  </si>
  <si>
    <t xml:space="preserve">Items that will be reclassified </t>
  </si>
  <si>
    <t>subsequently to profit or loss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</si>
  <si>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</si>
  <si>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</si>
  <si>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</si>
  <si>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</si>
  <si>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</si>
  <si>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</si>
  <si>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</si>
  <si>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</si>
  <si>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</si>
  <si>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</si>
  <si>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</si>
  <si>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</si>
  <si>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</si>
  <si>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</si>
  <si>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</si>
  <si>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>Goodwill</t>
  </si>
  <si>
    <t>from changes</t>
  </si>
  <si>
    <t>in shareholding</t>
  </si>
  <si>
    <t xml:space="preserve"> subsidiaries</t>
  </si>
  <si>
    <t>comprehensive</t>
  </si>
  <si>
    <t>Share of other</t>
  </si>
  <si>
    <t>Currency</t>
  </si>
  <si>
    <t>translation</t>
  </si>
  <si>
    <t>income</t>
  </si>
  <si>
    <t>Revenue from sales and services</t>
  </si>
  <si>
    <t>Other non-current liabilities</t>
  </si>
  <si>
    <t>differences</t>
  </si>
  <si>
    <t>Debentures, net</t>
  </si>
  <si>
    <t>Profit before income tax</t>
  </si>
  <si>
    <t>Income tax</t>
  </si>
  <si>
    <t>Deposits at financial institutions used as collateral</t>
  </si>
  <si>
    <t>financial information</t>
  </si>
  <si>
    <t>Consolidated financial information</t>
  </si>
  <si>
    <t>- Other non-current liabilities</t>
  </si>
  <si>
    <t>Other non-current assets, net</t>
  </si>
  <si>
    <t>Trade accounts receivable, net</t>
  </si>
  <si>
    <t>Other comprehensive income (expense)</t>
  </si>
  <si>
    <t>Long-term loans from financial institutions, net</t>
  </si>
  <si>
    <t>Current portion of debentures, net</t>
  </si>
  <si>
    <t>Note</t>
  </si>
  <si>
    <t>Payments for purchases of investment property</t>
  </si>
  <si>
    <t>from related parties</t>
  </si>
  <si>
    <t>Cost of sales and services</t>
  </si>
  <si>
    <t>Total expenses</t>
  </si>
  <si>
    <t xml:space="preserve">Earnings per share </t>
  </si>
  <si>
    <t>Cash flows before changes in operating assets</t>
  </si>
  <si>
    <t>Cash and cash equivalents are made up as follows:</t>
  </si>
  <si>
    <t>institutions - maturities within three months</t>
  </si>
  <si>
    <t xml:space="preserve">- Changes in construction payables and </t>
  </si>
  <si>
    <t>- Decommissioning costs</t>
  </si>
  <si>
    <t xml:space="preserve">Remeasurements </t>
  </si>
  <si>
    <t xml:space="preserve">of post-employment </t>
  </si>
  <si>
    <t>benefit obligations</t>
  </si>
  <si>
    <t xml:space="preserve">   (including retention for constructions)</t>
  </si>
  <si>
    <t>Basic earnings per share (Baht per share)</t>
  </si>
  <si>
    <t>for the period</t>
  </si>
  <si>
    <t>to net cash provided by operations, net:</t>
  </si>
  <si>
    <t xml:space="preserve">   subsequently to profit or loss</t>
  </si>
  <si>
    <t>associates and</t>
  </si>
  <si>
    <t>(expense) of</t>
  </si>
  <si>
    <t>Other component of equity</t>
  </si>
  <si>
    <t>and related parties</t>
  </si>
  <si>
    <t>Cash generated from (used in) operations</t>
  </si>
  <si>
    <t>Lease liabilities, net</t>
  </si>
  <si>
    <t>Current portion of lease liabilities, net</t>
  </si>
  <si>
    <t>Right-of-use assets, net</t>
  </si>
  <si>
    <t>Change in fair value</t>
  </si>
  <si>
    <t>equity instruments</t>
  </si>
  <si>
    <t>financial institutions, net</t>
  </si>
  <si>
    <t>Discount</t>
  </si>
  <si>
    <t>Supplymentary information:</t>
  </si>
  <si>
    <t xml:space="preserve">   Currency translation differences</t>
  </si>
  <si>
    <t xml:space="preserve">   Income tax on items that will be reclassified</t>
  </si>
  <si>
    <t>Owners of the parent</t>
  </si>
  <si>
    <t>Profit (loss) attributable to</t>
  </si>
  <si>
    <t>Total comprehensive income (expense) attributable to</t>
  </si>
  <si>
    <t>Derivative liabilities</t>
  </si>
  <si>
    <t>for purchase of assets</t>
  </si>
  <si>
    <t>Total comprehensive income (expense)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</si>
  <si>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</si>
  <si>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</si>
  <si>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</si>
  <si>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</si>
  <si>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 xml:space="preserve">   Income tax on item that will not be reclassified</t>
  </si>
  <si>
    <t xml:space="preserve">Total items that will not be reclassified </t>
  </si>
  <si>
    <t>to profit or loss</t>
  </si>
  <si>
    <t xml:space="preserve">Total items that will be reclassified </t>
  </si>
  <si>
    <t xml:space="preserve">Other comprehensive income (expense) </t>
  </si>
  <si>
    <t>for the period, net of tax</t>
  </si>
  <si>
    <t xml:space="preserve">Payments for short-term loans to related parties </t>
  </si>
  <si>
    <t>Interest paid capitalised in property, plant and equipment</t>
  </si>
  <si>
    <t>Separate financial information</t>
  </si>
  <si>
    <t>of investments in</t>
  </si>
  <si>
    <t>of an investment in</t>
  </si>
  <si>
    <t>an equity instrument</t>
  </si>
  <si>
    <t>- Gains on remeasurement of financial instruments</t>
  </si>
  <si>
    <t>Payments for purchases of property, plant and equipment</t>
  </si>
  <si>
    <t>Other accounts receivable, net</t>
  </si>
  <si>
    <t>Short-term loans from financial institutions, net</t>
  </si>
  <si>
    <t>Short-term loans from other parties</t>
  </si>
  <si>
    <t>Opening balance as at 1 January 2021</t>
  </si>
  <si>
    <t>2021</t>
  </si>
  <si>
    <t>- Losses on write-off of intangible assets</t>
  </si>
  <si>
    <t>Currency exchange gains, net</t>
  </si>
  <si>
    <t xml:space="preserve">   for using the equity method, net</t>
  </si>
  <si>
    <t>Total comprehensive income (expense) for the period</t>
  </si>
  <si>
    <t>-</t>
  </si>
  <si>
    <t xml:space="preserve">  and joint ventures</t>
  </si>
  <si>
    <t xml:space="preserve">Proceeds from short-term loans to related parties </t>
  </si>
  <si>
    <t>joint ventures</t>
  </si>
  <si>
    <t xml:space="preserve">   at fair value through </t>
  </si>
  <si>
    <t xml:space="preserve">   from associates and joint ventures accounted</t>
  </si>
  <si>
    <t>Currency translation differences on cash and cash equivalents</t>
  </si>
  <si>
    <t>Remeasurements</t>
  </si>
  <si>
    <t>of post-employment</t>
  </si>
  <si>
    <t>Payments for long-term loans to related parties</t>
  </si>
  <si>
    <t>The accompanying condensed notes to the interim financial information are an integral part of this interim financial information.</t>
  </si>
  <si>
    <t xml:space="preserve">Items that will not be reclassified </t>
  </si>
  <si>
    <t>Payments for purchases of intangible assets</t>
  </si>
  <si>
    <t>Net cash receipts from (payments in) investing activities</t>
  </si>
  <si>
    <t>through other comprehensive income</t>
  </si>
  <si>
    <t>Deferred tax liabilities, net</t>
  </si>
  <si>
    <t>Current portion of finance lease receivables, net</t>
  </si>
  <si>
    <t>Finance lease receivables, net</t>
  </si>
  <si>
    <t>- Losses on impairment of assets</t>
  </si>
  <si>
    <t>and joint ventures, net</t>
  </si>
  <si>
    <t>Proceeds from finance lease receivables</t>
  </si>
  <si>
    <t>Payments for lease liabilities</t>
  </si>
  <si>
    <t>31 March</t>
  </si>
  <si>
    <t>Closing balance as at 31 March 2021</t>
  </si>
  <si>
    <t>As at 31 March 2022</t>
  </si>
  <si>
    <t>For the three-month period ended 31 March 2022</t>
  </si>
  <si>
    <t>2022</t>
  </si>
  <si>
    <t>Opening balance as at 1 January 2022</t>
  </si>
  <si>
    <t>Closing balance as at 31 March 2022</t>
  </si>
  <si>
    <t xml:space="preserve">Capital contributions by non-controlling </t>
  </si>
  <si>
    <t>interests of subsidiaries</t>
  </si>
  <si>
    <t>Net cash receipts from (payments in) operating activities</t>
  </si>
  <si>
    <t xml:space="preserve">  from related parties</t>
  </si>
  <si>
    <t>- Amortisation of advance receipts for land rental</t>
  </si>
  <si>
    <t xml:space="preserve">Advance payment for purchase of investment in </t>
  </si>
  <si>
    <t>a subsidiary and a joint venture</t>
  </si>
  <si>
    <t>Proceeds from advance receipts for land rental</t>
  </si>
  <si>
    <t>Payments for deferred financing fee</t>
  </si>
  <si>
    <t xml:space="preserve">Proceeds from paid-up common shares and advance payment </t>
  </si>
  <si>
    <t>for capital increase of a subsidiary from non-controlling interest</t>
  </si>
  <si>
    <t>Current portion of long-term loans to other parties</t>
  </si>
  <si>
    <t>Non-current assets held for sale</t>
  </si>
  <si>
    <t>Financial assets measured at fair value</t>
  </si>
  <si>
    <t>Investments in associates</t>
  </si>
  <si>
    <t>Long-term loans to other parties and related parties</t>
  </si>
  <si>
    <t>Investment property, net</t>
  </si>
  <si>
    <t>Construction payables and payables</t>
  </si>
  <si>
    <t xml:space="preserve">and related parties </t>
  </si>
  <si>
    <t>Advance receipts for land rental from related parties</t>
  </si>
  <si>
    <t xml:space="preserve">Equity attributable to owners </t>
  </si>
  <si>
    <r>
      <t xml:space="preserve">Liabilities and equity </t>
    </r>
    <r>
      <rPr>
        <sz val="8"/>
        <rFont val="Arial"/>
        <family val="2"/>
      </rPr>
      <t>(continued)</t>
    </r>
  </si>
  <si>
    <t xml:space="preserve">- 4,020,000,000 ordinary shares </t>
  </si>
  <si>
    <t xml:space="preserve">- Changes in accounts receivable from </t>
  </si>
  <si>
    <t>12.1.1</t>
  </si>
  <si>
    <t>- Reversal allowance for decrease in value of inventories</t>
  </si>
  <si>
    <t>- Allowance for decrease in value of inventories</t>
  </si>
  <si>
    <t>Share of gains (losses) from investments in associates</t>
  </si>
  <si>
    <t>Net increase in cash and cash equivalents</t>
  </si>
  <si>
    <t xml:space="preserve">   Losses in fair value of equity investments </t>
  </si>
  <si>
    <t xml:space="preserve">   Share of other comprehensive income </t>
  </si>
  <si>
    <t>Disposal of an investment in an indirect subsidiary</t>
  </si>
  <si>
    <t>Short-term loans to related parties, net</t>
  </si>
  <si>
    <t xml:space="preserve">   (As at 31 December 2021; 3,730,000,000 ordinary shares</t>
  </si>
  <si>
    <t xml:space="preserve">    at par value of Baht 0.1 per share)</t>
  </si>
  <si>
    <t>Increase from business acquisition</t>
  </si>
  <si>
    <t>- Share of (gains) losses from investments in associates</t>
  </si>
  <si>
    <t>- Gains on disposal of an investment in an indirect subsidiary</t>
  </si>
  <si>
    <t>- Losses on write-off of fixed assets</t>
  </si>
  <si>
    <t>- Unrealised losses (gains) on exchange rates, net</t>
  </si>
  <si>
    <t xml:space="preserve">   or disposal of subsidiaries)</t>
  </si>
  <si>
    <t>Investments in joint ventures</t>
  </si>
  <si>
    <t>Current portion of a long-term loan from a related party</t>
  </si>
  <si>
    <t>Long-term loan from a related party</t>
  </si>
  <si>
    <t xml:space="preserve">   (excluding the effect of the acquisition</t>
  </si>
  <si>
    <t xml:space="preserve">   and liabilities</t>
  </si>
  <si>
    <t>Payments for short-term loans from related parties</t>
  </si>
  <si>
    <t>sales of fixed assets</t>
  </si>
  <si>
    <t>Payments from long-term loans from a related party</t>
  </si>
  <si>
    <t xml:space="preserve">   payables for purchase of fixed assets</t>
  </si>
  <si>
    <t>- Changes in right-of-use assets</t>
  </si>
  <si>
    <t xml:space="preserve">   other comprehensive income</t>
  </si>
  <si>
    <t>Gain on remeasurement of financial instruments</t>
  </si>
  <si>
    <t>Proceeds from short-term loans from an other party</t>
  </si>
  <si>
    <t>- Gains on disposals of machines and equipment</t>
  </si>
  <si>
    <t>Payment for an investment in a joint venture</t>
  </si>
  <si>
    <t>Net payment for acquisition of an indirect subsidiary</t>
  </si>
  <si>
    <t xml:space="preserve">   an indirect subsidiary</t>
  </si>
  <si>
    <t xml:space="preserve">Net proceed from disposal of an investment in </t>
  </si>
  <si>
    <t>interests in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</si>
</sst>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;\(#,##0\)"/>
    <numFmt numFmtId="166" formatCode="#,##0;\(#,##0\);\-"/>
    <numFmt numFmtId="167" formatCode="#,##0.0;\(#,##0.0\)"/>
    <numFmt numFmtId="168" formatCode="#,##0.00;\(#,##0.00\);\-"/>
    <numFmt numFmtId="169" formatCode="[$$]#,##0.00_);\([$$]#,##0.00\)"/>
    <numFmt numFmtId="170" formatCode="General\ "/>
    <numFmt numFmtId="171" formatCode="_(* #,##0.00_);_(* \(#,##0.00\);_(* \-??_);_(@_)"/>
    <numFmt numFmtId="172" formatCode="&quot; $&quot;#,##0\ ;&quot; $(&quot;#,##0\);&quot; $- &quot;;@\ "/>
    <numFmt numFmtId="173" formatCode="_-* #,##0.00_-;\-* #,##0.00_-;_-* \-??_-;_-@_-"/>
    <numFmt numFmtId="174" formatCode="#,##0.00\ ;&quot; (&quot;#,##0.00\);&quot; -&quot;#\ ;@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8"/>
      <name val="Browallia New"/>
      <family val="2"/>
    </font>
    <font>
      <sz val="10"/>
      <color indexed="10"/>
      <name val="Arial"/>
      <family val="2"/>
    </font>
    <font>
      <sz val="11"/>
      <name val="Tahoma"/>
      <family val="2"/>
    </font>
    <font>
      <sz val="11"/>
      <color indexed="8"/>
      <name val="Tahoma"/>
      <family val="2"/>
    </font>
    <font>
      <u val="single"/>
      <sz val="10"/>
      <color indexed="30"/>
      <name val="Georgia"/>
      <family val="1"/>
    </font>
    <font>
      <sz val="8"/>
      <name val="Calibri"/>
      <family val="2"/>
    </font>
    <font>
      <sz val="9.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rgb="FF000000"/>
      <name val="Browallia New"/>
      <family val="2"/>
    </font>
    <font>
      <sz val="11"/>
      <color rgb="FF000000"/>
      <name val="Tahoma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563C1"/>
      <name val="Georg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/>
    </border>
    <border>
      <left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3" fillId="0" borderId="0" applyFill="0" applyBorder="0" applyAlignment="0" applyProtection="0"/>
    <xf numFmtId="164" fontId="37" fillId="0" borderId="0" applyFont="0" applyFill="0" applyBorder="0" applyAlignment="0" applyProtection="0"/>
    <xf numFmtId="171" fontId="38" fillId="0" borderId="0" applyBorder="0" applyProtection="0">
      <alignment/>
    </xf>
    <xf numFmtId="171" fontId="38" fillId="0" borderId="0" applyBorder="0" applyProtection="0">
      <alignment/>
    </xf>
    <xf numFmtId="173" fontId="3" fillId="0" borderId="0" applyFill="0" applyBorder="0" applyAlignment="0" applyProtection="0"/>
    <xf numFmtId="16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" fillId="0" borderId="0" applyFill="0" applyBorder="0" applyAlignment="0" applyProtection="0"/>
    <xf numFmtId="174" fontId="3" fillId="0" borderId="0" applyFill="0" applyBorder="0" applyAlignment="0" applyProtection="0"/>
    <xf numFmtId="174" fontId="3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3" fillId="0" borderId="0" applyFill="0" applyBorder="0" applyAlignment="0" applyProtection="0"/>
    <xf numFmtId="172" fontId="3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Border="0" applyProtection="0">
      <alignment/>
    </xf>
    <xf numFmtId="170" fontId="3" fillId="0" borderId="0">
      <alignment/>
      <protection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Border="0" applyAlignment="0">
      <protection locked="0"/>
    </xf>
    <xf numFmtId="0" fontId="45" fillId="30" borderId="1" applyNumberFormat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169" fontId="37" fillId="0" borderId="0" applyAlignment="0">
      <protection/>
    </xf>
    <xf numFmtId="0" fontId="2" fillId="0" borderId="0">
      <alignment/>
      <protection/>
    </xf>
    <xf numFmtId="169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9" fontId="37" fillId="0" borderId="0" applyAlignment="0"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8" applyNumberFormat="0" applyFont="0" applyAlignment="0" applyProtection="0"/>
    <xf numFmtId="0" fontId="48" fillId="27" borderId="9" applyNumberFormat="0" applyAlignment="0" applyProtection="0"/>
    <xf numFmtId="9" fontId="0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Border="0" applyProtection="0">
      <alignment/>
    </xf>
    <xf numFmtId="0" fontId="4" fillId="0" borderId="0">
      <alignment/>
      <protection/>
    </xf>
  </cellStyleXfs>
  <cellXfs count="275">
    <xf numFmtId="0" fontId="0" fillId="0" borderId="0" xfId="0" applyFont="1" applyAlignment="1">
      <alignment/>
    </xf>
    <xf numFmtId="0" fontId="5" fillId="0" borderId="0" xfId="91" applyFont="1" applyFill="1" applyBorder="1" applyAlignment="1">
      <alignment vertical="center"/>
      <protection/>
    </xf>
    <xf numFmtId="0" fontId="6" fillId="0" borderId="0" xfId="91" applyFont="1" applyFill="1" applyBorder="1" applyAlignment="1">
      <alignment horizontal="right" vertical="center"/>
      <protection/>
    </xf>
    <xf numFmtId="0" fontId="6" fillId="0" borderId="0" xfId="91" applyFont="1" applyFill="1" applyBorder="1" applyAlignment="1">
      <alignment horizontal="center" vertical="center"/>
      <protection/>
    </xf>
    <xf numFmtId="166" fontId="6" fillId="0" borderId="11" xfId="91" applyNumberFormat="1" applyFont="1" applyFill="1" applyBorder="1" applyAlignment="1">
      <alignment horizontal="right" vertical="center"/>
      <protection/>
    </xf>
    <xf numFmtId="0" fontId="6" fillId="0" borderId="11" xfId="91" applyFont="1" applyFill="1" applyBorder="1" applyAlignment="1">
      <alignment horizontal="right" vertical="center"/>
      <protection/>
    </xf>
    <xf numFmtId="0" fontId="5" fillId="0" borderId="0" xfId="91" applyFont="1" applyFill="1" applyAlignment="1">
      <alignment vertical="center"/>
      <protection/>
    </xf>
    <xf numFmtId="166" fontId="6" fillId="0" borderId="0" xfId="91" applyNumberFormat="1" applyFont="1" applyFill="1" applyBorder="1" applyAlignment="1">
      <alignment horizontal="right" vertical="center"/>
      <protection/>
    </xf>
    <xf numFmtId="166" fontId="6" fillId="0" borderId="0" xfId="91" applyNumberFormat="1" applyFont="1" applyFill="1" applyBorder="1" applyAlignment="1">
      <alignment horizontal="center" vertical="center"/>
      <protection/>
    </xf>
    <xf numFmtId="0" fontId="5" fillId="0" borderId="0" xfId="91" applyNumberFormat="1" applyFont="1" applyFill="1" applyAlignment="1">
      <alignment vertical="center"/>
      <protection/>
    </xf>
    <xf numFmtId="0" fontId="6" fillId="0" borderId="0" xfId="46" applyNumberFormat="1" applyFont="1" applyFill="1" applyAlignment="1">
      <alignment horizontal="right" vertical="center"/>
    </xf>
    <xf numFmtId="0" fontId="6" fillId="0" borderId="0" xfId="82" applyNumberFormat="1" applyFont="1" applyFill="1" applyBorder="1" applyAlignment="1">
      <alignment horizontal="right" vertical="center"/>
      <protection/>
    </xf>
    <xf numFmtId="0" fontId="5" fillId="0" borderId="0" xfId="91" applyNumberFormat="1" applyFont="1" applyFill="1" applyAlignment="1">
      <alignment horizontal="right" vertical="center"/>
      <protection/>
    </xf>
    <xf numFmtId="0" fontId="6" fillId="0" borderId="0" xfId="91" applyNumberFormat="1" applyFont="1" applyFill="1" applyAlignment="1">
      <alignment horizontal="right" vertical="center"/>
      <protection/>
    </xf>
    <xf numFmtId="0" fontId="6" fillId="0" borderId="11" xfId="85" applyNumberFormat="1" applyFont="1" applyFill="1" applyBorder="1" applyAlignment="1">
      <alignment horizontal="right" vertical="center"/>
      <protection/>
    </xf>
    <xf numFmtId="0" fontId="6" fillId="0" borderId="0" xfId="46" applyNumberFormat="1" applyFont="1" applyFill="1" applyBorder="1" applyAlignment="1">
      <alignment horizontal="right" vertical="center"/>
    </xf>
    <xf numFmtId="165" fontId="6" fillId="0" borderId="0" xfId="82" applyNumberFormat="1" applyFont="1" applyFill="1" applyBorder="1" applyAlignment="1">
      <alignment horizontal="left" vertical="center"/>
      <protection/>
    </xf>
    <xf numFmtId="166" fontId="5" fillId="0" borderId="0" xfId="91" applyNumberFormat="1" applyFont="1" applyFill="1" applyAlignment="1">
      <alignment horizontal="right" vertical="center"/>
      <protection/>
    </xf>
    <xf numFmtId="166" fontId="5" fillId="0" borderId="0" xfId="42" applyNumberFormat="1" applyFont="1" applyFill="1" applyAlignment="1">
      <alignment vertical="center"/>
    </xf>
    <xf numFmtId="166" fontId="5" fillId="0" borderId="0" xfId="91" applyNumberFormat="1" applyFont="1" applyFill="1" applyAlignment="1">
      <alignment vertical="center"/>
      <protection/>
    </xf>
    <xf numFmtId="166" fontId="5" fillId="0" borderId="0" xfId="91" applyNumberFormat="1" applyFont="1" applyFill="1" applyBorder="1" applyAlignment="1">
      <alignment horizontal="right" vertical="center"/>
      <protection/>
    </xf>
    <xf numFmtId="166" fontId="5" fillId="0" borderId="12" xfId="91" applyNumberFormat="1" applyFont="1" applyFill="1" applyBorder="1" applyAlignment="1">
      <alignment horizontal="right" vertical="center"/>
      <protection/>
    </xf>
    <xf numFmtId="165" fontId="5" fillId="0" borderId="0" xfId="82" applyNumberFormat="1" applyFont="1" applyFill="1" applyAlignment="1">
      <alignment vertical="center"/>
      <protection/>
    </xf>
    <xf numFmtId="166" fontId="5" fillId="0" borderId="0" xfId="42" applyNumberFormat="1" applyFont="1" applyFill="1" applyAlignment="1">
      <alignment horizontal="right" vertical="center"/>
    </xf>
    <xf numFmtId="166" fontId="6" fillId="0" borderId="0" xfId="91" applyNumberFormat="1" applyFont="1" applyFill="1" applyBorder="1" applyAlignment="1">
      <alignment vertical="center"/>
      <protection/>
    </xf>
    <xf numFmtId="165" fontId="7" fillId="0" borderId="0" xfId="80" applyNumberFormat="1" applyFont="1" applyFill="1" applyBorder="1" applyAlignment="1">
      <alignment horizontal="right" vertical="center"/>
      <protection/>
    </xf>
    <xf numFmtId="166" fontId="3" fillId="0" borderId="0" xfId="89" applyNumberFormat="1" applyFont="1" applyFill="1" applyBorder="1" applyAlignment="1">
      <alignment horizontal="right" vertical="center"/>
      <protection/>
    </xf>
    <xf numFmtId="165" fontId="3" fillId="0" borderId="0" xfId="89" applyNumberFormat="1" applyFont="1" applyFill="1" applyBorder="1" applyAlignment="1">
      <alignment vertical="center"/>
      <protection/>
    </xf>
    <xf numFmtId="166" fontId="3" fillId="0" borderId="11" xfId="89" applyNumberFormat="1" applyFont="1" applyFill="1" applyBorder="1" applyAlignment="1">
      <alignment horizontal="right" vertical="center"/>
      <protection/>
    </xf>
    <xf numFmtId="41" fontId="3" fillId="0" borderId="0" xfId="89" applyNumberFormat="1" applyFont="1" applyFill="1" applyBorder="1" applyAlignment="1">
      <alignment horizontal="center" vertical="center"/>
      <protection/>
    </xf>
    <xf numFmtId="41" fontId="3" fillId="0" borderId="0" xfId="89" applyNumberFormat="1" applyFont="1" applyFill="1" applyBorder="1" applyAlignment="1">
      <alignment horizontal="left" vertical="center"/>
      <protection/>
    </xf>
    <xf numFmtId="41" fontId="3" fillId="0" borderId="0" xfId="84" applyNumberFormat="1" applyFont="1" applyFill="1" applyBorder="1" applyAlignment="1">
      <alignment horizontal="center" vertical="center"/>
      <protection/>
    </xf>
    <xf numFmtId="41" fontId="3" fillId="0" borderId="0" xfId="84" applyNumberFormat="1" applyFont="1" applyFill="1" applyBorder="1" applyAlignment="1">
      <alignment horizontal="left" vertical="center"/>
      <protection/>
    </xf>
    <xf numFmtId="0" fontId="5" fillId="0" borderId="0" xfId="91" applyFont="1" applyFill="1" applyAlignment="1">
      <alignment horizontal="right" vertical="center"/>
      <protection/>
    </xf>
    <xf numFmtId="165" fontId="7" fillId="0" borderId="0" xfId="82" applyNumberFormat="1" applyFont="1" applyFill="1" applyBorder="1" applyAlignment="1">
      <alignment horizontal="left" vertical="center"/>
      <protection/>
    </xf>
    <xf numFmtId="165" fontId="3" fillId="0" borderId="0" xfId="82" applyNumberFormat="1" applyFont="1" applyFill="1" applyBorder="1" applyAlignment="1">
      <alignment horizontal="center" vertical="center"/>
      <protection/>
    </xf>
    <xf numFmtId="165" fontId="3" fillId="0" borderId="0" xfId="82" applyNumberFormat="1" applyFont="1" applyFill="1" applyBorder="1" applyAlignment="1">
      <alignment horizontal="left" vertical="center"/>
      <protection/>
    </xf>
    <xf numFmtId="165" fontId="3" fillId="0" borderId="0" xfId="82" applyNumberFormat="1" applyFont="1" applyFill="1" applyBorder="1" applyAlignment="1">
      <alignment horizontal="right" vertical="center"/>
      <protection/>
    </xf>
    <xf numFmtId="165" fontId="3" fillId="0" borderId="0" xfId="82" applyNumberFormat="1" applyFont="1" applyFill="1" applyBorder="1" applyAlignment="1">
      <alignment vertical="center"/>
      <protection/>
    </xf>
    <xf numFmtId="165" fontId="7" fillId="0" borderId="11" xfId="93" applyNumberFormat="1" applyFont="1" applyFill="1" applyBorder="1" applyAlignment="1">
      <alignment horizontal="left" vertical="center"/>
      <protection/>
    </xf>
    <xf numFmtId="165" fontId="7" fillId="0" borderId="11" xfId="82" applyNumberFormat="1" applyFont="1" applyFill="1" applyBorder="1" applyAlignment="1">
      <alignment horizontal="left" vertical="center"/>
      <protection/>
    </xf>
    <xf numFmtId="165" fontId="3" fillId="0" borderId="11" xfId="82" applyNumberFormat="1" applyFont="1" applyFill="1" applyBorder="1" applyAlignment="1">
      <alignment horizontal="center" vertical="center"/>
      <protection/>
    </xf>
    <xf numFmtId="165" fontId="3" fillId="0" borderId="11" xfId="82" applyNumberFormat="1" applyFont="1" applyFill="1" applyBorder="1" applyAlignment="1">
      <alignment horizontal="left" vertical="center"/>
      <protection/>
    </xf>
    <xf numFmtId="165" fontId="3" fillId="0" borderId="11" xfId="82" applyNumberFormat="1" applyFont="1" applyFill="1" applyBorder="1" applyAlignment="1">
      <alignment horizontal="right" vertical="center"/>
      <protection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vertical="center"/>
    </xf>
    <xf numFmtId="165" fontId="7" fillId="0" borderId="0" xfId="84" applyNumberFormat="1" applyFont="1" applyFill="1" applyBorder="1" applyAlignment="1">
      <alignment horizontal="left" vertical="center"/>
      <protection/>
    </xf>
    <xf numFmtId="165" fontId="7" fillId="0" borderId="0" xfId="89" applyNumberFormat="1" applyFont="1" applyFill="1" applyBorder="1" applyAlignment="1">
      <alignment horizontal="left" vertical="center"/>
      <protection/>
    </xf>
    <xf numFmtId="165" fontId="3" fillId="0" borderId="0" xfId="89" applyNumberFormat="1" applyFont="1" applyFill="1" applyBorder="1" applyAlignment="1">
      <alignment horizontal="center" vertical="center"/>
      <protection/>
    </xf>
    <xf numFmtId="165" fontId="3" fillId="0" borderId="0" xfId="89" applyNumberFormat="1" applyFont="1" applyFill="1" applyBorder="1" applyAlignment="1">
      <alignment horizontal="left" vertical="center"/>
      <protection/>
    </xf>
    <xf numFmtId="165" fontId="7" fillId="0" borderId="11" xfId="92" applyNumberFormat="1" applyFont="1" applyFill="1" applyBorder="1" applyAlignment="1">
      <alignment horizontal="left" vertical="center"/>
      <protection/>
    </xf>
    <xf numFmtId="165" fontId="7" fillId="0" borderId="11" xfId="89" applyNumberFormat="1" applyFont="1" applyFill="1" applyBorder="1" applyAlignment="1">
      <alignment horizontal="left" vertical="center"/>
      <protection/>
    </xf>
    <xf numFmtId="165" fontId="3" fillId="0" borderId="11" xfId="89" applyNumberFormat="1" applyFont="1" applyFill="1" applyBorder="1" applyAlignment="1">
      <alignment horizontal="center" vertical="center"/>
      <protection/>
    </xf>
    <xf numFmtId="165" fontId="3" fillId="0" borderId="11" xfId="89" applyNumberFormat="1" applyFont="1" applyFill="1" applyBorder="1" applyAlignment="1">
      <alignment horizontal="left" vertical="center"/>
      <protection/>
    </xf>
    <xf numFmtId="41" fontId="3" fillId="0" borderId="11" xfId="89" applyNumberFormat="1" applyFont="1" applyFill="1" applyBorder="1" applyAlignment="1">
      <alignment horizontal="left" vertical="center"/>
      <protection/>
    </xf>
    <xf numFmtId="41" fontId="3" fillId="0" borderId="11" xfId="89" applyNumberFormat="1" applyFont="1" applyFill="1" applyBorder="1" applyAlignment="1">
      <alignment horizontal="center" vertical="center"/>
      <protection/>
    </xf>
    <xf numFmtId="165" fontId="3" fillId="0" borderId="0" xfId="84" applyNumberFormat="1" applyFont="1" applyFill="1" applyBorder="1" applyAlignment="1">
      <alignment horizontal="left" vertical="center"/>
      <protection/>
    </xf>
    <xf numFmtId="165" fontId="3" fillId="0" borderId="0" xfId="84" applyNumberFormat="1" applyFont="1" applyFill="1" applyBorder="1" applyAlignment="1">
      <alignment horizontal="center" vertical="center"/>
      <protection/>
    </xf>
    <xf numFmtId="168" fontId="3" fillId="0" borderId="0" xfId="84" applyNumberFormat="1" applyFont="1" applyFill="1" applyBorder="1" applyAlignment="1">
      <alignment horizontal="right" vertical="center"/>
      <protection/>
    </xf>
    <xf numFmtId="166" fontId="5" fillId="33" borderId="0" xfId="42" applyNumberFormat="1" applyFont="1" applyFill="1" applyAlignment="1">
      <alignment vertical="center"/>
    </xf>
    <xf numFmtId="166" fontId="5" fillId="33" borderId="12" xfId="91" applyNumberFormat="1" applyFont="1" applyFill="1" applyBorder="1" applyAlignment="1">
      <alignment horizontal="right" vertical="center"/>
      <protection/>
    </xf>
    <xf numFmtId="166" fontId="5" fillId="33" borderId="0" xfId="91" applyNumberFormat="1" applyFont="1" applyFill="1" applyAlignment="1">
      <alignment vertical="center"/>
      <protection/>
    </xf>
    <xf numFmtId="166" fontId="9" fillId="0" borderId="11" xfId="85" applyNumberFormat="1" applyFont="1" applyFill="1" applyBorder="1" applyAlignment="1">
      <alignment horizontal="right" vertical="center"/>
      <protection/>
    </xf>
    <xf numFmtId="166" fontId="9" fillId="0" borderId="0" xfId="85" applyNumberFormat="1" applyFont="1" applyFill="1" applyBorder="1" applyAlignment="1">
      <alignment horizontal="right" vertical="center"/>
      <protection/>
    </xf>
    <xf numFmtId="0" fontId="5" fillId="0" borderId="0" xfId="91" applyFont="1" applyFill="1" applyAlignment="1">
      <alignment horizontal="center" vertical="center"/>
      <protection/>
    </xf>
    <xf numFmtId="0" fontId="6" fillId="0" borderId="0" xfId="91" applyFont="1" applyFill="1" applyBorder="1" applyAlignment="1">
      <alignment vertical="center"/>
      <protection/>
    </xf>
    <xf numFmtId="0" fontId="5" fillId="0" borderId="0" xfId="91" applyFont="1" applyFill="1" applyAlignment="1">
      <alignment/>
      <protection/>
    </xf>
    <xf numFmtId="0" fontId="6" fillId="0" borderId="0" xfId="91" applyFont="1" applyFill="1" applyAlignment="1">
      <alignment horizontal="center"/>
      <protection/>
    </xf>
    <xf numFmtId="0" fontId="6" fillId="0" borderId="0" xfId="46" applyNumberFormat="1" applyFont="1" applyFill="1" applyAlignment="1">
      <alignment horizontal="right"/>
    </xf>
    <xf numFmtId="0" fontId="6" fillId="0" borderId="0" xfId="82" applyNumberFormat="1" applyFont="1" applyFill="1" applyBorder="1" applyAlignment="1">
      <alignment horizontal="right"/>
      <protection/>
    </xf>
    <xf numFmtId="0" fontId="5" fillId="0" borderId="0" xfId="91" applyNumberFormat="1" applyFont="1" applyFill="1" applyAlignment="1">
      <alignment/>
      <protection/>
    </xf>
    <xf numFmtId="0" fontId="6" fillId="0" borderId="0" xfId="91" applyFont="1" applyFill="1" applyAlignment="1">
      <alignment horizontal="center" vertical="center"/>
      <protection/>
    </xf>
    <xf numFmtId="165" fontId="6" fillId="0" borderId="0" xfId="82" applyNumberFormat="1" applyFont="1" applyFill="1" applyBorder="1" applyAlignment="1">
      <alignment horizontal="center" vertical="center"/>
      <protection/>
    </xf>
    <xf numFmtId="166" fontId="8" fillId="33" borderId="11" xfId="82" applyNumberFormat="1" applyFont="1" applyFill="1" applyBorder="1" applyAlignment="1">
      <alignment horizontal="right" vertical="center"/>
      <protection/>
    </xf>
    <xf numFmtId="166" fontId="8" fillId="0" borderId="11" xfId="82" applyNumberFormat="1" applyFont="1" applyFill="1" applyBorder="1" applyAlignment="1">
      <alignment horizontal="right" vertical="center"/>
      <protection/>
    </xf>
    <xf numFmtId="166" fontId="8" fillId="0" borderId="0" xfId="82" applyNumberFormat="1" applyFont="1" applyFill="1" applyBorder="1" applyAlignment="1">
      <alignment horizontal="right" vertical="center"/>
      <protection/>
    </xf>
    <xf numFmtId="0" fontId="6" fillId="0" borderId="0" xfId="91" applyFont="1" applyFill="1" applyAlignment="1">
      <alignment horizontal="right" vertical="center"/>
      <protection/>
    </xf>
    <xf numFmtId="165" fontId="5" fillId="0" borderId="0" xfId="82" applyNumberFormat="1" applyFont="1" applyFill="1" applyBorder="1" applyAlignment="1">
      <alignment horizontal="left" vertical="center"/>
      <protection/>
    </xf>
    <xf numFmtId="165" fontId="9" fillId="0" borderId="0" xfId="82" applyNumberFormat="1" applyFont="1" applyFill="1" applyBorder="1" applyAlignment="1">
      <alignment horizontal="left" vertical="center"/>
      <protection/>
    </xf>
    <xf numFmtId="165" fontId="8" fillId="0" borderId="0" xfId="82" applyNumberFormat="1" applyFont="1" applyFill="1" applyBorder="1" applyAlignment="1">
      <alignment horizontal="left" vertical="center"/>
      <protection/>
    </xf>
    <xf numFmtId="165" fontId="8" fillId="0" borderId="0" xfId="82" applyNumberFormat="1" applyFont="1" applyFill="1" applyBorder="1" applyAlignment="1">
      <alignment horizontal="right" vertical="center"/>
      <protection/>
    </xf>
    <xf numFmtId="165" fontId="8" fillId="0" borderId="0" xfId="82" applyNumberFormat="1" applyFont="1" applyFill="1" applyBorder="1" applyAlignment="1">
      <alignment vertical="center"/>
      <protection/>
    </xf>
    <xf numFmtId="165" fontId="8" fillId="0" borderId="0" xfId="82" applyNumberFormat="1" applyFont="1" applyFill="1" applyBorder="1" applyAlignment="1">
      <alignment horizontal="center" vertical="center"/>
      <protection/>
    </xf>
    <xf numFmtId="165" fontId="8" fillId="0" borderId="11" xfId="82" applyNumberFormat="1" applyFont="1" applyFill="1" applyBorder="1" applyAlignment="1">
      <alignment horizontal="center" vertical="center"/>
      <protection/>
    </xf>
    <xf numFmtId="165" fontId="8" fillId="0" borderId="11" xfId="82" applyNumberFormat="1" applyFont="1" applyFill="1" applyBorder="1" applyAlignment="1">
      <alignment horizontal="right" vertical="center"/>
      <protection/>
    </xf>
    <xf numFmtId="165" fontId="8" fillId="0" borderId="11" xfId="82" applyNumberFormat="1" applyFont="1" applyFill="1" applyBorder="1" applyAlignment="1">
      <alignment horizontal="left" vertical="center"/>
      <protection/>
    </xf>
    <xf numFmtId="165" fontId="9" fillId="0" borderId="0" xfId="82" applyNumberFormat="1" applyFont="1" applyFill="1" applyBorder="1" applyAlignment="1">
      <alignment horizontal="right" vertical="center"/>
      <protection/>
    </xf>
    <xf numFmtId="165" fontId="9" fillId="0" borderId="0" xfId="82" applyNumberFormat="1" applyFont="1" applyFill="1" applyBorder="1" applyAlignment="1">
      <alignment horizontal="center" vertical="center"/>
      <protection/>
    </xf>
    <xf numFmtId="166" fontId="9" fillId="0" borderId="0" xfId="82" applyNumberFormat="1" applyFont="1" applyFill="1" applyBorder="1" applyAlignment="1">
      <alignment horizontal="right" vertical="center"/>
      <protection/>
    </xf>
    <xf numFmtId="43" fontId="9" fillId="0" borderId="0" xfId="46" applyFont="1" applyFill="1" applyAlignment="1">
      <alignment horizontal="right" vertical="center"/>
    </xf>
    <xf numFmtId="166" fontId="9" fillId="0" borderId="0" xfId="91" applyNumberFormat="1" applyFont="1" applyFill="1" applyAlignment="1">
      <alignment horizontal="right" vertical="center"/>
      <protection/>
    </xf>
    <xf numFmtId="166" fontId="9" fillId="0" borderId="0" xfId="46" applyNumberFormat="1" applyFont="1" applyFill="1" applyAlignment="1">
      <alignment horizontal="right" vertical="center"/>
    </xf>
    <xf numFmtId="165" fontId="9" fillId="0" borderId="0" xfId="82" applyNumberFormat="1" applyFont="1" applyFill="1" applyBorder="1" applyAlignment="1" quotePrefix="1">
      <alignment horizontal="right" vertical="center"/>
      <protection/>
    </xf>
    <xf numFmtId="43" fontId="9" fillId="0" borderId="0" xfId="46" applyFont="1" applyFill="1" applyBorder="1" applyAlignment="1">
      <alignment horizontal="right" vertical="center" wrapText="1"/>
    </xf>
    <xf numFmtId="0" fontId="9" fillId="0" borderId="0" xfId="91" applyFont="1" applyFill="1" applyBorder="1" applyAlignment="1">
      <alignment horizontal="center" vertical="center"/>
      <protection/>
    </xf>
    <xf numFmtId="0" fontId="8" fillId="0" borderId="0" xfId="91" applyFont="1" applyFill="1" applyAlignment="1" quotePrefix="1">
      <alignment vertical="center"/>
      <protection/>
    </xf>
    <xf numFmtId="166" fontId="8" fillId="0" borderId="0" xfId="82" applyNumberFormat="1" applyFont="1" applyFill="1" applyBorder="1" applyAlignment="1">
      <alignment vertical="center"/>
      <protection/>
    </xf>
    <xf numFmtId="166" fontId="8" fillId="0" borderId="11" xfId="82" applyNumberFormat="1" applyFont="1" applyFill="1" applyBorder="1" applyAlignment="1">
      <alignment vertical="center"/>
      <protection/>
    </xf>
    <xf numFmtId="166" fontId="8" fillId="0" borderId="12" xfId="82" applyNumberFormat="1" applyFont="1" applyFill="1" applyBorder="1" applyAlignment="1">
      <alignment horizontal="right" vertical="center"/>
      <protection/>
    </xf>
    <xf numFmtId="166" fontId="8" fillId="33" borderId="0" xfId="82" applyNumberFormat="1" applyFont="1" applyFill="1" applyBorder="1" applyAlignment="1">
      <alignment vertical="center"/>
      <protection/>
    </xf>
    <xf numFmtId="166" fontId="8" fillId="33" borderId="11" xfId="82" applyNumberFormat="1" applyFont="1" applyFill="1" applyBorder="1" applyAlignment="1">
      <alignment vertical="center"/>
      <protection/>
    </xf>
    <xf numFmtId="166" fontId="8" fillId="33" borderId="0" xfId="82" applyNumberFormat="1" applyFont="1" applyFill="1" applyBorder="1" applyAlignment="1">
      <alignment horizontal="right" vertical="center"/>
      <protection/>
    </xf>
    <xf numFmtId="166" fontId="8" fillId="33" borderId="12" xfId="82" applyNumberFormat="1" applyFont="1" applyFill="1" applyBorder="1" applyAlignment="1">
      <alignment horizontal="right" vertical="center"/>
      <protection/>
    </xf>
    <xf numFmtId="165" fontId="7" fillId="0" borderId="11" xfId="0" applyNumberFormat="1" applyFont="1" applyFill="1" applyBorder="1" applyAlignment="1">
      <alignment horizontal="left" vertical="center"/>
    </xf>
    <xf numFmtId="0" fontId="7" fillId="0" borderId="0" xfId="91" applyFont="1" applyFill="1" applyAlignment="1">
      <alignment vertical="center"/>
      <protection/>
    </xf>
    <xf numFmtId="0" fontId="3" fillId="0" borderId="0" xfId="91" applyNumberFormat="1" applyFont="1" applyFill="1" applyAlignment="1">
      <alignment horizontal="center" vertical="center"/>
      <protection/>
    </xf>
    <xf numFmtId="0" fontId="3" fillId="0" borderId="0" xfId="91" applyFont="1" applyFill="1" applyAlignment="1">
      <alignment horizontal="right" vertical="center"/>
      <protection/>
    </xf>
    <xf numFmtId="166" fontId="3" fillId="0" borderId="0" xfId="91" applyNumberFormat="1" applyFont="1" applyFill="1" applyAlignment="1">
      <alignment horizontal="right" vertical="center"/>
      <protection/>
    </xf>
    <xf numFmtId="0" fontId="3" fillId="0" borderId="0" xfId="91" applyFont="1" applyFill="1" applyAlignment="1">
      <alignment vertical="center"/>
      <protection/>
    </xf>
    <xf numFmtId="0" fontId="7" fillId="0" borderId="11" xfId="91" applyFont="1" applyFill="1" applyBorder="1" applyAlignment="1">
      <alignment vertical="center"/>
      <protection/>
    </xf>
    <xf numFmtId="0" fontId="3" fillId="0" borderId="11" xfId="91" applyNumberFormat="1" applyFont="1" applyFill="1" applyBorder="1" applyAlignment="1">
      <alignment horizontal="center" vertical="center"/>
      <protection/>
    </xf>
    <xf numFmtId="0" fontId="3" fillId="0" borderId="11" xfId="91" applyFont="1" applyFill="1" applyBorder="1" applyAlignment="1">
      <alignment horizontal="right" vertical="center"/>
      <protection/>
    </xf>
    <xf numFmtId="166" fontId="3" fillId="0" borderId="11" xfId="91" applyNumberFormat="1" applyFont="1" applyFill="1" applyBorder="1" applyAlignment="1">
      <alignment horizontal="right" vertical="center"/>
      <protection/>
    </xf>
    <xf numFmtId="165" fontId="7" fillId="0" borderId="0" xfId="0" applyNumberFormat="1" applyFont="1" applyAlignment="1">
      <alignment horizontal="left" vertical="center"/>
    </xf>
    <xf numFmtId="165" fontId="7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left" vertical="center"/>
    </xf>
    <xf numFmtId="165" fontId="3" fillId="0" borderId="0" xfId="0" applyNumberFormat="1" applyFont="1" applyAlignment="1">
      <alignment vertical="center"/>
    </xf>
    <xf numFmtId="165" fontId="7" fillId="0" borderId="11" xfId="0" applyNumberFormat="1" applyFont="1" applyBorder="1" applyAlignment="1">
      <alignment horizontal="left" vertical="center"/>
    </xf>
    <xf numFmtId="165" fontId="7" fillId="0" borderId="11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6" fontId="3" fillId="0" borderId="0" xfId="0" applyNumberFormat="1" applyFont="1" applyFill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 quotePrefix="1">
      <alignment horizontal="right" vertical="center"/>
    </xf>
    <xf numFmtId="166" fontId="7" fillId="33" borderId="0" xfId="85" applyNumberFormat="1" applyFont="1" applyFill="1" applyAlignment="1">
      <alignment horizontal="right" vertical="center"/>
      <protection/>
    </xf>
    <xf numFmtId="166" fontId="3" fillId="33" borderId="0" xfId="0" applyNumberFormat="1" applyFont="1" applyFill="1" applyAlignment="1">
      <alignment horizontal="right" vertical="center"/>
    </xf>
    <xf numFmtId="165" fontId="3" fillId="33" borderId="0" xfId="0" applyNumberFormat="1" applyFont="1" applyFill="1" applyAlignment="1">
      <alignment vertical="center"/>
    </xf>
    <xf numFmtId="166" fontId="3" fillId="33" borderId="11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center" vertical="center"/>
    </xf>
    <xf numFmtId="166" fontId="7" fillId="33" borderId="0" xfId="0" applyNumberFormat="1" applyFont="1" applyFill="1" applyAlignment="1">
      <alignment horizontal="right" vertical="center"/>
    </xf>
    <xf numFmtId="165" fontId="3" fillId="0" borderId="0" xfId="0" applyNumberFormat="1" applyFont="1" applyAlignment="1" quotePrefix="1">
      <alignment horizontal="left" vertical="center"/>
    </xf>
    <xf numFmtId="0" fontId="7" fillId="0" borderId="0" xfId="0" applyFont="1" applyFill="1" applyAlignment="1" quotePrefix="1">
      <alignment horizontal="right" vertical="center"/>
    </xf>
    <xf numFmtId="166" fontId="7" fillId="0" borderId="11" xfId="85" applyNumberFormat="1" applyFont="1" applyFill="1" applyBorder="1" applyAlignment="1">
      <alignment horizontal="right" vertical="center"/>
      <protection/>
    </xf>
    <xf numFmtId="165" fontId="7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>
      <alignment vertical="center"/>
    </xf>
    <xf numFmtId="166" fontId="7" fillId="33" borderId="0" xfId="84" applyNumberFormat="1" applyFont="1" applyFill="1" applyAlignment="1">
      <alignment horizontal="right" vertical="center"/>
      <protection/>
    </xf>
    <xf numFmtId="166" fontId="7" fillId="0" borderId="0" xfId="84" applyNumberFormat="1" applyFont="1" applyFill="1" applyAlignment="1">
      <alignment horizontal="right" vertical="center"/>
      <protection/>
    </xf>
    <xf numFmtId="166" fontId="3" fillId="33" borderId="0" xfId="84" applyNumberFormat="1" applyFont="1" applyFill="1" applyAlignment="1">
      <alignment horizontal="right" vertical="center"/>
      <protection/>
    </xf>
    <xf numFmtId="166" fontId="3" fillId="0" borderId="0" xfId="84" applyNumberFormat="1" applyFont="1" applyFill="1" applyAlignment="1">
      <alignment horizontal="right" vertical="center"/>
      <protection/>
    </xf>
    <xf numFmtId="166" fontId="3" fillId="33" borderId="11" xfId="84" applyNumberFormat="1" applyFont="1" applyFill="1" applyBorder="1" applyAlignment="1">
      <alignment horizontal="right" vertical="center"/>
      <protection/>
    </xf>
    <xf numFmtId="166" fontId="3" fillId="0" borderId="11" xfId="84" applyNumberFormat="1" applyFont="1" applyFill="1" applyBorder="1" applyAlignment="1">
      <alignment horizontal="right" vertical="center"/>
      <protection/>
    </xf>
    <xf numFmtId="0" fontId="3" fillId="0" borderId="11" xfId="91" applyFont="1" applyFill="1" applyBorder="1" applyAlignment="1">
      <alignment vertical="center"/>
      <protection/>
    </xf>
    <xf numFmtId="166" fontId="3" fillId="0" borderId="0" xfId="85" applyNumberFormat="1" applyFont="1" applyFill="1" applyAlignment="1">
      <alignment horizontal="right" vertical="center"/>
      <protection/>
    </xf>
    <xf numFmtId="166" fontId="3" fillId="33" borderId="0" xfId="84" applyNumberFormat="1" applyFont="1" applyFill="1" applyAlignment="1">
      <alignment horizontal="right" vertical="center" wrapText="1"/>
      <protection/>
    </xf>
    <xf numFmtId="166" fontId="3" fillId="0" borderId="0" xfId="84" applyNumberFormat="1" applyFont="1" applyFill="1" applyAlignment="1">
      <alignment horizontal="right" vertical="center" wrapText="1"/>
      <protection/>
    </xf>
    <xf numFmtId="166" fontId="3" fillId="33" borderId="12" xfId="84" applyNumberFormat="1" applyFont="1" applyFill="1" applyBorder="1" applyAlignment="1">
      <alignment horizontal="right" vertical="center"/>
      <protection/>
    </xf>
    <xf numFmtId="166" fontId="3" fillId="0" borderId="12" xfId="84" applyNumberFormat="1" applyFont="1" applyFill="1" applyBorder="1" applyAlignment="1">
      <alignment horizontal="right" vertical="center"/>
      <protection/>
    </xf>
    <xf numFmtId="166" fontId="3" fillId="0" borderId="0" xfId="82" applyNumberFormat="1" applyFont="1" applyFill="1" applyBorder="1" applyAlignment="1">
      <alignment horizontal="center" vertical="center"/>
      <protection/>
    </xf>
    <xf numFmtId="166" fontId="3" fillId="0" borderId="0" xfId="82" applyNumberFormat="1" applyFont="1" applyFill="1" applyBorder="1" applyAlignment="1">
      <alignment horizontal="right" vertical="center"/>
      <protection/>
    </xf>
    <xf numFmtId="165" fontId="7" fillId="0" borderId="0" xfId="82" applyNumberFormat="1" applyFont="1" applyFill="1" applyBorder="1" applyAlignment="1">
      <alignment horizontal="right" vertical="center"/>
      <protection/>
    </xf>
    <xf numFmtId="166" fontId="7" fillId="0" borderId="0" xfId="85" applyNumberFormat="1" applyFont="1" applyFill="1" applyBorder="1" applyAlignment="1">
      <alignment horizontal="right" vertical="center"/>
      <protection/>
    </xf>
    <xf numFmtId="165" fontId="3" fillId="0" borderId="11" xfId="82" applyNumberFormat="1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165" fontId="7" fillId="0" borderId="0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center" vertical="center"/>
    </xf>
    <xf numFmtId="165" fontId="7" fillId="0" borderId="0" xfId="80" applyNumberFormat="1" applyFont="1" applyFill="1" applyAlignment="1">
      <alignment horizontal="right" vertical="center"/>
      <protection/>
    </xf>
    <xf numFmtId="41" fontId="3" fillId="0" borderId="11" xfId="0" applyNumberFormat="1" applyFont="1" applyFill="1" applyBorder="1" applyAlignment="1">
      <alignment horizontal="left" vertical="center"/>
    </xf>
    <xf numFmtId="41" fontId="3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center" vertical="center"/>
    </xf>
    <xf numFmtId="165" fontId="7" fillId="0" borderId="0" xfId="84" applyNumberFormat="1" applyFont="1" applyFill="1" applyAlignment="1">
      <alignment horizontal="left" vertical="center"/>
      <protection/>
    </xf>
    <xf numFmtId="165" fontId="7" fillId="0" borderId="0" xfId="84" applyNumberFormat="1" applyFont="1" applyFill="1" applyAlignment="1">
      <alignment horizontal="center" vertical="center"/>
      <protection/>
    </xf>
    <xf numFmtId="165" fontId="3" fillId="0" borderId="0" xfId="84" applyNumberFormat="1" applyFont="1" applyFill="1" applyAlignment="1">
      <alignment horizontal="left" vertical="center"/>
      <protection/>
    </xf>
    <xf numFmtId="165" fontId="3" fillId="0" borderId="0" xfId="84" applyNumberFormat="1" applyFont="1" applyFill="1" applyAlignment="1">
      <alignment horizontal="center" vertical="center"/>
      <protection/>
    </xf>
    <xf numFmtId="166" fontId="3" fillId="33" borderId="0" xfId="84" applyNumberFormat="1" applyFont="1" applyFill="1" applyBorder="1" applyAlignment="1">
      <alignment horizontal="right" vertical="center"/>
      <protection/>
    </xf>
    <xf numFmtId="166" fontId="3" fillId="0" borderId="0" xfId="84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/>
    </xf>
    <xf numFmtId="165" fontId="3" fillId="0" borderId="0" xfId="0" applyNumberFormat="1" applyFont="1" applyFill="1" applyAlignment="1" quotePrefix="1">
      <alignment horizontal="left" vertical="center"/>
    </xf>
    <xf numFmtId="166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166" fontId="3" fillId="33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 quotePrefix="1">
      <alignment horizontal="center" vertical="center"/>
    </xf>
    <xf numFmtId="165" fontId="52" fillId="0" borderId="0" xfId="0" applyNumberFormat="1" applyFont="1" applyFill="1" applyAlignment="1" quotePrefix="1">
      <alignment horizontal="left" vertical="center"/>
    </xf>
    <xf numFmtId="165" fontId="3" fillId="33" borderId="0" xfId="0" applyNumberFormat="1" applyFont="1" applyFill="1" applyAlignment="1" quotePrefix="1">
      <alignment horizontal="right" vertical="center"/>
    </xf>
    <xf numFmtId="165" fontId="3" fillId="0" borderId="0" xfId="0" applyNumberFormat="1" applyFont="1" applyFill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166" fontId="5" fillId="33" borderId="13" xfId="91" applyNumberFormat="1" applyFont="1" applyFill="1" applyBorder="1" applyAlignment="1">
      <alignment horizontal="right" vertical="center"/>
      <protection/>
    </xf>
    <xf numFmtId="165" fontId="7" fillId="0" borderId="0" xfId="89" applyNumberFormat="1" applyFont="1" applyFill="1" applyBorder="1" applyAlignment="1">
      <alignment vertical="center"/>
      <protection/>
    </xf>
    <xf numFmtId="165" fontId="7" fillId="0" borderId="0" xfId="92" applyNumberFormat="1" applyFont="1" applyFill="1" applyBorder="1" applyAlignment="1">
      <alignment horizontal="left" vertical="center"/>
      <protection/>
    </xf>
    <xf numFmtId="165" fontId="7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>
      <alignment horizontal="center" vertical="center"/>
    </xf>
    <xf numFmtId="166" fontId="7" fillId="33" borderId="0" xfId="85" applyNumberFormat="1" applyFont="1" applyFill="1" applyBorder="1" applyAlignment="1">
      <alignment horizontal="right" vertical="center"/>
      <protection/>
    </xf>
    <xf numFmtId="166" fontId="3" fillId="33" borderId="0" xfId="89" applyNumberFormat="1" applyFont="1" applyFill="1" applyBorder="1" applyAlignment="1">
      <alignment horizontal="right" vertical="center"/>
      <protection/>
    </xf>
    <xf numFmtId="41" fontId="3" fillId="0" borderId="0" xfId="89" applyNumberFormat="1" applyFont="1" applyFill="1" applyBorder="1" applyAlignment="1">
      <alignment horizontal="right" vertical="center"/>
      <protection/>
    </xf>
    <xf numFmtId="166" fontId="3" fillId="0" borderId="0" xfId="89" applyNumberFormat="1" applyFont="1" applyFill="1" applyAlignment="1">
      <alignment horizontal="right" vertical="center"/>
      <protection/>
    </xf>
    <xf numFmtId="41" fontId="3" fillId="0" borderId="0" xfId="89" applyNumberFormat="1" applyFont="1" applyFill="1" applyAlignment="1">
      <alignment horizontal="right" vertical="center"/>
      <protection/>
    </xf>
    <xf numFmtId="166" fontId="3" fillId="33" borderId="0" xfId="89" applyNumberFormat="1" applyFont="1" applyFill="1" applyAlignment="1">
      <alignment horizontal="right" vertical="center"/>
      <protection/>
    </xf>
    <xf numFmtId="165" fontId="3" fillId="0" borderId="0" xfId="89" applyNumberFormat="1" applyFont="1" applyFill="1" applyAlignment="1">
      <alignment vertical="center"/>
      <protection/>
    </xf>
    <xf numFmtId="167" fontId="3" fillId="0" borderId="0" xfId="89" applyNumberFormat="1" applyFont="1" applyFill="1" applyBorder="1" applyAlignment="1">
      <alignment horizontal="center" vertical="center"/>
      <protection/>
    </xf>
    <xf numFmtId="166" fontId="3" fillId="33" borderId="11" xfId="89" applyNumberFormat="1" applyFont="1" applyFill="1" applyBorder="1" applyAlignment="1">
      <alignment horizontal="right" vertical="center"/>
      <protection/>
    </xf>
    <xf numFmtId="41" fontId="3" fillId="0" borderId="0" xfId="89" applyNumberFormat="1" applyFont="1" applyFill="1" applyAlignment="1">
      <alignment horizontal="left" vertical="center"/>
      <protection/>
    </xf>
    <xf numFmtId="165" fontId="3" fillId="0" borderId="0" xfId="89" applyNumberFormat="1" applyFont="1" applyFill="1" applyBorder="1" applyAlignment="1" quotePrefix="1">
      <alignment horizontal="left" vertical="center"/>
      <protection/>
    </xf>
    <xf numFmtId="166" fontId="3" fillId="33" borderId="12" xfId="91" applyNumberFormat="1" applyFont="1" applyFill="1" applyBorder="1" applyAlignment="1">
      <alignment vertical="center"/>
      <protection/>
    </xf>
    <xf numFmtId="0" fontId="3" fillId="0" borderId="0" xfId="91" applyFont="1" applyFill="1" applyBorder="1" applyAlignment="1">
      <alignment vertical="center"/>
      <protection/>
    </xf>
    <xf numFmtId="166" fontId="3" fillId="0" borderId="12" xfId="91" applyNumberFormat="1" applyFont="1" applyFill="1" applyBorder="1" applyAlignment="1">
      <alignment vertical="center"/>
      <protection/>
    </xf>
    <xf numFmtId="168" fontId="3" fillId="0" borderId="0" xfId="89" applyNumberFormat="1" applyFont="1" applyFill="1" applyBorder="1" applyAlignment="1">
      <alignment horizontal="right" vertical="center"/>
      <protection/>
    </xf>
    <xf numFmtId="165" fontId="3" fillId="0" borderId="0" xfId="84" applyNumberFormat="1" applyFont="1" applyFill="1" applyBorder="1" applyAlignment="1" quotePrefix="1">
      <alignment horizontal="left" vertical="center"/>
      <protection/>
    </xf>
    <xf numFmtId="168" fontId="3" fillId="33" borderId="0" xfId="89" applyNumberFormat="1" applyFont="1" applyFill="1" applyBorder="1" applyAlignment="1">
      <alignment horizontal="right" vertical="center"/>
      <protection/>
    </xf>
    <xf numFmtId="0" fontId="3" fillId="33" borderId="0" xfId="91" applyFont="1" applyFill="1" applyBorder="1" applyAlignment="1">
      <alignment vertical="center"/>
      <protection/>
    </xf>
    <xf numFmtId="166" fontId="3" fillId="33" borderId="12" xfId="89" applyNumberFormat="1" applyFont="1" applyFill="1" applyBorder="1" applyAlignment="1">
      <alignment horizontal="right" vertical="center"/>
      <protection/>
    </xf>
    <xf numFmtId="166" fontId="3" fillId="0" borderId="12" xfId="89" applyNumberFormat="1" applyFont="1" applyFill="1" applyBorder="1" applyAlignment="1">
      <alignment horizontal="right" vertical="center"/>
      <protection/>
    </xf>
    <xf numFmtId="168" fontId="3" fillId="33" borderId="0" xfId="84" applyNumberFormat="1" applyFont="1" applyFill="1" applyBorder="1" applyAlignment="1">
      <alignment horizontal="right" vertical="center"/>
      <protection/>
    </xf>
    <xf numFmtId="164" fontId="3" fillId="0" borderId="0" xfId="42" applyFont="1" applyFill="1" applyBorder="1" applyAlignment="1">
      <alignment horizontal="right" vertical="center" wrapText="1"/>
    </xf>
    <xf numFmtId="166" fontId="5" fillId="0" borderId="13" xfId="91" applyNumberFormat="1" applyFont="1" applyFill="1" applyBorder="1" applyAlignment="1">
      <alignment horizontal="right" vertical="center"/>
      <protection/>
    </xf>
    <xf numFmtId="165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 quotePrefix="1">
      <alignment horizontal="right" vertical="center"/>
    </xf>
    <xf numFmtId="0" fontId="7" fillId="0" borderId="0" xfId="0" applyFont="1" applyFill="1" applyAlignment="1">
      <alignment horizontal="left" vertical="center"/>
    </xf>
    <xf numFmtId="166" fontId="7" fillId="0" borderId="0" xfId="85" applyNumberFormat="1" applyFont="1" applyFill="1" applyAlignment="1">
      <alignment horizontal="right" vertical="center"/>
      <protection/>
    </xf>
    <xf numFmtId="41" fontId="7" fillId="0" borderId="0" xfId="0" applyNumberFormat="1" applyFont="1" applyFill="1" applyAlignment="1">
      <alignment horizontal="left" vertical="center"/>
    </xf>
    <xf numFmtId="166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left" vertical="center"/>
    </xf>
    <xf numFmtId="166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Alignment="1" quotePrefix="1">
      <alignment horizontal="right" vertical="center"/>
    </xf>
    <xf numFmtId="166" fontId="7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Border="1" applyAlignment="1" quotePrefix="1">
      <alignment horizontal="right" vertical="center"/>
    </xf>
    <xf numFmtId="166" fontId="7" fillId="0" borderId="0" xfId="0" applyNumberFormat="1" applyFont="1" applyFill="1" applyAlignment="1">
      <alignment horizontal="left" vertical="center"/>
    </xf>
    <xf numFmtId="165" fontId="6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166" fontId="5" fillId="33" borderId="0" xfId="0" applyNumberFormat="1" applyFont="1" applyFill="1" applyAlignment="1">
      <alignment horizontal="right" vertical="center"/>
    </xf>
    <xf numFmtId="165" fontId="5" fillId="0" borderId="0" xfId="0" applyNumberFormat="1" applyFont="1" applyFill="1" applyAlignment="1">
      <alignment horizontal="left" vertical="center"/>
    </xf>
    <xf numFmtId="166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left" vertical="center"/>
    </xf>
    <xf numFmtId="166" fontId="5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5" fillId="0" borderId="0" xfId="0" applyNumberFormat="1" applyFont="1" applyFill="1" applyAlignment="1">
      <alignment horizontal="left" vertical="center"/>
    </xf>
    <xf numFmtId="41" fontId="5" fillId="0" borderId="0" xfId="0" applyNumberFormat="1" applyFont="1" applyFill="1" applyAlignment="1">
      <alignment horizontal="right" vertical="center"/>
    </xf>
    <xf numFmtId="167" fontId="5" fillId="0" borderId="0" xfId="0" applyNumberFormat="1" applyFont="1" applyAlignment="1">
      <alignment horizontal="center" vertical="center"/>
    </xf>
    <xf numFmtId="166" fontId="5" fillId="33" borderId="11" xfId="0" applyNumberFormat="1" applyFont="1" applyFill="1" applyBorder="1" applyAlignment="1">
      <alignment horizontal="right" vertical="center"/>
    </xf>
    <xf numFmtId="166" fontId="5" fillId="0" borderId="11" xfId="0" applyNumberFormat="1" applyFont="1" applyFill="1" applyBorder="1" applyAlignment="1">
      <alignment horizontal="right" vertical="center"/>
    </xf>
    <xf numFmtId="0" fontId="6" fillId="0" borderId="0" xfId="90" applyFont="1" applyAlignment="1">
      <alignment vertical="center"/>
      <protection/>
    </xf>
    <xf numFmtId="166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vertical="center"/>
    </xf>
    <xf numFmtId="166" fontId="5" fillId="33" borderId="12" xfId="0" applyNumberFormat="1" applyFont="1" applyFill="1" applyBorder="1" applyAlignment="1">
      <alignment horizontal="right" vertical="center"/>
    </xf>
    <xf numFmtId="166" fontId="5" fillId="0" borderId="12" xfId="0" applyNumberFormat="1" applyFont="1" applyFill="1" applyBorder="1" applyAlignment="1">
      <alignment horizontal="right" vertical="center"/>
    </xf>
    <xf numFmtId="165" fontId="5" fillId="0" borderId="0" xfId="0" applyNumberFormat="1" applyFont="1" applyAlignment="1" quotePrefix="1">
      <alignment horizontal="center" vertical="center"/>
    </xf>
    <xf numFmtId="167" fontId="5" fillId="0" borderId="0" xfId="0" applyNumberFormat="1" applyFont="1" applyAlignment="1" quotePrefix="1">
      <alignment horizontal="center" vertical="center"/>
    </xf>
    <xf numFmtId="166" fontId="5" fillId="0" borderId="0" xfId="82" applyNumberFormat="1" applyFont="1" applyFill="1" applyAlignment="1">
      <alignment horizontal="right" vertical="center"/>
      <protection/>
    </xf>
    <xf numFmtId="165" fontId="5" fillId="33" borderId="0" xfId="0" applyNumberFormat="1" applyFont="1" applyFill="1" applyAlignment="1">
      <alignment vertical="center"/>
    </xf>
    <xf numFmtId="166" fontId="5" fillId="33" borderId="0" xfId="0" applyNumberFormat="1" applyFont="1" applyFill="1" applyAlignment="1">
      <alignment vertical="center"/>
    </xf>
    <xf numFmtId="165" fontId="5" fillId="0" borderId="0" xfId="0" applyNumberFormat="1" applyFont="1" applyAlignment="1" quotePrefix="1">
      <alignment horizontal="left" vertical="center"/>
    </xf>
    <xf numFmtId="166" fontId="5" fillId="33" borderId="0" xfId="82" applyNumberFormat="1" applyFont="1" applyFill="1" applyAlignment="1">
      <alignment horizontal="right" vertical="center"/>
      <protection/>
    </xf>
    <xf numFmtId="166" fontId="5" fillId="33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0" fontId="6" fillId="0" borderId="11" xfId="91" applyFont="1" applyFill="1" applyBorder="1" applyAlignment="1">
      <alignment horizontal="center" vertical="center"/>
      <protection/>
    </xf>
    <xf numFmtId="165" fontId="16" fillId="0" borderId="0" xfId="0" applyNumberFormat="1" applyFont="1" applyAlignment="1">
      <alignment horizontal="left" vertical="center"/>
    </xf>
    <xf numFmtId="0" fontId="3" fillId="0" borderId="11" xfId="91" applyNumberFormat="1" applyFont="1" applyBorder="1" applyAlignment="1">
      <alignment horizontal="left" vertical="center" shrinkToFit="1"/>
      <protection/>
    </xf>
    <xf numFmtId="166" fontId="7" fillId="0" borderId="0" xfId="0" applyNumberFormat="1" applyFont="1" applyFill="1" applyBorder="1" applyAlignment="1">
      <alignment horizontal="right" vertical="center"/>
    </xf>
    <xf numFmtId="166" fontId="7" fillId="0" borderId="11" xfId="0" applyNumberFormat="1" applyFont="1" applyFill="1" applyBorder="1" applyAlignment="1">
      <alignment horizontal="right" vertical="center"/>
    </xf>
    <xf numFmtId="166" fontId="6" fillId="0" borderId="14" xfId="91" applyNumberFormat="1" applyFont="1" applyFill="1" applyBorder="1" applyAlignment="1">
      <alignment horizontal="center" vertical="center"/>
      <protection/>
    </xf>
    <xf numFmtId="0" fontId="6" fillId="0" borderId="14" xfId="91" applyFont="1" applyFill="1" applyBorder="1" applyAlignment="1">
      <alignment horizontal="center" vertical="center"/>
      <protection/>
    </xf>
    <xf numFmtId="166" fontId="6" fillId="0" borderId="11" xfId="46" applyNumberFormat="1" applyFont="1" applyFill="1" applyBorder="1" applyAlignment="1">
      <alignment horizontal="center"/>
    </xf>
    <xf numFmtId="165" fontId="9" fillId="0" borderId="11" xfId="82" applyNumberFormat="1" applyFont="1" applyFill="1" applyBorder="1" applyAlignment="1">
      <alignment horizontal="center" vertical="center"/>
      <protection/>
    </xf>
    <xf numFmtId="43" fontId="9" fillId="0" borderId="14" xfId="46" applyFont="1" applyFill="1" applyBorder="1" applyAlignment="1">
      <alignment horizontal="center" vertical="center"/>
    </xf>
    <xf numFmtId="165" fontId="9" fillId="0" borderId="14" xfId="82" applyNumberFormat="1" applyFont="1" applyFill="1" applyBorder="1" applyAlignment="1">
      <alignment horizontal="center" vertical="center"/>
      <protection/>
    </xf>
    <xf numFmtId="0" fontId="3" fillId="0" borderId="11" xfId="91" applyNumberFormat="1" applyFont="1" applyBorder="1" applyAlignment="1">
      <alignment horizontal="left" vertical="center" wrapText="1"/>
      <protection/>
    </xf>
    <xf numFmtId="0" fontId="3" fillId="0" borderId="11" xfId="91" applyNumberFormat="1" applyFont="1" applyFill="1" applyBorder="1" applyAlignment="1">
      <alignment horizontal="left" vertic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14 3" xfId="44"/>
    <cellStyle name="Comma 11 2 2 4" xfId="45"/>
    <cellStyle name="Comma 12 2 2" xfId="46"/>
    <cellStyle name="Comma 12 2 2 2" xfId="47"/>
    <cellStyle name="Comma 12 2 2 3" xfId="48"/>
    <cellStyle name="Comma 13 2 3" xfId="49"/>
    <cellStyle name="Comma 162" xfId="50"/>
    <cellStyle name="Comma 175" xfId="51"/>
    <cellStyle name="Comma 176" xfId="52"/>
    <cellStyle name="Comma 182" xfId="53"/>
    <cellStyle name="Comma 2" xfId="54"/>
    <cellStyle name="Comma 2 2" xfId="55"/>
    <cellStyle name="Comma 2 2 2" xfId="56"/>
    <cellStyle name="Comma 2 3" xfId="57"/>
    <cellStyle name="Comma 3" xfId="58"/>
    <cellStyle name="Comma 3 2" xfId="59"/>
    <cellStyle name="Comma 3 2 2" xfId="60"/>
    <cellStyle name="Comma 3 3" xfId="61"/>
    <cellStyle name="Comma 4" xfId="62"/>
    <cellStyle name="Comma 4 2 2 2 2 2" xfId="63"/>
    <cellStyle name="Comma 5" xfId="64"/>
    <cellStyle name="Comma 5 34" xfId="65"/>
    <cellStyle name="Currency" xfId="66"/>
    <cellStyle name="Currency [0]" xfId="67"/>
    <cellStyle name="Explanatory Text" xfId="68"/>
    <cellStyle name="Explanatory Text 11" xfId="69"/>
    <cellStyle name="Explanatory Text 2" xfId="70"/>
    <cellStyle name="Good" xfId="71"/>
    <cellStyle name="Heading 1" xfId="72"/>
    <cellStyle name="Heading 2" xfId="73"/>
    <cellStyle name="Heading 3" xfId="74"/>
    <cellStyle name="Heading 4" xfId="75"/>
    <cellStyle name="Hyperlink 2" xfId="76"/>
    <cellStyle name="Input" xfId="77"/>
    <cellStyle name="Linked Cell" xfId="78"/>
    <cellStyle name="Neutral" xfId="79"/>
    <cellStyle name="Normal 10 4" xfId="80"/>
    <cellStyle name="Normal 2" xfId="81"/>
    <cellStyle name="Normal 2 13" xfId="82"/>
    <cellStyle name="Normal 296" xfId="83"/>
    <cellStyle name="Normal 3" xfId="84"/>
    <cellStyle name="Normal 3 2" xfId="85"/>
    <cellStyle name="Normal 3 2 2" xfId="86"/>
    <cellStyle name="Normal 3 3 2 3" xfId="87"/>
    <cellStyle name="Normal 4" xfId="88"/>
    <cellStyle name="Normal_EGCO_June10 TE" xfId="89"/>
    <cellStyle name="Normal_Interlink Communication_EQ2_10_Interlink Communication_EQ2_12" xfId="90"/>
    <cellStyle name="Normal_KEGCO_2002" xfId="91"/>
    <cellStyle name="Normal_Sheet5" xfId="92"/>
    <cellStyle name="Normal_Sheet7 2" xfId="93"/>
    <cellStyle name="Note" xfId="94"/>
    <cellStyle name="Output" xfId="95"/>
    <cellStyle name="Percent" xfId="96"/>
    <cellStyle name="Percent 2" xfId="97"/>
    <cellStyle name="Title" xfId="98"/>
    <cellStyle name="Total" xfId="99"/>
    <cellStyle name="Warning Text" xfId="100"/>
    <cellStyle name="ข้อความอธิบาย 9" xfId="101"/>
    <cellStyle name="ปกติ_USCT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5"/>
  <sheetViews>
    <sheetView tabSelected="1" zoomScale="115" zoomScaleNormal="115" zoomScaleSheetLayoutView="115" zoomScalePageLayoutView="0" workbookViewId="0" topLeftCell="A1">
      <selection activeCell="C18" sqref="C18"/>
    </sheetView>
  </sheetViews>
  <sheetFormatPr defaultColWidth="9.421875" defaultRowHeight="16.5" customHeight="1"/>
  <cols>
    <col min="1" max="2" width="1.57421875" style="115" customWidth="1"/>
    <col min="3" max="3" width="38.00390625" style="115" customWidth="1"/>
    <col min="4" max="4" width="6.140625" style="120" customWidth="1"/>
    <col min="5" max="5" width="0.5625" style="115" customWidth="1"/>
    <col min="6" max="6" width="12.421875" style="122" customWidth="1"/>
    <col min="7" max="7" width="0.5625" style="138" customWidth="1"/>
    <col min="8" max="8" width="12.421875" style="122" customWidth="1"/>
    <col min="9" max="9" width="0.5625" style="225" customWidth="1"/>
    <col min="10" max="10" width="12.421875" style="122" customWidth="1"/>
    <col min="11" max="11" width="0.5625" style="226" customWidth="1"/>
    <col min="12" max="12" width="12.421875" style="122" customWidth="1"/>
    <col min="13" max="16384" width="9.421875" style="116" customWidth="1"/>
  </cols>
  <sheetData>
    <row r="1" spans="1:3" ht="16.5" customHeight="1">
      <c r="A1" s="113" t="s">
        <v>58</v>
      </c>
      <c r="B1" s="113"/>
      <c r="C1" s="113"/>
    </row>
    <row r="2" spans="1:3" ht="16.5" customHeight="1">
      <c r="A2" s="113" t="s">
        <v>52</v>
      </c>
      <c r="B2" s="113"/>
      <c r="C2" s="113"/>
    </row>
    <row r="3" spans="1:12" ht="16.5" customHeight="1">
      <c r="A3" s="103" t="s">
        <v>226</v>
      </c>
      <c r="B3" s="117"/>
      <c r="C3" s="117"/>
      <c r="D3" s="121"/>
      <c r="E3" s="119"/>
      <c r="F3" s="123"/>
      <c r="G3" s="218"/>
      <c r="H3" s="123"/>
      <c r="I3" s="227"/>
      <c r="J3" s="123"/>
      <c r="K3" s="228"/>
      <c r="L3" s="123"/>
    </row>
    <row r="4" spans="1:3" ht="15.75" customHeight="1">
      <c r="A4" s="113"/>
      <c r="B4" s="113"/>
      <c r="C4" s="113"/>
    </row>
    <row r="5" ht="15.75" customHeight="1"/>
    <row r="6" spans="6:12" ht="15.75" customHeight="1">
      <c r="F6" s="265" t="s">
        <v>46</v>
      </c>
      <c r="G6" s="265"/>
      <c r="H6" s="265"/>
      <c r="I6" s="176"/>
      <c r="J6" s="265" t="s">
        <v>99</v>
      </c>
      <c r="K6" s="265"/>
      <c r="L6" s="265"/>
    </row>
    <row r="7" spans="1:12" ht="15.75" customHeight="1">
      <c r="A7" s="116"/>
      <c r="D7" s="125"/>
      <c r="E7" s="113"/>
      <c r="F7" s="266" t="s">
        <v>127</v>
      </c>
      <c r="G7" s="266"/>
      <c r="H7" s="266"/>
      <c r="I7" s="217"/>
      <c r="J7" s="266" t="s">
        <v>127</v>
      </c>
      <c r="K7" s="266"/>
      <c r="L7" s="266"/>
    </row>
    <row r="8" spans="5:12" ht="15.75" customHeight="1">
      <c r="E8" s="113"/>
      <c r="F8" s="219" t="s">
        <v>54</v>
      </c>
      <c r="G8" s="220"/>
      <c r="H8" s="219" t="s">
        <v>45</v>
      </c>
      <c r="I8" s="219"/>
      <c r="J8" s="219" t="s">
        <v>54</v>
      </c>
      <c r="K8" s="219"/>
      <c r="L8" s="219" t="s">
        <v>45</v>
      </c>
    </row>
    <row r="9" spans="5:12" ht="15.75" customHeight="1">
      <c r="E9" s="113"/>
      <c r="F9" s="127" t="s">
        <v>224</v>
      </c>
      <c r="G9" s="219"/>
      <c r="H9" s="229" t="s">
        <v>1</v>
      </c>
      <c r="I9" s="230"/>
      <c r="J9" s="231" t="s">
        <v>224</v>
      </c>
      <c r="K9" s="219"/>
      <c r="L9" s="229" t="s">
        <v>1</v>
      </c>
    </row>
    <row r="10" spans="5:12" ht="15.75" customHeight="1">
      <c r="E10" s="113"/>
      <c r="F10" s="165">
        <v>2022</v>
      </c>
      <c r="G10" s="222"/>
      <c r="H10" s="229" t="s">
        <v>197</v>
      </c>
      <c r="I10" s="230"/>
      <c r="J10" s="165">
        <v>2022</v>
      </c>
      <c r="K10" s="222"/>
      <c r="L10" s="229" t="s">
        <v>197</v>
      </c>
    </row>
    <row r="11" spans="4:12" ht="15.75" customHeight="1">
      <c r="D11" s="118" t="s">
        <v>2</v>
      </c>
      <c r="E11" s="113"/>
      <c r="F11" s="136" t="s">
        <v>81</v>
      </c>
      <c r="G11" s="137"/>
      <c r="H11" s="136" t="s">
        <v>81</v>
      </c>
      <c r="I11" s="230"/>
      <c r="J11" s="136" t="s">
        <v>81</v>
      </c>
      <c r="K11" s="232"/>
      <c r="L11" s="136" t="s">
        <v>81</v>
      </c>
    </row>
    <row r="12" spans="4:12" ht="7.5" customHeight="1">
      <c r="D12" s="114"/>
      <c r="E12" s="113"/>
      <c r="F12" s="128"/>
      <c r="G12" s="137"/>
      <c r="H12" s="223"/>
      <c r="I12" s="230"/>
      <c r="J12" s="128"/>
      <c r="K12" s="232"/>
      <c r="L12" s="223"/>
    </row>
    <row r="13" spans="1:12" s="241" customFormat="1" ht="15.75" customHeight="1">
      <c r="A13" s="233" t="s">
        <v>3</v>
      </c>
      <c r="B13" s="234"/>
      <c r="C13" s="234"/>
      <c r="D13" s="235"/>
      <c r="E13" s="234"/>
      <c r="F13" s="236"/>
      <c r="G13" s="237"/>
      <c r="H13" s="238"/>
      <c r="I13" s="239"/>
      <c r="J13" s="236"/>
      <c r="K13" s="240"/>
      <c r="L13" s="238"/>
    </row>
    <row r="14" spans="1:12" s="241" customFormat="1" ht="6" customHeight="1">
      <c r="A14" s="233"/>
      <c r="B14" s="234"/>
      <c r="C14" s="234"/>
      <c r="D14" s="235"/>
      <c r="E14" s="234"/>
      <c r="F14" s="236"/>
      <c r="G14" s="237"/>
      <c r="H14" s="238"/>
      <c r="I14" s="239"/>
      <c r="J14" s="236"/>
      <c r="K14" s="240"/>
      <c r="L14" s="238"/>
    </row>
    <row r="15" spans="1:12" s="241" customFormat="1" ht="15.75" customHeight="1">
      <c r="A15" s="242" t="s">
        <v>4</v>
      </c>
      <c r="B15" s="234"/>
      <c r="C15" s="234"/>
      <c r="D15" s="235"/>
      <c r="E15" s="234"/>
      <c r="F15" s="236"/>
      <c r="G15" s="243"/>
      <c r="H15" s="238"/>
      <c r="I15" s="239"/>
      <c r="J15" s="236"/>
      <c r="K15" s="240"/>
      <c r="L15" s="238"/>
    </row>
    <row r="16" spans="1:12" s="241" customFormat="1" ht="6" customHeight="1">
      <c r="A16" s="233"/>
      <c r="B16" s="234"/>
      <c r="C16" s="234"/>
      <c r="D16" s="235"/>
      <c r="E16" s="234"/>
      <c r="F16" s="236"/>
      <c r="G16" s="243"/>
      <c r="H16" s="238"/>
      <c r="I16" s="239"/>
      <c r="J16" s="236"/>
      <c r="K16" s="240"/>
      <c r="L16" s="238"/>
    </row>
    <row r="17" spans="1:12" s="241" customFormat="1" ht="15.75" customHeight="1">
      <c r="A17" s="234" t="s">
        <v>59</v>
      </c>
      <c r="B17" s="234"/>
      <c r="C17" s="234"/>
      <c r="D17" s="235"/>
      <c r="E17" s="234"/>
      <c r="F17" s="236">
        <v>3164120</v>
      </c>
      <c r="G17" s="244"/>
      <c r="H17" s="238">
        <v>2926972</v>
      </c>
      <c r="I17" s="238"/>
      <c r="J17" s="236">
        <v>1172371</v>
      </c>
      <c r="K17" s="238"/>
      <c r="L17" s="238">
        <v>662435</v>
      </c>
    </row>
    <row r="18" spans="1:12" s="241" customFormat="1" ht="15.75" customHeight="1">
      <c r="A18" s="234" t="s">
        <v>126</v>
      </c>
      <c r="C18" s="234"/>
      <c r="D18" s="235">
        <v>7</v>
      </c>
      <c r="E18" s="234"/>
      <c r="F18" s="236">
        <v>1748</v>
      </c>
      <c r="G18" s="244"/>
      <c r="H18" s="238">
        <v>16878</v>
      </c>
      <c r="I18" s="238"/>
      <c r="J18" s="236">
        <v>0</v>
      </c>
      <c r="K18" s="238"/>
      <c r="L18" s="238">
        <v>0</v>
      </c>
    </row>
    <row r="19" spans="1:12" s="241" customFormat="1" ht="15.75" customHeight="1">
      <c r="A19" s="234" t="s">
        <v>131</v>
      </c>
      <c r="B19" s="234"/>
      <c r="C19" s="234"/>
      <c r="D19" s="235">
        <v>8</v>
      </c>
      <c r="E19" s="234"/>
      <c r="F19" s="236">
        <v>2651408</v>
      </c>
      <c r="G19" s="243"/>
      <c r="H19" s="238">
        <v>3690367</v>
      </c>
      <c r="I19" s="239"/>
      <c r="J19" s="236">
        <v>679924</v>
      </c>
      <c r="K19" s="239"/>
      <c r="L19" s="238">
        <v>532213</v>
      </c>
    </row>
    <row r="20" spans="1:12" s="241" customFormat="1" ht="15.75" customHeight="1">
      <c r="A20" s="234" t="s">
        <v>218</v>
      </c>
      <c r="B20" s="234"/>
      <c r="C20" s="234"/>
      <c r="D20" s="235">
        <v>9</v>
      </c>
      <c r="E20" s="234"/>
      <c r="F20" s="236">
        <v>133308</v>
      </c>
      <c r="G20" s="243"/>
      <c r="H20" s="238">
        <v>98667</v>
      </c>
      <c r="I20" s="239"/>
      <c r="J20" s="236">
        <v>0</v>
      </c>
      <c r="K20" s="239"/>
      <c r="L20" s="238">
        <v>0</v>
      </c>
    </row>
    <row r="21" spans="1:12" s="241" customFormat="1" ht="15.75" customHeight="1">
      <c r="A21" s="234" t="s">
        <v>193</v>
      </c>
      <c r="B21" s="234"/>
      <c r="C21" s="234"/>
      <c r="D21" s="235"/>
      <c r="F21" s="236">
        <v>3157158</v>
      </c>
      <c r="G21" s="243"/>
      <c r="H21" s="238">
        <v>2719649</v>
      </c>
      <c r="I21" s="239"/>
      <c r="J21" s="236">
        <v>624744</v>
      </c>
      <c r="K21" s="239"/>
      <c r="L21" s="238">
        <v>578822</v>
      </c>
    </row>
    <row r="22" spans="1:12" s="241" customFormat="1" ht="15.75" customHeight="1">
      <c r="A22" s="234" t="s">
        <v>263</v>
      </c>
      <c r="B22" s="234"/>
      <c r="C22" s="234"/>
      <c r="D22" s="245">
        <v>21.4</v>
      </c>
      <c r="F22" s="236">
        <v>7350</v>
      </c>
      <c r="G22" s="243"/>
      <c r="H22" s="238">
        <v>0</v>
      </c>
      <c r="I22" s="239"/>
      <c r="J22" s="236">
        <v>4071831</v>
      </c>
      <c r="K22" s="239"/>
      <c r="L22" s="238">
        <v>3744907</v>
      </c>
    </row>
    <row r="23" spans="1:12" s="241" customFormat="1" ht="15.75" customHeight="1">
      <c r="A23" s="234" t="s">
        <v>242</v>
      </c>
      <c r="C23" s="234"/>
      <c r="D23" s="245"/>
      <c r="F23" s="236"/>
      <c r="G23" s="243"/>
      <c r="H23" s="238"/>
      <c r="I23" s="239"/>
      <c r="J23" s="236"/>
      <c r="K23" s="239"/>
      <c r="L23" s="238"/>
    </row>
    <row r="24" spans="1:12" s="241" customFormat="1" ht="15.75" customHeight="1">
      <c r="A24" s="234"/>
      <c r="B24" s="241" t="s">
        <v>157</v>
      </c>
      <c r="C24" s="234"/>
      <c r="D24" s="245"/>
      <c r="F24" s="236">
        <v>4846</v>
      </c>
      <c r="G24" s="243"/>
      <c r="H24" s="238">
        <v>0</v>
      </c>
      <c r="I24" s="239"/>
      <c r="J24" s="236">
        <v>288847</v>
      </c>
      <c r="K24" s="239"/>
      <c r="L24" s="238">
        <v>332471.263</v>
      </c>
    </row>
    <row r="25" spans="1:12" s="241" customFormat="1" ht="15.75" customHeight="1">
      <c r="A25" s="234" t="s">
        <v>65</v>
      </c>
      <c r="B25" s="234"/>
      <c r="C25" s="234"/>
      <c r="D25" s="235">
        <v>11</v>
      </c>
      <c r="E25" s="234"/>
      <c r="F25" s="236">
        <v>2226317</v>
      </c>
      <c r="G25" s="243"/>
      <c r="H25" s="238">
        <v>1483146</v>
      </c>
      <c r="I25" s="239"/>
      <c r="J25" s="236">
        <v>389742</v>
      </c>
      <c r="K25" s="239"/>
      <c r="L25" s="238">
        <v>214220.66</v>
      </c>
    </row>
    <row r="26" spans="1:12" s="241" customFormat="1" ht="15.75" customHeight="1">
      <c r="A26" s="234" t="s">
        <v>243</v>
      </c>
      <c r="B26" s="234"/>
      <c r="C26" s="234"/>
      <c r="D26" s="235"/>
      <c r="E26" s="234"/>
      <c r="F26" s="246">
        <v>628798</v>
      </c>
      <c r="G26" s="243"/>
      <c r="H26" s="247">
        <v>713909</v>
      </c>
      <c r="I26" s="239"/>
      <c r="J26" s="246">
        <v>0</v>
      </c>
      <c r="K26" s="239"/>
      <c r="L26" s="247">
        <v>0</v>
      </c>
    </row>
    <row r="27" spans="1:12" s="241" customFormat="1" ht="6" customHeight="1">
      <c r="A27" s="234"/>
      <c r="B27" s="234"/>
      <c r="C27" s="234"/>
      <c r="D27" s="235"/>
      <c r="E27" s="234"/>
      <c r="F27" s="236"/>
      <c r="G27" s="243"/>
      <c r="H27" s="238"/>
      <c r="I27" s="239"/>
      <c r="J27" s="236"/>
      <c r="K27" s="239"/>
      <c r="L27" s="238"/>
    </row>
    <row r="28" spans="1:12" s="241" customFormat="1" ht="15.75" customHeight="1">
      <c r="A28" s="248" t="s">
        <v>5</v>
      </c>
      <c r="B28" s="234"/>
      <c r="C28" s="234"/>
      <c r="D28" s="235"/>
      <c r="E28" s="234"/>
      <c r="F28" s="246">
        <f>SUM(F17:F26)</f>
        <v>11975053</v>
      </c>
      <c r="G28" s="243"/>
      <c r="H28" s="247">
        <f>SUM(H17:H26)</f>
        <v>11649588</v>
      </c>
      <c r="I28" s="239"/>
      <c r="J28" s="246">
        <f>SUM(J17:J26)</f>
        <v>7227459</v>
      </c>
      <c r="K28" s="239"/>
      <c r="L28" s="247">
        <f>SUM(L17:L26)</f>
        <v>6065068.923</v>
      </c>
    </row>
    <row r="29" spans="1:12" s="241" customFormat="1" ht="15.75" customHeight="1">
      <c r="A29" s="234"/>
      <c r="B29" s="234"/>
      <c r="C29" s="234"/>
      <c r="D29" s="235"/>
      <c r="E29" s="234"/>
      <c r="F29" s="236"/>
      <c r="G29" s="243"/>
      <c r="H29" s="238"/>
      <c r="I29" s="239"/>
      <c r="J29" s="236"/>
      <c r="K29" s="239"/>
      <c r="L29" s="238"/>
    </row>
    <row r="30" spans="1:12" s="241" customFormat="1" ht="15.75" customHeight="1">
      <c r="A30" s="233" t="s">
        <v>6</v>
      </c>
      <c r="B30" s="234"/>
      <c r="C30" s="234"/>
      <c r="D30" s="235"/>
      <c r="E30" s="234"/>
      <c r="F30" s="236"/>
      <c r="G30" s="243"/>
      <c r="H30" s="238"/>
      <c r="I30" s="239"/>
      <c r="J30" s="236"/>
      <c r="K30" s="239"/>
      <c r="L30" s="238"/>
    </row>
    <row r="31" spans="1:12" s="241" customFormat="1" ht="7.5" customHeight="1">
      <c r="A31" s="234"/>
      <c r="B31" s="234"/>
      <c r="C31" s="234"/>
      <c r="D31" s="235"/>
      <c r="E31" s="234"/>
      <c r="F31" s="236"/>
      <c r="G31" s="243"/>
      <c r="H31" s="238"/>
      <c r="I31" s="239"/>
      <c r="J31" s="236"/>
      <c r="K31" s="239"/>
      <c r="L31" s="238"/>
    </row>
    <row r="32" spans="1:12" s="241" customFormat="1" ht="15.75" customHeight="1">
      <c r="A32" s="234" t="s">
        <v>219</v>
      </c>
      <c r="B32" s="234"/>
      <c r="C32" s="234"/>
      <c r="D32" s="235">
        <v>9</v>
      </c>
      <c r="E32" s="234"/>
      <c r="F32" s="236">
        <v>465454</v>
      </c>
      <c r="G32" s="243"/>
      <c r="H32" s="238">
        <v>504412</v>
      </c>
      <c r="I32" s="239"/>
      <c r="J32" s="236">
        <v>0</v>
      </c>
      <c r="K32" s="239"/>
      <c r="L32" s="238">
        <v>0</v>
      </c>
    </row>
    <row r="33" spans="1:12" s="241" customFormat="1" ht="15.75" customHeight="1">
      <c r="A33" s="234" t="s">
        <v>126</v>
      </c>
      <c r="B33" s="234"/>
      <c r="C33" s="234"/>
      <c r="D33" s="235">
        <v>7</v>
      </c>
      <c r="E33" s="234"/>
      <c r="F33" s="236">
        <v>114016</v>
      </c>
      <c r="G33" s="243"/>
      <c r="H33" s="238">
        <v>114210</v>
      </c>
      <c r="I33" s="239"/>
      <c r="J33" s="236">
        <v>9229</v>
      </c>
      <c r="K33" s="239"/>
      <c r="L33" s="238">
        <v>9229</v>
      </c>
    </row>
    <row r="34" spans="1:12" s="241" customFormat="1" ht="15.75" customHeight="1">
      <c r="A34" s="234" t="s">
        <v>244</v>
      </c>
      <c r="B34" s="234"/>
      <c r="C34" s="234"/>
      <c r="D34" s="235"/>
      <c r="E34" s="234"/>
      <c r="F34" s="236"/>
      <c r="G34" s="243"/>
      <c r="H34" s="238"/>
      <c r="I34" s="239"/>
      <c r="J34" s="236"/>
      <c r="K34" s="239"/>
      <c r="L34" s="238"/>
    </row>
    <row r="35" spans="1:12" s="241" customFormat="1" ht="15.75" customHeight="1">
      <c r="A35" s="234"/>
      <c r="B35" s="234" t="s">
        <v>216</v>
      </c>
      <c r="C35" s="234"/>
      <c r="D35" s="235">
        <v>10</v>
      </c>
      <c r="E35" s="234"/>
      <c r="F35" s="236">
        <v>4986872</v>
      </c>
      <c r="G35" s="243"/>
      <c r="H35" s="238">
        <v>5022697.447</v>
      </c>
      <c r="I35" s="239"/>
      <c r="J35" s="236">
        <v>4934274</v>
      </c>
      <c r="K35" s="239"/>
      <c r="L35" s="238">
        <v>4968127</v>
      </c>
    </row>
    <row r="36" spans="1:12" s="241" customFormat="1" ht="15.75" customHeight="1">
      <c r="A36" s="234" t="s">
        <v>66</v>
      </c>
      <c r="B36" s="234"/>
      <c r="C36" s="234"/>
      <c r="D36" s="235">
        <v>12</v>
      </c>
      <c r="E36" s="234"/>
      <c r="F36" s="236">
        <v>0</v>
      </c>
      <c r="G36" s="243"/>
      <c r="H36" s="238">
        <v>0</v>
      </c>
      <c r="I36" s="239"/>
      <c r="J36" s="236">
        <v>32983664</v>
      </c>
      <c r="K36" s="249"/>
      <c r="L36" s="238">
        <v>29483664</v>
      </c>
    </row>
    <row r="37" spans="1:12" s="241" customFormat="1" ht="15.75" customHeight="1">
      <c r="A37" s="234" t="s">
        <v>245</v>
      </c>
      <c r="B37" s="234"/>
      <c r="C37" s="234"/>
      <c r="D37" s="235">
        <v>12</v>
      </c>
      <c r="E37" s="234"/>
      <c r="F37" s="236">
        <v>1513676</v>
      </c>
      <c r="G37" s="243"/>
      <c r="H37" s="238">
        <v>1512973</v>
      </c>
      <c r="I37" s="239"/>
      <c r="J37" s="236">
        <v>0</v>
      </c>
      <c r="K37" s="239"/>
      <c r="L37" s="238">
        <v>0</v>
      </c>
    </row>
    <row r="38" spans="1:12" s="241" customFormat="1" ht="15.75" customHeight="1">
      <c r="A38" s="234" t="s">
        <v>272</v>
      </c>
      <c r="B38" s="234"/>
      <c r="C38" s="234"/>
      <c r="D38" s="235">
        <v>12</v>
      </c>
      <c r="E38" s="234"/>
      <c r="F38" s="236">
        <v>133817</v>
      </c>
      <c r="G38" s="250"/>
      <c r="H38" s="238">
        <v>100948</v>
      </c>
      <c r="I38" s="249"/>
      <c r="J38" s="236">
        <v>45471</v>
      </c>
      <c r="K38" s="249"/>
      <c r="L38" s="238">
        <v>45471</v>
      </c>
    </row>
    <row r="39" spans="1:12" s="241" customFormat="1" ht="15.75" customHeight="1">
      <c r="A39" s="234" t="s">
        <v>246</v>
      </c>
      <c r="B39" s="234"/>
      <c r="C39" s="234"/>
      <c r="D39" s="245"/>
      <c r="E39" s="234"/>
      <c r="F39" s="236">
        <v>75000</v>
      </c>
      <c r="G39" s="243"/>
      <c r="H39" s="238">
        <v>79846</v>
      </c>
      <c r="I39" s="239"/>
      <c r="J39" s="236">
        <v>7206070</v>
      </c>
      <c r="K39" s="239"/>
      <c r="L39" s="238">
        <v>7912931</v>
      </c>
    </row>
    <row r="40" spans="1:12" s="241" customFormat="1" ht="15" customHeight="1">
      <c r="A40" s="234" t="s">
        <v>247</v>
      </c>
      <c r="B40" s="234"/>
      <c r="C40" s="234"/>
      <c r="D40" s="235"/>
      <c r="E40" s="234"/>
      <c r="F40" s="236">
        <v>65631</v>
      </c>
      <c r="G40" s="243"/>
      <c r="H40" s="238">
        <v>65460</v>
      </c>
      <c r="I40" s="239"/>
      <c r="J40" s="236">
        <v>1037281</v>
      </c>
      <c r="K40" s="239"/>
      <c r="L40" s="238">
        <v>1037110</v>
      </c>
    </row>
    <row r="41" spans="1:12" s="241" customFormat="1" ht="15.75" customHeight="1">
      <c r="A41" s="234" t="s">
        <v>67</v>
      </c>
      <c r="B41" s="234"/>
      <c r="C41" s="234"/>
      <c r="D41" s="235">
        <v>13</v>
      </c>
      <c r="E41" s="234"/>
      <c r="F41" s="236">
        <v>60546603</v>
      </c>
      <c r="G41" s="243"/>
      <c r="H41" s="238">
        <v>58420633</v>
      </c>
      <c r="I41" s="239"/>
      <c r="J41" s="236">
        <v>280221</v>
      </c>
      <c r="K41" s="239"/>
      <c r="L41" s="238">
        <v>294633</v>
      </c>
    </row>
    <row r="42" spans="1:12" s="241" customFormat="1" ht="15.75" customHeight="1">
      <c r="A42" s="234" t="s">
        <v>161</v>
      </c>
      <c r="B42" s="234"/>
      <c r="C42" s="234"/>
      <c r="D42" s="235">
        <v>14</v>
      </c>
      <c r="E42" s="234"/>
      <c r="F42" s="236">
        <v>1766858</v>
      </c>
      <c r="G42" s="243"/>
      <c r="H42" s="238">
        <v>1733642</v>
      </c>
      <c r="I42" s="239"/>
      <c r="J42" s="236">
        <v>297949</v>
      </c>
      <c r="K42" s="239"/>
      <c r="L42" s="238">
        <v>304216</v>
      </c>
    </row>
    <row r="43" spans="1:12" s="241" customFormat="1" ht="15.75" customHeight="1">
      <c r="A43" s="234" t="s">
        <v>111</v>
      </c>
      <c r="B43" s="234"/>
      <c r="C43" s="234"/>
      <c r="D43" s="235"/>
      <c r="E43" s="234"/>
      <c r="F43" s="236">
        <v>1463634</v>
      </c>
      <c r="G43" s="243"/>
      <c r="H43" s="238">
        <v>1453471</v>
      </c>
      <c r="I43" s="239"/>
      <c r="J43" s="236">
        <v>0</v>
      </c>
      <c r="K43" s="239"/>
      <c r="L43" s="238">
        <v>0</v>
      </c>
    </row>
    <row r="44" spans="1:12" s="241" customFormat="1" ht="15.75" customHeight="1">
      <c r="A44" s="234" t="s">
        <v>68</v>
      </c>
      <c r="B44" s="234"/>
      <c r="C44" s="234"/>
      <c r="D44" s="235">
        <v>13</v>
      </c>
      <c r="E44" s="234"/>
      <c r="F44" s="236">
        <v>4753952</v>
      </c>
      <c r="G44" s="243"/>
      <c r="H44" s="238">
        <v>2789704</v>
      </c>
      <c r="I44" s="239"/>
      <c r="J44" s="236">
        <v>11671</v>
      </c>
      <c r="K44" s="239"/>
      <c r="L44" s="238">
        <v>11667</v>
      </c>
    </row>
    <row r="45" spans="1:12" s="241" customFormat="1" ht="15.75" customHeight="1">
      <c r="A45" s="234" t="s">
        <v>93</v>
      </c>
      <c r="B45" s="234"/>
      <c r="C45" s="234"/>
      <c r="D45" s="235"/>
      <c r="E45" s="234"/>
      <c r="F45" s="236">
        <v>184589</v>
      </c>
      <c r="G45" s="243"/>
      <c r="H45" s="238">
        <v>178649</v>
      </c>
      <c r="I45" s="239"/>
      <c r="J45" s="236">
        <v>46684</v>
      </c>
      <c r="K45" s="239"/>
      <c r="L45" s="238">
        <v>38955</v>
      </c>
    </row>
    <row r="46" spans="1:12" s="241" customFormat="1" ht="15.75" customHeight="1">
      <c r="A46" s="234" t="s">
        <v>130</v>
      </c>
      <c r="B46" s="234"/>
      <c r="C46" s="234"/>
      <c r="D46" s="235">
        <v>15</v>
      </c>
      <c r="E46" s="234"/>
      <c r="F46" s="246">
        <v>1632216</v>
      </c>
      <c r="G46" s="243"/>
      <c r="H46" s="247">
        <v>1850017</v>
      </c>
      <c r="I46" s="239"/>
      <c r="J46" s="246">
        <v>989715</v>
      </c>
      <c r="K46" s="239"/>
      <c r="L46" s="247">
        <v>987917</v>
      </c>
    </row>
    <row r="47" spans="1:12" s="241" customFormat="1" ht="6" customHeight="1">
      <c r="A47" s="234"/>
      <c r="B47" s="234"/>
      <c r="C47" s="234"/>
      <c r="D47" s="235"/>
      <c r="E47" s="234"/>
      <c r="F47" s="236"/>
      <c r="G47" s="243"/>
      <c r="H47" s="238"/>
      <c r="I47" s="239"/>
      <c r="J47" s="236"/>
      <c r="K47" s="240"/>
      <c r="L47" s="238"/>
    </row>
    <row r="48" spans="1:12" s="241" customFormat="1" ht="15.75" customHeight="1">
      <c r="A48" s="233" t="s">
        <v>8</v>
      </c>
      <c r="C48" s="234"/>
      <c r="D48" s="235"/>
      <c r="E48" s="234"/>
      <c r="F48" s="246">
        <f>SUM(F32:F46)</f>
        <v>77702318</v>
      </c>
      <c r="G48" s="243"/>
      <c r="H48" s="247">
        <f>SUM(H32:H46)</f>
        <v>73826662.447</v>
      </c>
      <c r="I48" s="239"/>
      <c r="J48" s="246">
        <f>SUM(J32:J46)</f>
        <v>47842229</v>
      </c>
      <c r="K48" s="240"/>
      <c r="L48" s="247">
        <f>SUM(L32:L46)</f>
        <v>45093920</v>
      </c>
    </row>
    <row r="49" spans="1:12" s="241" customFormat="1" ht="6" customHeight="1">
      <c r="A49" s="234"/>
      <c r="B49" s="234"/>
      <c r="C49" s="234"/>
      <c r="D49" s="235"/>
      <c r="E49" s="234"/>
      <c r="F49" s="236"/>
      <c r="G49" s="243"/>
      <c r="H49" s="238"/>
      <c r="I49" s="239"/>
      <c r="J49" s="236"/>
      <c r="K49" s="240"/>
      <c r="L49" s="238"/>
    </row>
    <row r="50" spans="1:12" s="241" customFormat="1" ht="15.75" customHeight="1" thickBot="1">
      <c r="A50" s="233" t="s">
        <v>14</v>
      </c>
      <c r="B50" s="234"/>
      <c r="C50" s="234"/>
      <c r="D50" s="235"/>
      <c r="E50" s="234"/>
      <c r="F50" s="251">
        <f>F28+F48</f>
        <v>89677371</v>
      </c>
      <c r="G50" s="243"/>
      <c r="H50" s="252">
        <f>H28+H48</f>
        <v>85476250.447</v>
      </c>
      <c r="I50" s="239"/>
      <c r="J50" s="251">
        <f>J28+J48</f>
        <v>55069688</v>
      </c>
      <c r="K50" s="240"/>
      <c r="L50" s="252">
        <f>L28+L48</f>
        <v>51158988.923</v>
      </c>
    </row>
    <row r="51" spans="1:7" ht="21" customHeight="1" thickTop="1">
      <c r="A51" s="113"/>
      <c r="G51" s="160"/>
    </row>
    <row r="52" spans="1:7" ht="21" customHeight="1">
      <c r="A52" s="113"/>
      <c r="G52" s="160"/>
    </row>
    <row r="53" spans="1:7" ht="22.5" customHeight="1">
      <c r="A53" s="113"/>
      <c r="G53" s="160"/>
    </row>
    <row r="54" spans="1:7" ht="16.5" customHeight="1">
      <c r="A54" s="115" t="s">
        <v>7</v>
      </c>
      <c r="G54" s="160"/>
    </row>
    <row r="55" ht="16.5" customHeight="1">
      <c r="G55" s="160"/>
    </row>
    <row r="56" ht="18.75" customHeight="1">
      <c r="G56" s="160"/>
    </row>
    <row r="57" spans="1:12" ht="21.75" customHeight="1">
      <c r="A57" s="264" t="s">
        <v>212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</row>
    <row r="58" spans="1:7" ht="16.5" customHeight="1">
      <c r="A58" s="113" t="str">
        <f>A1</f>
        <v>Energy Absolute Public Company Limited</v>
      </c>
      <c r="B58" s="113"/>
      <c r="C58" s="113"/>
      <c r="G58" s="160"/>
    </row>
    <row r="59" spans="1:7" ht="16.5" customHeight="1">
      <c r="A59" s="113" t="str">
        <f>+A2</f>
        <v>Statement of Financial Position </v>
      </c>
      <c r="B59" s="113"/>
      <c r="C59" s="113"/>
      <c r="G59" s="160"/>
    </row>
    <row r="60" spans="1:12" ht="16.5" customHeight="1">
      <c r="A60" s="117" t="str">
        <f>+A3</f>
        <v>As at 31 March 2022</v>
      </c>
      <c r="B60" s="117"/>
      <c r="C60" s="117"/>
      <c r="D60" s="121"/>
      <c r="E60" s="119"/>
      <c r="F60" s="123"/>
      <c r="G60" s="163"/>
      <c r="H60" s="123"/>
      <c r="I60" s="227"/>
      <c r="J60" s="123"/>
      <c r="K60" s="228"/>
      <c r="L60" s="123"/>
    </row>
    <row r="61" spans="1:7" ht="15.75" customHeight="1">
      <c r="A61" s="113"/>
      <c r="B61" s="113"/>
      <c r="C61" s="113"/>
      <c r="G61" s="160"/>
    </row>
    <row r="62" ht="16.5" customHeight="1">
      <c r="G62" s="160"/>
    </row>
    <row r="63" spans="6:12" ht="16.5" customHeight="1">
      <c r="F63" s="265" t="s">
        <v>46</v>
      </c>
      <c r="G63" s="265"/>
      <c r="H63" s="265"/>
      <c r="I63" s="176"/>
      <c r="J63" s="265" t="s">
        <v>99</v>
      </c>
      <c r="K63" s="265"/>
      <c r="L63" s="265"/>
    </row>
    <row r="64" spans="1:12" ht="16.5" customHeight="1">
      <c r="A64" s="116"/>
      <c r="D64" s="125"/>
      <c r="E64" s="113"/>
      <c r="F64" s="266" t="s">
        <v>127</v>
      </c>
      <c r="G64" s="266"/>
      <c r="H64" s="266"/>
      <c r="I64" s="217"/>
      <c r="J64" s="266" t="s">
        <v>127</v>
      </c>
      <c r="K64" s="266"/>
      <c r="L64" s="266"/>
    </row>
    <row r="65" spans="5:12" ht="16.5" customHeight="1">
      <c r="E65" s="113"/>
      <c r="F65" s="219" t="s">
        <v>54</v>
      </c>
      <c r="G65" s="220"/>
      <c r="H65" s="219" t="s">
        <v>45</v>
      </c>
      <c r="I65" s="219"/>
      <c r="J65" s="219" t="s">
        <v>54</v>
      </c>
      <c r="K65" s="219"/>
      <c r="L65" s="219" t="s">
        <v>45</v>
      </c>
    </row>
    <row r="66" spans="5:12" ht="16.5" customHeight="1">
      <c r="E66" s="113"/>
      <c r="F66" s="127" t="s">
        <v>224</v>
      </c>
      <c r="G66" s="219"/>
      <c r="H66" s="229" t="s">
        <v>1</v>
      </c>
      <c r="I66" s="230"/>
      <c r="J66" s="229" t="s">
        <v>224</v>
      </c>
      <c r="K66" s="219"/>
      <c r="L66" s="229" t="s">
        <v>1</v>
      </c>
    </row>
    <row r="67" spans="5:12" ht="16.5" customHeight="1">
      <c r="E67" s="113"/>
      <c r="F67" s="165">
        <v>2022</v>
      </c>
      <c r="G67" s="222"/>
      <c r="H67" s="229" t="s">
        <v>197</v>
      </c>
      <c r="I67" s="230"/>
      <c r="J67" s="165">
        <v>2022</v>
      </c>
      <c r="K67" s="222"/>
      <c r="L67" s="229" t="s">
        <v>197</v>
      </c>
    </row>
    <row r="68" spans="4:12" ht="16.5" customHeight="1">
      <c r="D68" s="118" t="s">
        <v>2</v>
      </c>
      <c r="E68" s="113"/>
      <c r="F68" s="136" t="s">
        <v>81</v>
      </c>
      <c r="G68" s="137"/>
      <c r="H68" s="136" t="s">
        <v>81</v>
      </c>
      <c r="I68" s="230"/>
      <c r="J68" s="136" t="s">
        <v>81</v>
      </c>
      <c r="K68" s="232"/>
      <c r="L68" s="136" t="s">
        <v>81</v>
      </c>
    </row>
    <row r="69" spans="4:12" ht="7.5" customHeight="1">
      <c r="D69" s="114"/>
      <c r="E69" s="113"/>
      <c r="F69" s="133"/>
      <c r="G69" s="224"/>
      <c r="H69" s="219"/>
      <c r="I69" s="230"/>
      <c r="J69" s="133"/>
      <c r="K69" s="232"/>
      <c r="L69" s="219"/>
    </row>
    <row r="70" spans="1:12" s="241" customFormat="1" ht="16.5" customHeight="1">
      <c r="A70" s="233" t="s">
        <v>104</v>
      </c>
      <c r="B70" s="234"/>
      <c r="C70" s="234"/>
      <c r="D70" s="235"/>
      <c r="E70" s="234"/>
      <c r="F70" s="236"/>
      <c r="G70" s="243"/>
      <c r="H70" s="238"/>
      <c r="I70" s="239"/>
      <c r="J70" s="236"/>
      <c r="K70" s="240"/>
      <c r="L70" s="238"/>
    </row>
    <row r="71" spans="1:12" s="241" customFormat="1" ht="16.5" customHeight="1">
      <c r="A71" s="233"/>
      <c r="B71" s="234"/>
      <c r="C71" s="234"/>
      <c r="D71" s="235"/>
      <c r="E71" s="234"/>
      <c r="F71" s="236"/>
      <c r="G71" s="243"/>
      <c r="H71" s="238"/>
      <c r="I71" s="239"/>
      <c r="J71" s="236"/>
      <c r="K71" s="240"/>
      <c r="L71" s="238"/>
    </row>
    <row r="72" spans="1:12" s="241" customFormat="1" ht="16.5" customHeight="1">
      <c r="A72" s="233" t="s">
        <v>9</v>
      </c>
      <c r="B72" s="234"/>
      <c r="C72" s="234"/>
      <c r="D72" s="235"/>
      <c r="E72" s="234"/>
      <c r="F72" s="236"/>
      <c r="G72" s="243"/>
      <c r="H72" s="238"/>
      <c r="I72" s="239"/>
      <c r="J72" s="236"/>
      <c r="K72" s="240"/>
      <c r="L72" s="238"/>
    </row>
    <row r="73" spans="1:12" s="241" customFormat="1" ht="16.5" customHeight="1">
      <c r="A73" s="233"/>
      <c r="B73" s="234"/>
      <c r="C73" s="234"/>
      <c r="D73" s="235"/>
      <c r="E73" s="234"/>
      <c r="F73" s="236"/>
      <c r="G73" s="243"/>
      <c r="H73" s="238"/>
      <c r="I73" s="239"/>
      <c r="J73" s="236"/>
      <c r="K73" s="240"/>
      <c r="L73" s="238"/>
    </row>
    <row r="74" spans="1:12" s="241" customFormat="1" ht="16.5" customHeight="1">
      <c r="A74" s="234" t="s">
        <v>194</v>
      </c>
      <c r="B74" s="234"/>
      <c r="C74" s="234"/>
      <c r="D74" s="235">
        <v>16</v>
      </c>
      <c r="E74" s="234"/>
      <c r="F74" s="236">
        <v>3521227</v>
      </c>
      <c r="G74" s="244"/>
      <c r="H74" s="238">
        <v>1618060</v>
      </c>
      <c r="I74" s="238"/>
      <c r="J74" s="236">
        <v>2392340</v>
      </c>
      <c r="K74" s="238"/>
      <c r="L74" s="238">
        <v>883989</v>
      </c>
    </row>
    <row r="75" spans="1:12" s="241" customFormat="1" ht="16.5" customHeight="1">
      <c r="A75" s="234" t="s">
        <v>60</v>
      </c>
      <c r="B75" s="234"/>
      <c r="C75" s="234"/>
      <c r="D75" s="235"/>
      <c r="E75" s="234"/>
      <c r="F75" s="236">
        <v>631460</v>
      </c>
      <c r="G75" s="244"/>
      <c r="H75" s="238">
        <v>358317</v>
      </c>
      <c r="I75" s="238"/>
      <c r="J75" s="236">
        <v>330427</v>
      </c>
      <c r="K75" s="238"/>
      <c r="L75" s="238">
        <v>232832</v>
      </c>
    </row>
    <row r="76" spans="1:12" s="241" customFormat="1" ht="16.5" customHeight="1">
      <c r="A76" s="234" t="s">
        <v>89</v>
      </c>
      <c r="B76" s="234"/>
      <c r="C76" s="234"/>
      <c r="D76" s="235"/>
      <c r="E76" s="234"/>
      <c r="F76" s="236">
        <v>891656</v>
      </c>
      <c r="G76" s="244"/>
      <c r="H76" s="238">
        <v>888949</v>
      </c>
      <c r="I76" s="238"/>
      <c r="J76" s="236">
        <v>379386</v>
      </c>
      <c r="K76" s="238"/>
      <c r="L76" s="238">
        <v>473270</v>
      </c>
    </row>
    <row r="77" spans="1:12" s="241" customFormat="1" ht="16.5" customHeight="1">
      <c r="A77" s="234" t="s">
        <v>248</v>
      </c>
      <c r="B77" s="234"/>
      <c r="C77" s="234"/>
      <c r="D77" s="235"/>
      <c r="E77" s="234"/>
      <c r="F77" s="236"/>
      <c r="G77" s="244"/>
      <c r="H77" s="238"/>
      <c r="I77" s="238"/>
      <c r="J77" s="236"/>
      <c r="K77" s="238"/>
      <c r="L77" s="238"/>
    </row>
    <row r="78" spans="1:12" s="241" customFormat="1" ht="16.5" customHeight="1">
      <c r="A78" s="234"/>
      <c r="B78" s="234" t="s">
        <v>173</v>
      </c>
      <c r="C78" s="234"/>
      <c r="D78" s="235"/>
      <c r="E78" s="234"/>
      <c r="F78" s="236">
        <v>2441155</v>
      </c>
      <c r="G78" s="244"/>
      <c r="H78" s="238">
        <v>1884280</v>
      </c>
      <c r="I78" s="238"/>
      <c r="J78" s="236">
        <v>0</v>
      </c>
      <c r="K78" s="238"/>
      <c r="L78" s="238">
        <v>0</v>
      </c>
    </row>
    <row r="79" spans="1:12" s="241" customFormat="1" ht="16.5" customHeight="1">
      <c r="A79" s="234" t="s">
        <v>195</v>
      </c>
      <c r="B79" s="234"/>
      <c r="C79" s="234"/>
      <c r="D79" s="235"/>
      <c r="E79" s="234"/>
      <c r="F79" s="236"/>
      <c r="G79" s="244"/>
      <c r="H79" s="238"/>
      <c r="I79" s="238"/>
      <c r="J79" s="236"/>
      <c r="K79" s="238"/>
      <c r="L79" s="238"/>
    </row>
    <row r="80" spans="1:12" s="241" customFormat="1" ht="16.5" customHeight="1">
      <c r="A80" s="234"/>
      <c r="B80" s="234" t="s">
        <v>249</v>
      </c>
      <c r="C80" s="234"/>
      <c r="D80" s="245"/>
      <c r="E80" s="234"/>
      <c r="F80" s="236">
        <v>274516</v>
      </c>
      <c r="G80" s="244"/>
      <c r="H80" s="238">
        <v>258726</v>
      </c>
      <c r="I80" s="238"/>
      <c r="J80" s="236">
        <v>5209610</v>
      </c>
      <c r="K80" s="238"/>
      <c r="L80" s="238">
        <v>5272710</v>
      </c>
    </row>
    <row r="81" spans="1:12" s="241" customFormat="1" ht="16.5" customHeight="1">
      <c r="A81" s="234" t="s">
        <v>69</v>
      </c>
      <c r="B81" s="234"/>
      <c r="C81" s="234"/>
      <c r="D81" s="235"/>
      <c r="E81" s="234"/>
      <c r="F81" s="236"/>
      <c r="G81" s="244"/>
      <c r="H81" s="238"/>
      <c r="I81" s="238"/>
      <c r="J81" s="236"/>
      <c r="K81" s="238"/>
      <c r="L81" s="238"/>
    </row>
    <row r="82" spans="1:12" s="241" customFormat="1" ht="16.5" customHeight="1">
      <c r="A82" s="234"/>
      <c r="B82" s="234" t="s">
        <v>164</v>
      </c>
      <c r="C82" s="234"/>
      <c r="D82" s="235">
        <v>17</v>
      </c>
      <c r="E82" s="234"/>
      <c r="F82" s="236">
        <v>5799022</v>
      </c>
      <c r="G82" s="244"/>
      <c r="H82" s="238">
        <v>5581640</v>
      </c>
      <c r="I82" s="238"/>
      <c r="J82" s="236">
        <v>1135053</v>
      </c>
      <c r="K82" s="238"/>
      <c r="L82" s="238">
        <v>935619</v>
      </c>
    </row>
    <row r="83" spans="1:12" s="241" customFormat="1" ht="16.5" customHeight="1">
      <c r="A83" s="234" t="s">
        <v>172</v>
      </c>
      <c r="B83" s="234"/>
      <c r="C83" s="234"/>
      <c r="D83" s="235"/>
      <c r="E83" s="234"/>
      <c r="F83" s="236">
        <v>161</v>
      </c>
      <c r="G83" s="244"/>
      <c r="H83" s="238">
        <v>474</v>
      </c>
      <c r="I83" s="238"/>
      <c r="J83" s="236">
        <v>0</v>
      </c>
      <c r="K83" s="238"/>
      <c r="L83" s="238">
        <v>0</v>
      </c>
    </row>
    <row r="84" spans="1:12" s="241" customFormat="1" ht="16.5" customHeight="1">
      <c r="A84" s="234" t="s">
        <v>160</v>
      </c>
      <c r="B84" s="234"/>
      <c r="C84" s="234"/>
      <c r="D84" s="235"/>
      <c r="E84" s="234"/>
      <c r="F84" s="236">
        <v>69304</v>
      </c>
      <c r="G84" s="244"/>
      <c r="H84" s="238">
        <v>56973</v>
      </c>
      <c r="I84" s="238"/>
      <c r="J84" s="236">
        <v>1882</v>
      </c>
      <c r="K84" s="238"/>
      <c r="L84" s="238">
        <v>3011</v>
      </c>
    </row>
    <row r="85" spans="1:12" s="241" customFormat="1" ht="16.5" customHeight="1">
      <c r="A85" s="234" t="s">
        <v>273</v>
      </c>
      <c r="B85" s="234"/>
      <c r="C85" s="234"/>
      <c r="D85" s="245">
        <v>21.5</v>
      </c>
      <c r="E85" s="234"/>
      <c r="F85" s="236">
        <v>0</v>
      </c>
      <c r="G85" s="244"/>
      <c r="H85" s="238">
        <v>0</v>
      </c>
      <c r="I85" s="238"/>
      <c r="J85" s="236">
        <v>815200</v>
      </c>
      <c r="K85" s="238"/>
      <c r="L85" s="238">
        <v>816000</v>
      </c>
    </row>
    <row r="86" spans="1:12" s="241" customFormat="1" ht="16.5" customHeight="1">
      <c r="A86" s="234" t="s">
        <v>134</v>
      </c>
      <c r="B86" s="234"/>
      <c r="C86" s="234"/>
      <c r="D86" s="235">
        <v>18</v>
      </c>
      <c r="E86" s="234"/>
      <c r="F86" s="236">
        <v>1998808</v>
      </c>
      <c r="G86" s="244"/>
      <c r="H86" s="238">
        <v>1998849</v>
      </c>
      <c r="I86" s="238"/>
      <c r="J86" s="236">
        <v>1998808</v>
      </c>
      <c r="K86" s="238"/>
      <c r="L86" s="238">
        <v>1998849</v>
      </c>
    </row>
    <row r="87" spans="1:12" s="241" customFormat="1" ht="16.5" customHeight="1">
      <c r="A87" s="234" t="s">
        <v>70</v>
      </c>
      <c r="B87" s="234"/>
      <c r="C87" s="234"/>
      <c r="D87" s="235"/>
      <c r="E87" s="234"/>
      <c r="F87" s="236">
        <v>8813</v>
      </c>
      <c r="G87" s="244"/>
      <c r="H87" s="238">
        <v>16334</v>
      </c>
      <c r="I87" s="238"/>
      <c r="J87" s="236">
        <v>0</v>
      </c>
      <c r="K87" s="238"/>
      <c r="L87" s="238">
        <v>0</v>
      </c>
    </row>
    <row r="88" spans="1:12" s="241" customFormat="1" ht="16.5" customHeight="1">
      <c r="A88" s="234" t="s">
        <v>90</v>
      </c>
      <c r="B88" s="234"/>
      <c r="C88" s="234"/>
      <c r="D88" s="245"/>
      <c r="E88" s="234"/>
      <c r="F88" s="246">
        <v>21582</v>
      </c>
      <c r="G88" s="244"/>
      <c r="H88" s="247">
        <v>13367</v>
      </c>
      <c r="I88" s="238"/>
      <c r="J88" s="246">
        <v>0</v>
      </c>
      <c r="K88" s="238"/>
      <c r="L88" s="247">
        <v>0</v>
      </c>
    </row>
    <row r="89" spans="1:12" s="241" customFormat="1" ht="9" customHeight="1">
      <c r="A89" s="234"/>
      <c r="B89" s="234"/>
      <c r="C89" s="234"/>
      <c r="D89" s="245"/>
      <c r="E89" s="234"/>
      <c r="F89" s="236"/>
      <c r="G89" s="244"/>
      <c r="H89" s="238"/>
      <c r="I89" s="238"/>
      <c r="J89" s="236"/>
      <c r="K89" s="238"/>
      <c r="L89" s="238"/>
    </row>
    <row r="90" spans="1:12" s="241" customFormat="1" ht="16.5" customHeight="1">
      <c r="A90" s="233" t="s">
        <v>10</v>
      </c>
      <c r="C90" s="234"/>
      <c r="D90" s="235"/>
      <c r="E90" s="234"/>
      <c r="F90" s="246">
        <f>SUM(F74:F88)</f>
        <v>15657704</v>
      </c>
      <c r="G90" s="243"/>
      <c r="H90" s="247">
        <f>SUM(H74:H88)</f>
        <v>12675969</v>
      </c>
      <c r="I90" s="239"/>
      <c r="J90" s="246">
        <f>SUM(J74:J88)</f>
        <v>12262706</v>
      </c>
      <c r="K90" s="239"/>
      <c r="L90" s="247">
        <f>SUM(L74:L88)</f>
        <v>10616280</v>
      </c>
    </row>
    <row r="91" spans="1:12" s="241" customFormat="1" ht="16.5" customHeight="1">
      <c r="A91" s="234"/>
      <c r="B91" s="234"/>
      <c r="C91" s="234"/>
      <c r="D91" s="235"/>
      <c r="E91" s="234"/>
      <c r="F91" s="236"/>
      <c r="G91" s="243"/>
      <c r="H91" s="238"/>
      <c r="I91" s="239"/>
      <c r="J91" s="236"/>
      <c r="K91" s="239"/>
      <c r="L91" s="238"/>
    </row>
    <row r="92" spans="1:12" s="241" customFormat="1" ht="16.5" customHeight="1">
      <c r="A92" s="233" t="s">
        <v>11</v>
      </c>
      <c r="B92" s="234"/>
      <c r="C92" s="234"/>
      <c r="D92" s="235"/>
      <c r="E92" s="234"/>
      <c r="F92" s="236"/>
      <c r="G92" s="243"/>
      <c r="H92" s="238"/>
      <c r="I92" s="239"/>
      <c r="J92" s="236"/>
      <c r="K92" s="239"/>
      <c r="L92" s="238"/>
    </row>
    <row r="93" spans="1:12" s="241" customFormat="1" ht="16.5" customHeight="1">
      <c r="A93" s="233"/>
      <c r="B93" s="234"/>
      <c r="C93" s="234"/>
      <c r="D93" s="235"/>
      <c r="E93" s="234"/>
      <c r="F93" s="236"/>
      <c r="G93" s="243"/>
      <c r="H93" s="238"/>
      <c r="I93" s="239"/>
      <c r="J93" s="236"/>
      <c r="K93" s="239"/>
      <c r="L93" s="238"/>
    </row>
    <row r="94" spans="1:12" s="241" customFormat="1" ht="16.5" customHeight="1">
      <c r="A94" s="234" t="s">
        <v>133</v>
      </c>
      <c r="B94" s="234"/>
      <c r="C94" s="234"/>
      <c r="D94" s="253">
        <v>17</v>
      </c>
      <c r="E94" s="234"/>
      <c r="F94" s="236">
        <v>23318635</v>
      </c>
      <c r="G94" s="243"/>
      <c r="H94" s="238">
        <v>23581583</v>
      </c>
      <c r="I94" s="239"/>
      <c r="J94" s="236">
        <v>5244796</v>
      </c>
      <c r="K94" s="239"/>
      <c r="L94" s="238">
        <v>4443953</v>
      </c>
    </row>
    <row r="95" spans="1:12" s="241" customFormat="1" ht="16.5" customHeight="1">
      <c r="A95" s="234" t="s">
        <v>274</v>
      </c>
      <c r="B95" s="234"/>
      <c r="C95" s="234"/>
      <c r="D95" s="254">
        <v>21.5</v>
      </c>
      <c r="E95" s="234"/>
      <c r="F95" s="236">
        <v>0</v>
      </c>
      <c r="G95" s="243"/>
      <c r="H95" s="238">
        <v>0</v>
      </c>
      <c r="I95" s="239"/>
      <c r="J95" s="236">
        <v>2212800</v>
      </c>
      <c r="K95" s="239"/>
      <c r="L95" s="238">
        <v>2416000</v>
      </c>
    </row>
    <row r="96" spans="1:12" s="241" customFormat="1" ht="16.5" customHeight="1">
      <c r="A96" s="234" t="s">
        <v>123</v>
      </c>
      <c r="B96" s="234"/>
      <c r="C96" s="234"/>
      <c r="D96" s="253">
        <v>18</v>
      </c>
      <c r="E96" s="234"/>
      <c r="F96" s="236">
        <v>10196046</v>
      </c>
      <c r="G96" s="243"/>
      <c r="H96" s="238">
        <v>10195500</v>
      </c>
      <c r="I96" s="239"/>
      <c r="J96" s="236">
        <v>10196046</v>
      </c>
      <c r="K96" s="239"/>
      <c r="L96" s="238">
        <v>10195500</v>
      </c>
    </row>
    <row r="97" spans="1:12" s="241" customFormat="1" ht="16.5" customHeight="1">
      <c r="A97" s="234" t="s">
        <v>90</v>
      </c>
      <c r="B97" s="234"/>
      <c r="C97" s="234"/>
      <c r="D97" s="253"/>
      <c r="E97" s="234"/>
      <c r="F97" s="236">
        <v>149813</v>
      </c>
      <c r="G97" s="243"/>
      <c r="H97" s="238">
        <v>148974</v>
      </c>
      <c r="I97" s="239"/>
      <c r="J97" s="236">
        <v>0</v>
      </c>
      <c r="K97" s="239"/>
      <c r="L97" s="255">
        <v>0</v>
      </c>
    </row>
    <row r="98" spans="1:12" s="241" customFormat="1" ht="16.5" customHeight="1">
      <c r="A98" s="234" t="s">
        <v>159</v>
      </c>
      <c r="B98" s="234"/>
      <c r="C98" s="234"/>
      <c r="D98" s="253"/>
      <c r="E98" s="234"/>
      <c r="F98" s="256">
        <v>1702996</v>
      </c>
      <c r="G98" s="250"/>
      <c r="H98" s="249">
        <v>1684533</v>
      </c>
      <c r="I98" s="249"/>
      <c r="J98" s="257">
        <v>284185</v>
      </c>
      <c r="K98" s="249"/>
      <c r="L98" s="255">
        <v>284526</v>
      </c>
    </row>
    <row r="99" spans="1:12" s="241" customFormat="1" ht="16.5" customHeight="1">
      <c r="A99" s="234" t="s">
        <v>217</v>
      </c>
      <c r="B99" s="234"/>
      <c r="C99" s="234"/>
      <c r="D99" s="253"/>
      <c r="E99" s="234"/>
      <c r="F99" s="256">
        <v>531930</v>
      </c>
      <c r="G99" s="250"/>
      <c r="H99" s="249">
        <v>254366</v>
      </c>
      <c r="I99" s="249"/>
      <c r="J99" s="257">
        <v>0</v>
      </c>
      <c r="K99" s="249"/>
      <c r="L99" s="255">
        <v>0</v>
      </c>
    </row>
    <row r="100" spans="1:12" s="241" customFormat="1" ht="16.5" customHeight="1">
      <c r="A100" s="234" t="s">
        <v>71</v>
      </c>
      <c r="B100" s="234"/>
      <c r="C100" s="234"/>
      <c r="D100" s="253"/>
      <c r="E100" s="234"/>
      <c r="F100" s="236">
        <v>97588</v>
      </c>
      <c r="G100" s="243"/>
      <c r="H100" s="238">
        <v>86320</v>
      </c>
      <c r="I100" s="239"/>
      <c r="J100" s="236">
        <v>65526</v>
      </c>
      <c r="K100" s="239"/>
      <c r="L100" s="238">
        <v>62861</v>
      </c>
    </row>
    <row r="101" spans="1:12" s="241" customFormat="1" ht="16.5" customHeight="1">
      <c r="A101" s="234" t="s">
        <v>250</v>
      </c>
      <c r="B101" s="234"/>
      <c r="C101" s="234"/>
      <c r="D101" s="254">
        <v>21.6</v>
      </c>
      <c r="E101" s="234"/>
      <c r="F101" s="236">
        <v>0</v>
      </c>
      <c r="G101" s="243"/>
      <c r="H101" s="238">
        <v>0</v>
      </c>
      <c r="I101" s="239"/>
      <c r="J101" s="236">
        <v>799610</v>
      </c>
      <c r="K101" s="239"/>
      <c r="L101" s="238">
        <v>805360</v>
      </c>
    </row>
    <row r="102" spans="1:12" s="241" customFormat="1" ht="16.5" customHeight="1">
      <c r="A102" s="234" t="s">
        <v>84</v>
      </c>
      <c r="B102" s="234"/>
      <c r="C102" s="234"/>
      <c r="D102" s="235">
        <v>19</v>
      </c>
      <c r="E102" s="234"/>
      <c r="F102" s="236">
        <v>1751014</v>
      </c>
      <c r="G102" s="243"/>
      <c r="H102" s="238">
        <v>1740989</v>
      </c>
      <c r="I102" s="239"/>
      <c r="J102" s="236">
        <v>1593</v>
      </c>
      <c r="K102" s="239"/>
      <c r="L102" s="238">
        <v>1593</v>
      </c>
    </row>
    <row r="103" spans="1:12" s="241" customFormat="1" ht="16.5" customHeight="1">
      <c r="A103" s="234" t="s">
        <v>121</v>
      </c>
      <c r="B103" s="234"/>
      <c r="C103" s="234"/>
      <c r="D103" s="235"/>
      <c r="E103" s="234"/>
      <c r="F103" s="246">
        <v>6077</v>
      </c>
      <c r="G103" s="243"/>
      <c r="H103" s="247">
        <v>6296</v>
      </c>
      <c r="I103" s="239"/>
      <c r="J103" s="246">
        <v>1540</v>
      </c>
      <c r="K103" s="239"/>
      <c r="L103" s="247">
        <v>1540</v>
      </c>
    </row>
    <row r="104" spans="1:12" s="241" customFormat="1" ht="10.5" customHeight="1">
      <c r="A104" s="234"/>
      <c r="B104" s="234"/>
      <c r="C104" s="234"/>
      <c r="D104" s="235"/>
      <c r="E104" s="234"/>
      <c r="F104" s="236"/>
      <c r="G104" s="243"/>
      <c r="H104" s="238"/>
      <c r="I104" s="239"/>
      <c r="J104" s="236"/>
      <c r="K104" s="238"/>
      <c r="L104" s="238"/>
    </row>
    <row r="105" spans="1:12" s="241" customFormat="1" ht="16.5" customHeight="1">
      <c r="A105" s="233" t="s">
        <v>12</v>
      </c>
      <c r="C105" s="234"/>
      <c r="D105" s="235"/>
      <c r="E105" s="234"/>
      <c r="F105" s="246">
        <f>SUM(F94:F103)</f>
        <v>37754099</v>
      </c>
      <c r="G105" s="243"/>
      <c r="H105" s="247">
        <f>SUM(H94:H103)</f>
        <v>37698561</v>
      </c>
      <c r="I105" s="239"/>
      <c r="J105" s="246">
        <f>SUM(J94:J103)</f>
        <v>18806096</v>
      </c>
      <c r="K105" s="240"/>
      <c r="L105" s="247">
        <f>SUM(L94:L103)</f>
        <v>18211333</v>
      </c>
    </row>
    <row r="106" spans="1:12" s="241" customFormat="1" ht="16.5" customHeight="1">
      <c r="A106" s="233"/>
      <c r="B106" s="234"/>
      <c r="C106" s="234"/>
      <c r="D106" s="235"/>
      <c r="E106" s="234"/>
      <c r="F106" s="236"/>
      <c r="G106" s="243"/>
      <c r="H106" s="238"/>
      <c r="I106" s="239"/>
      <c r="J106" s="236"/>
      <c r="K106" s="240"/>
      <c r="L106" s="238"/>
    </row>
    <row r="107" spans="1:12" s="241" customFormat="1" ht="16.5" customHeight="1">
      <c r="A107" s="233" t="s">
        <v>13</v>
      </c>
      <c r="B107" s="233"/>
      <c r="C107" s="234"/>
      <c r="D107" s="235"/>
      <c r="E107" s="234"/>
      <c r="F107" s="246">
        <f>F90+F105</f>
        <v>53411803</v>
      </c>
      <c r="G107" s="243"/>
      <c r="H107" s="247">
        <f>H90+H105</f>
        <v>50374530</v>
      </c>
      <c r="I107" s="239"/>
      <c r="J107" s="246">
        <f>J90+J105</f>
        <v>31068802</v>
      </c>
      <c r="K107" s="240"/>
      <c r="L107" s="247">
        <f>L90+L105</f>
        <v>28827613</v>
      </c>
    </row>
    <row r="108" spans="1:12" ht="16.5" customHeight="1">
      <c r="A108" s="113"/>
      <c r="B108" s="113"/>
      <c r="G108" s="160"/>
      <c r="H108" s="176"/>
      <c r="L108" s="176"/>
    </row>
    <row r="109" spans="1:12" ht="16.5" customHeight="1">
      <c r="A109" s="113"/>
      <c r="B109" s="113"/>
      <c r="G109" s="160"/>
      <c r="H109" s="176"/>
      <c r="L109" s="176"/>
    </row>
    <row r="110" spans="1:12" ht="21.75" customHeight="1">
      <c r="A110" s="113"/>
      <c r="B110" s="113"/>
      <c r="G110" s="160"/>
      <c r="H110" s="176"/>
      <c r="L110" s="176"/>
    </row>
    <row r="111" spans="1:12" ht="21.75" customHeight="1">
      <c r="A111" s="264" t="str">
        <f>$A$57</f>
        <v>The accompanying condensed notes to the interim financial information are an integral part of this interim financial information.</v>
      </c>
      <c r="B111" s="264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</row>
    <row r="112" spans="1:7" ht="16.5" customHeight="1">
      <c r="A112" s="113" t="str">
        <f>+A1</f>
        <v>Energy Absolute Public Company Limited</v>
      </c>
      <c r="B112" s="113"/>
      <c r="C112" s="113"/>
      <c r="G112" s="160"/>
    </row>
    <row r="113" spans="1:7" ht="16.5" customHeight="1">
      <c r="A113" s="113" t="str">
        <f>+A2</f>
        <v>Statement of Financial Position </v>
      </c>
      <c r="B113" s="113"/>
      <c r="C113" s="113"/>
      <c r="G113" s="160"/>
    </row>
    <row r="114" spans="1:12" ht="16.5" customHeight="1">
      <c r="A114" s="117" t="str">
        <f>+A3</f>
        <v>As at 31 March 2022</v>
      </c>
      <c r="B114" s="117"/>
      <c r="C114" s="117"/>
      <c r="D114" s="121"/>
      <c r="E114" s="119"/>
      <c r="F114" s="123"/>
      <c r="G114" s="163"/>
      <c r="H114" s="123"/>
      <c r="I114" s="227"/>
      <c r="J114" s="123"/>
      <c r="K114" s="228"/>
      <c r="L114" s="123"/>
    </row>
    <row r="115" spans="1:7" ht="16.5" customHeight="1">
      <c r="A115" s="113"/>
      <c r="B115" s="113"/>
      <c r="C115" s="113"/>
      <c r="G115" s="160"/>
    </row>
    <row r="116" ht="16.5" customHeight="1">
      <c r="G116" s="160"/>
    </row>
    <row r="117" spans="6:12" ht="16.5" customHeight="1">
      <c r="F117" s="265" t="s">
        <v>46</v>
      </c>
      <c r="G117" s="265"/>
      <c r="H117" s="265"/>
      <c r="I117" s="176"/>
      <c r="J117" s="265" t="s">
        <v>99</v>
      </c>
      <c r="K117" s="265"/>
      <c r="L117" s="265"/>
    </row>
    <row r="118" spans="1:12" ht="16.5" customHeight="1">
      <c r="A118" s="116"/>
      <c r="D118" s="125"/>
      <c r="E118" s="113"/>
      <c r="F118" s="266" t="s">
        <v>127</v>
      </c>
      <c r="G118" s="266"/>
      <c r="H118" s="266"/>
      <c r="I118" s="217"/>
      <c r="J118" s="266" t="s">
        <v>127</v>
      </c>
      <c r="K118" s="266"/>
      <c r="L118" s="266"/>
    </row>
    <row r="119" spans="5:12" ht="16.5" customHeight="1">
      <c r="E119" s="113"/>
      <c r="F119" s="219" t="s">
        <v>54</v>
      </c>
      <c r="G119" s="220"/>
      <c r="H119" s="219" t="s">
        <v>45</v>
      </c>
      <c r="I119" s="219"/>
      <c r="J119" s="219" t="s">
        <v>54</v>
      </c>
      <c r="K119" s="219"/>
      <c r="L119" s="219" t="s">
        <v>45</v>
      </c>
    </row>
    <row r="120" spans="5:12" ht="16.5" customHeight="1">
      <c r="E120" s="113"/>
      <c r="F120" s="221" t="s">
        <v>224</v>
      </c>
      <c r="G120" s="219"/>
      <c r="H120" s="229" t="s">
        <v>1</v>
      </c>
      <c r="I120" s="230"/>
      <c r="J120" s="229" t="s">
        <v>224</v>
      </c>
      <c r="K120" s="219"/>
      <c r="L120" s="229" t="s">
        <v>1</v>
      </c>
    </row>
    <row r="121" spans="5:12" ht="16.5" customHeight="1">
      <c r="E121" s="113"/>
      <c r="F121" s="165">
        <v>2022</v>
      </c>
      <c r="G121" s="222"/>
      <c r="H121" s="229" t="s">
        <v>197</v>
      </c>
      <c r="I121" s="230"/>
      <c r="J121" s="165">
        <v>2022</v>
      </c>
      <c r="K121" s="222"/>
      <c r="L121" s="229" t="s">
        <v>197</v>
      </c>
    </row>
    <row r="122" spans="4:12" ht="16.5" customHeight="1">
      <c r="D122" s="114"/>
      <c r="E122" s="113"/>
      <c r="F122" s="136" t="s">
        <v>81</v>
      </c>
      <c r="G122" s="137"/>
      <c r="H122" s="136" t="s">
        <v>81</v>
      </c>
      <c r="I122" s="230"/>
      <c r="J122" s="136" t="s">
        <v>81</v>
      </c>
      <c r="K122" s="232"/>
      <c r="L122" s="136" t="s">
        <v>81</v>
      </c>
    </row>
    <row r="123" spans="4:12" ht="16.5" customHeight="1">
      <c r="D123" s="114"/>
      <c r="E123" s="113"/>
      <c r="F123" s="133"/>
      <c r="G123" s="224"/>
      <c r="H123" s="219"/>
      <c r="I123" s="230"/>
      <c r="J123" s="133"/>
      <c r="K123" s="232"/>
      <c r="L123" s="219"/>
    </row>
    <row r="124" spans="1:12" s="241" customFormat="1" ht="16.5" customHeight="1">
      <c r="A124" s="233" t="s">
        <v>252</v>
      </c>
      <c r="B124" s="234"/>
      <c r="C124" s="234"/>
      <c r="D124" s="235"/>
      <c r="E124" s="234"/>
      <c r="F124" s="236"/>
      <c r="G124" s="243"/>
      <c r="H124" s="238"/>
      <c r="I124" s="239"/>
      <c r="J124" s="236"/>
      <c r="K124" s="240"/>
      <c r="L124" s="238"/>
    </row>
    <row r="125" spans="1:12" s="241" customFormat="1" ht="16.5" customHeight="1">
      <c r="A125" s="233"/>
      <c r="B125" s="234"/>
      <c r="C125" s="234"/>
      <c r="D125" s="235"/>
      <c r="E125" s="234"/>
      <c r="F125" s="236"/>
      <c r="G125" s="243"/>
      <c r="H125" s="238"/>
      <c r="I125" s="239"/>
      <c r="J125" s="236"/>
      <c r="K125" s="240"/>
      <c r="L125" s="238"/>
    </row>
    <row r="126" spans="1:12" s="241" customFormat="1" ht="16.5" customHeight="1">
      <c r="A126" s="233" t="s">
        <v>105</v>
      </c>
      <c r="B126" s="234"/>
      <c r="C126" s="234"/>
      <c r="D126" s="235"/>
      <c r="E126" s="234"/>
      <c r="F126" s="236"/>
      <c r="G126" s="243"/>
      <c r="H126" s="238"/>
      <c r="I126" s="239"/>
      <c r="J126" s="236"/>
      <c r="K126" s="240"/>
      <c r="L126" s="238"/>
    </row>
    <row r="127" spans="1:12" s="241" customFormat="1" ht="16.5" customHeight="1">
      <c r="A127" s="233"/>
      <c r="B127" s="234"/>
      <c r="C127" s="234"/>
      <c r="D127" s="235"/>
      <c r="E127" s="234"/>
      <c r="F127" s="236"/>
      <c r="G127" s="243"/>
      <c r="H127" s="238"/>
      <c r="I127" s="239"/>
      <c r="J127" s="236"/>
      <c r="K127" s="240"/>
      <c r="L127" s="238"/>
    </row>
    <row r="128" spans="1:12" s="241" customFormat="1" ht="16.5" customHeight="1">
      <c r="A128" s="234" t="s">
        <v>15</v>
      </c>
      <c r="B128" s="234"/>
      <c r="C128" s="234"/>
      <c r="D128" s="235"/>
      <c r="E128" s="234"/>
      <c r="F128" s="236"/>
      <c r="G128" s="243"/>
      <c r="H128" s="238"/>
      <c r="I128" s="239"/>
      <c r="J128" s="236"/>
      <c r="K128" s="240"/>
      <c r="L128" s="238"/>
    </row>
    <row r="129" spans="1:12" s="241" customFormat="1" ht="16.5" customHeight="1">
      <c r="A129" s="234"/>
      <c r="B129" s="234" t="s">
        <v>36</v>
      </c>
      <c r="C129" s="234"/>
      <c r="D129" s="235"/>
      <c r="E129" s="234"/>
      <c r="F129" s="256"/>
      <c r="G129" s="250"/>
      <c r="H129" s="249"/>
      <c r="I129" s="249"/>
      <c r="J129" s="257"/>
      <c r="K129" s="249"/>
      <c r="L129" s="249"/>
    </row>
    <row r="130" spans="1:12" s="241" customFormat="1" ht="16.5" customHeight="1">
      <c r="A130" s="234"/>
      <c r="B130" s="234"/>
      <c r="C130" s="258" t="s">
        <v>253</v>
      </c>
      <c r="D130" s="235"/>
      <c r="E130" s="234"/>
      <c r="F130" s="256"/>
      <c r="G130" s="250"/>
      <c r="H130" s="249"/>
      <c r="I130" s="249"/>
      <c r="J130" s="257"/>
      <c r="K130" s="249"/>
      <c r="L130" s="249"/>
    </row>
    <row r="131" spans="1:12" s="241" customFormat="1" ht="16.5" customHeight="1">
      <c r="A131" s="234"/>
      <c r="B131" s="234"/>
      <c r="C131" s="234" t="s">
        <v>72</v>
      </c>
      <c r="D131" s="235"/>
      <c r="E131" s="234"/>
      <c r="F131" s="256"/>
      <c r="G131" s="250"/>
      <c r="H131" s="249"/>
      <c r="I131" s="249"/>
      <c r="J131" s="257"/>
      <c r="K131" s="249"/>
      <c r="L131" s="249"/>
    </row>
    <row r="132" spans="1:12" s="241" customFormat="1" ht="16.5" customHeight="1">
      <c r="A132" s="234"/>
      <c r="B132" s="234"/>
      <c r="C132" s="234" t="s">
        <v>264</v>
      </c>
      <c r="D132" s="235"/>
      <c r="E132" s="234"/>
      <c r="F132" s="260"/>
      <c r="G132" s="243"/>
      <c r="H132" s="261"/>
      <c r="I132" s="239"/>
      <c r="J132" s="260"/>
      <c r="K132" s="239"/>
      <c r="L132" s="261"/>
    </row>
    <row r="133" spans="1:12" s="241" customFormat="1" ht="16.5" customHeight="1" thickBot="1">
      <c r="A133" s="234"/>
      <c r="B133" s="234"/>
      <c r="C133" s="234" t="s">
        <v>265</v>
      </c>
      <c r="D133" s="235"/>
      <c r="E133" s="234"/>
      <c r="F133" s="251">
        <v>402000</v>
      </c>
      <c r="G133" s="243"/>
      <c r="H133" s="252">
        <v>373000</v>
      </c>
      <c r="I133" s="239"/>
      <c r="J133" s="251">
        <v>402000</v>
      </c>
      <c r="K133" s="239"/>
      <c r="L133" s="252">
        <v>373000</v>
      </c>
    </row>
    <row r="134" spans="1:12" s="241" customFormat="1" ht="16.5" customHeight="1" thickTop="1">
      <c r="A134" s="234"/>
      <c r="B134" s="234"/>
      <c r="C134" s="234"/>
      <c r="D134" s="235"/>
      <c r="E134" s="234"/>
      <c r="F134" s="260"/>
      <c r="G134" s="243"/>
      <c r="H134" s="261"/>
      <c r="I134" s="239"/>
      <c r="J134" s="260"/>
      <c r="K134" s="239"/>
      <c r="L134" s="261"/>
    </row>
    <row r="135" spans="1:12" s="241" customFormat="1" ht="6.75" customHeight="1">
      <c r="A135" s="233"/>
      <c r="B135" s="234"/>
      <c r="C135" s="234"/>
      <c r="D135" s="235"/>
      <c r="E135" s="234"/>
      <c r="F135" s="236"/>
      <c r="G135" s="243"/>
      <c r="H135" s="238"/>
      <c r="I135" s="239"/>
      <c r="J135" s="236"/>
      <c r="K135" s="239"/>
      <c r="L135" s="238"/>
    </row>
    <row r="136" spans="1:12" s="241" customFormat="1" ht="16.5" customHeight="1">
      <c r="A136" s="234"/>
      <c r="B136" s="234" t="s">
        <v>16</v>
      </c>
      <c r="C136" s="234"/>
      <c r="D136" s="235"/>
      <c r="E136" s="234"/>
      <c r="F136" s="256"/>
      <c r="G136" s="250"/>
      <c r="H136" s="249"/>
      <c r="I136" s="249"/>
      <c r="J136" s="257"/>
      <c r="K136" s="249"/>
      <c r="L136" s="249"/>
    </row>
    <row r="137" spans="1:12" s="241" customFormat="1" ht="16.5" customHeight="1">
      <c r="A137" s="234"/>
      <c r="B137" s="258"/>
      <c r="C137" s="258" t="s">
        <v>83</v>
      </c>
      <c r="D137" s="235"/>
      <c r="E137" s="234"/>
      <c r="F137" s="259"/>
      <c r="G137" s="243"/>
      <c r="H137" s="255"/>
      <c r="I137" s="239"/>
      <c r="J137" s="259"/>
      <c r="K137" s="239"/>
      <c r="L137" s="255"/>
    </row>
    <row r="138" spans="1:12" s="241" customFormat="1" ht="16.5" customHeight="1">
      <c r="A138" s="234"/>
      <c r="B138" s="258"/>
      <c r="C138" s="234" t="s">
        <v>73</v>
      </c>
      <c r="D138" s="235"/>
      <c r="E138" s="234"/>
      <c r="F138" s="259">
        <f>7!F37</f>
        <v>373000</v>
      </c>
      <c r="G138" s="243"/>
      <c r="H138" s="255">
        <v>373000</v>
      </c>
      <c r="I138" s="239"/>
      <c r="J138" s="259">
        <f>8!F27</f>
        <v>373000</v>
      </c>
      <c r="K138" s="239"/>
      <c r="L138" s="255">
        <v>373000</v>
      </c>
    </row>
    <row r="139" spans="1:12" s="241" customFormat="1" ht="16.5" customHeight="1">
      <c r="A139" s="234" t="s">
        <v>17</v>
      </c>
      <c r="B139" s="234"/>
      <c r="C139" s="234"/>
      <c r="D139" s="235"/>
      <c r="E139" s="234"/>
      <c r="F139" s="259">
        <f>7!H37</f>
        <v>3680616</v>
      </c>
      <c r="G139" s="243"/>
      <c r="H139" s="255">
        <v>3680616</v>
      </c>
      <c r="I139" s="239"/>
      <c r="J139" s="259">
        <f>8!H27</f>
        <v>3680616</v>
      </c>
      <c r="K139" s="239"/>
      <c r="L139" s="255">
        <v>3680616</v>
      </c>
    </row>
    <row r="140" spans="1:12" s="241" customFormat="1" ht="16.5" customHeight="1">
      <c r="A140" s="234" t="s">
        <v>18</v>
      </c>
      <c r="B140" s="234"/>
      <c r="C140" s="234"/>
      <c r="D140" s="235"/>
      <c r="E140" s="234"/>
      <c r="F140" s="236"/>
      <c r="G140" s="243"/>
      <c r="H140" s="238"/>
      <c r="I140" s="239"/>
      <c r="J140" s="236"/>
      <c r="K140" s="239"/>
      <c r="L140" s="238"/>
    </row>
    <row r="141" spans="1:12" s="241" customFormat="1" ht="16.5" customHeight="1">
      <c r="A141" s="234"/>
      <c r="B141" s="234" t="s">
        <v>75</v>
      </c>
      <c r="C141" s="234"/>
      <c r="D141" s="235"/>
      <c r="E141" s="234"/>
      <c r="F141" s="236"/>
      <c r="G141" s="243"/>
      <c r="H141" s="238"/>
      <c r="I141" s="239"/>
      <c r="J141" s="236"/>
      <c r="K141" s="239"/>
      <c r="L141" s="238"/>
    </row>
    <row r="142" spans="1:12" s="241" customFormat="1" ht="16.5" customHeight="1">
      <c r="A142" s="234"/>
      <c r="B142" s="258"/>
      <c r="C142" s="258" t="s">
        <v>76</v>
      </c>
      <c r="D142" s="235"/>
      <c r="E142" s="234"/>
      <c r="F142" s="259">
        <f>7!J37</f>
        <v>37300</v>
      </c>
      <c r="G142" s="243"/>
      <c r="H142" s="255">
        <v>37300</v>
      </c>
      <c r="I142" s="239"/>
      <c r="J142" s="259">
        <f>8!J27</f>
        <v>37300</v>
      </c>
      <c r="K142" s="239"/>
      <c r="L142" s="255">
        <v>37300</v>
      </c>
    </row>
    <row r="143" spans="1:12" s="241" customFormat="1" ht="16.5" customHeight="1">
      <c r="A143" s="234"/>
      <c r="B143" s="234" t="s">
        <v>19</v>
      </c>
      <c r="C143" s="234"/>
      <c r="D143" s="235"/>
      <c r="E143" s="234"/>
      <c r="F143" s="236">
        <f>7!L37</f>
        <v>30496468</v>
      </c>
      <c r="G143" s="243"/>
      <c r="H143" s="238">
        <v>29130158</v>
      </c>
      <c r="I143" s="239"/>
      <c r="J143" s="236">
        <f>8!L27</f>
        <v>20086005</v>
      </c>
      <c r="K143" s="239"/>
      <c r="L143" s="238">
        <v>18389412</v>
      </c>
    </row>
    <row r="144" spans="1:12" s="241" customFormat="1" ht="16.5" customHeight="1">
      <c r="A144" s="234" t="s">
        <v>110</v>
      </c>
      <c r="C144" s="234"/>
      <c r="D144" s="235"/>
      <c r="E144" s="234"/>
      <c r="F144" s="246">
        <f>7!X37</f>
        <v>-822497</v>
      </c>
      <c r="G144" s="243"/>
      <c r="H144" s="247">
        <v>-720053</v>
      </c>
      <c r="I144" s="239"/>
      <c r="J144" s="246">
        <f>8!R27</f>
        <v>-176035</v>
      </c>
      <c r="K144" s="239"/>
      <c r="L144" s="247">
        <v>-148952</v>
      </c>
    </row>
    <row r="145" spans="1:12" s="241" customFormat="1" ht="16.5" customHeight="1">
      <c r="A145" s="233"/>
      <c r="B145" s="234"/>
      <c r="C145" s="234"/>
      <c r="D145" s="235"/>
      <c r="E145" s="234"/>
      <c r="F145" s="236"/>
      <c r="G145" s="243"/>
      <c r="H145" s="238"/>
      <c r="I145" s="239"/>
      <c r="J145" s="236"/>
      <c r="K145" s="239"/>
      <c r="L145" s="238"/>
    </row>
    <row r="146" spans="1:12" s="241" customFormat="1" ht="16.5" customHeight="1">
      <c r="A146" s="233" t="s">
        <v>251</v>
      </c>
      <c r="B146" s="233"/>
      <c r="C146" s="233"/>
      <c r="D146" s="235"/>
      <c r="E146" s="234"/>
      <c r="F146" s="256"/>
      <c r="G146" s="250"/>
      <c r="H146" s="249"/>
      <c r="I146" s="249"/>
      <c r="J146" s="257"/>
      <c r="K146" s="249"/>
      <c r="L146" s="249"/>
    </row>
    <row r="147" spans="1:12" s="241" customFormat="1" ht="16.5" customHeight="1">
      <c r="A147" s="233"/>
      <c r="B147" s="233" t="s">
        <v>42</v>
      </c>
      <c r="C147" s="233"/>
      <c r="D147" s="235"/>
      <c r="E147" s="234"/>
      <c r="F147" s="236">
        <f>SUM(F138:F144)</f>
        <v>33764887</v>
      </c>
      <c r="G147" s="238"/>
      <c r="H147" s="238">
        <f>SUM(H138:H144)</f>
        <v>32501021</v>
      </c>
      <c r="I147" s="238"/>
      <c r="J147" s="236">
        <f>SUM(J138:J144)</f>
        <v>24000886</v>
      </c>
      <c r="K147" s="238"/>
      <c r="L147" s="238">
        <f>SUM(L138:L144)</f>
        <v>22331376</v>
      </c>
    </row>
    <row r="148" spans="1:12" s="241" customFormat="1" ht="16.5" customHeight="1">
      <c r="A148" s="234" t="s">
        <v>20</v>
      </c>
      <c r="B148" s="234"/>
      <c r="C148" s="234"/>
      <c r="D148" s="235"/>
      <c r="E148" s="234"/>
      <c r="F148" s="246">
        <f>7!AB37</f>
        <v>2500681</v>
      </c>
      <c r="G148" s="244"/>
      <c r="H148" s="247">
        <v>2600699</v>
      </c>
      <c r="I148" s="238"/>
      <c r="J148" s="246">
        <v>0</v>
      </c>
      <c r="K148" s="238"/>
      <c r="L148" s="247">
        <v>0</v>
      </c>
    </row>
    <row r="149" spans="1:12" s="241" customFormat="1" ht="16.5" customHeight="1">
      <c r="A149" s="233"/>
      <c r="B149" s="234"/>
      <c r="C149" s="234"/>
      <c r="D149" s="235"/>
      <c r="E149" s="234"/>
      <c r="F149" s="236"/>
      <c r="G149" s="243"/>
      <c r="H149" s="238"/>
      <c r="I149" s="239"/>
      <c r="J149" s="236"/>
      <c r="K149" s="240"/>
      <c r="L149" s="238"/>
    </row>
    <row r="150" spans="1:12" s="241" customFormat="1" ht="16.5" customHeight="1">
      <c r="A150" s="233" t="s">
        <v>106</v>
      </c>
      <c r="B150" s="233"/>
      <c r="C150" s="234"/>
      <c r="D150" s="235"/>
      <c r="E150" s="234"/>
      <c r="F150" s="246">
        <f>SUM(F147:F148)</f>
        <v>36265568</v>
      </c>
      <c r="G150" s="244"/>
      <c r="H150" s="247">
        <f>SUM(H147:H148)</f>
        <v>35101720</v>
      </c>
      <c r="I150" s="238"/>
      <c r="J150" s="246">
        <f>SUM(J147:J148)</f>
        <v>24000886</v>
      </c>
      <c r="K150" s="238"/>
      <c r="L150" s="247">
        <f>SUM(L147:L148)</f>
        <v>22331376</v>
      </c>
    </row>
    <row r="151" spans="1:12" s="241" customFormat="1" ht="16.5" customHeight="1">
      <c r="A151" s="233"/>
      <c r="B151" s="234"/>
      <c r="C151" s="234"/>
      <c r="D151" s="235"/>
      <c r="E151" s="234"/>
      <c r="F151" s="236"/>
      <c r="G151" s="243"/>
      <c r="H151" s="238"/>
      <c r="I151" s="239"/>
      <c r="J151" s="236"/>
      <c r="K151" s="240"/>
      <c r="L151" s="238"/>
    </row>
    <row r="152" spans="1:12" s="241" customFormat="1" ht="16.5" customHeight="1" thickBot="1">
      <c r="A152" s="233" t="s">
        <v>107</v>
      </c>
      <c r="B152" s="234"/>
      <c r="C152" s="234"/>
      <c r="D152" s="235"/>
      <c r="E152" s="234"/>
      <c r="F152" s="251">
        <f>F107+F150</f>
        <v>89677371</v>
      </c>
      <c r="G152" s="243"/>
      <c r="H152" s="252">
        <f>SUM(H107+H150)</f>
        <v>85476250</v>
      </c>
      <c r="I152" s="239"/>
      <c r="J152" s="251">
        <f>J107+J150</f>
        <v>55069688</v>
      </c>
      <c r="K152" s="239"/>
      <c r="L152" s="252">
        <f>SUM(L107+L150)</f>
        <v>51158989</v>
      </c>
    </row>
    <row r="153" spans="1:9" ht="16.5" customHeight="1" thickTop="1">
      <c r="A153" s="113"/>
      <c r="G153" s="160"/>
      <c r="I153" s="226"/>
    </row>
    <row r="154" spans="1:9" ht="16.5" customHeight="1">
      <c r="A154" s="113"/>
      <c r="G154" s="160"/>
      <c r="I154" s="226"/>
    </row>
    <row r="155" spans="1:9" ht="16.5" customHeight="1">
      <c r="A155" s="113"/>
      <c r="G155" s="160"/>
      <c r="I155" s="226"/>
    </row>
    <row r="156" spans="1:9" ht="16.5" customHeight="1">
      <c r="A156" s="113"/>
      <c r="G156" s="160"/>
      <c r="I156" s="226"/>
    </row>
    <row r="157" spans="1:9" ht="16.5" customHeight="1">
      <c r="A157" s="113"/>
      <c r="G157" s="160"/>
      <c r="I157" s="226"/>
    </row>
    <row r="158" spans="1:9" ht="16.5" customHeight="1">
      <c r="A158" s="113"/>
      <c r="G158" s="160"/>
      <c r="I158" s="226"/>
    </row>
    <row r="159" spans="1:9" ht="16.5" customHeight="1">
      <c r="A159" s="113"/>
      <c r="G159" s="160"/>
      <c r="I159" s="226"/>
    </row>
    <row r="160" spans="1:9" ht="16.5" customHeight="1">
      <c r="A160" s="113"/>
      <c r="G160" s="160"/>
      <c r="I160" s="226"/>
    </row>
    <row r="161" spans="1:9" ht="16.5" customHeight="1">
      <c r="A161" s="113"/>
      <c r="G161" s="160"/>
      <c r="I161" s="226"/>
    </row>
    <row r="162" spans="1:9" ht="16.5" customHeight="1">
      <c r="A162" s="113"/>
      <c r="G162" s="160"/>
      <c r="I162" s="226"/>
    </row>
    <row r="163" spans="1:9" ht="16.5" customHeight="1">
      <c r="A163" s="113"/>
      <c r="G163" s="160"/>
      <c r="I163" s="226"/>
    </row>
    <row r="164" spans="1:9" ht="10.5" customHeight="1">
      <c r="A164" s="113"/>
      <c r="G164" s="160"/>
      <c r="I164" s="226"/>
    </row>
    <row r="165" spans="1:12" ht="21.75" customHeight="1">
      <c r="A165" s="264" t="str">
        <f>$A$57</f>
        <v>The accompanying condensed notes to the interim financial information are an integral part of this interim financial information.</v>
      </c>
      <c r="B165" s="264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</row>
  </sheetData>
  <sheetProtection/>
  <mergeCells count="15">
    <mergeCell ref="A165:L165"/>
    <mergeCell ref="F6:H6"/>
    <mergeCell ref="J6:L6"/>
    <mergeCell ref="F7:H7"/>
    <mergeCell ref="J7:L7"/>
    <mergeCell ref="F63:H63"/>
    <mergeCell ref="J63:L63"/>
    <mergeCell ref="A57:L57"/>
    <mergeCell ref="F64:H64"/>
    <mergeCell ref="J64:L64"/>
    <mergeCell ref="F117:H117"/>
    <mergeCell ref="J117:L117"/>
    <mergeCell ref="F118:H118"/>
    <mergeCell ref="J118:L118"/>
    <mergeCell ref="A111:L111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&amp;R&amp;"Arial,Regular"&amp;10&amp;P</oddFooter>
  </headerFooter>
  <rowBreaks count="2" manualBreakCount="2">
    <brk id="57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106"/>
  <sheetViews>
    <sheetView zoomScale="90" zoomScaleNormal="90" zoomScaleSheetLayoutView="92" zoomScalePageLayoutView="0" workbookViewId="0" topLeftCell="A1">
      <selection activeCell="D7" sqref="D1:L65536"/>
    </sheetView>
  </sheetViews>
  <sheetFormatPr defaultColWidth="6.8515625" defaultRowHeight="16.5" customHeight="1"/>
  <cols>
    <col min="1" max="2" width="1.421875" style="49" customWidth="1"/>
    <col min="3" max="3" width="41.57421875" style="49" customWidth="1"/>
    <col min="4" max="4" width="6.140625" style="48" customWidth="1"/>
    <col min="5" max="5" width="0.5625" style="49" customWidth="1"/>
    <col min="6" max="6" width="11.57421875" style="26" customWidth="1"/>
    <col min="7" max="7" width="0.5625" style="49" customWidth="1"/>
    <col min="8" max="8" width="11.57421875" style="26" customWidth="1"/>
    <col min="9" max="9" width="0.5625" style="48" customWidth="1"/>
    <col min="10" max="10" width="11.57421875" style="26" customWidth="1"/>
    <col min="11" max="11" width="0.5625" style="49" customWidth="1"/>
    <col min="12" max="12" width="11.57421875" style="26" customWidth="1"/>
    <col min="13" max="16384" width="6.8515625" style="27" customWidth="1"/>
  </cols>
  <sheetData>
    <row r="1" spans="1:12" ht="16.5" customHeight="1">
      <c r="A1" s="47" t="str">
        <f>+'2-4'!A1</f>
        <v>Energy Absolute Public Company Limited</v>
      </c>
      <c r="B1" s="47"/>
      <c r="C1" s="47"/>
      <c r="G1" s="30"/>
      <c r="I1" s="29"/>
      <c r="K1" s="30"/>
      <c r="L1" s="25" t="s">
        <v>54</v>
      </c>
    </row>
    <row r="2" spans="1:11" ht="16.5" customHeight="1">
      <c r="A2" s="47" t="s">
        <v>53</v>
      </c>
      <c r="B2" s="47"/>
      <c r="C2" s="47"/>
      <c r="G2" s="30"/>
      <c r="I2" s="29"/>
      <c r="K2" s="30"/>
    </row>
    <row r="3" spans="1:12" ht="16.5" customHeight="1">
      <c r="A3" s="50" t="s">
        <v>227</v>
      </c>
      <c r="B3" s="51"/>
      <c r="C3" s="51"/>
      <c r="D3" s="52"/>
      <c r="E3" s="53"/>
      <c r="F3" s="28"/>
      <c r="G3" s="54"/>
      <c r="H3" s="28"/>
      <c r="I3" s="55"/>
      <c r="J3" s="28"/>
      <c r="K3" s="54"/>
      <c r="L3" s="28"/>
    </row>
    <row r="4" spans="1:11" ht="16.5" customHeight="1">
      <c r="A4" s="187"/>
      <c r="B4" s="47"/>
      <c r="C4" s="47"/>
      <c r="G4" s="30"/>
      <c r="I4" s="29"/>
      <c r="K4" s="30"/>
    </row>
    <row r="5" spans="1:11" ht="16.5" customHeight="1">
      <c r="A5" s="187"/>
      <c r="B5" s="47"/>
      <c r="C5" s="47"/>
      <c r="G5" s="30"/>
      <c r="I5" s="29"/>
      <c r="K5" s="30"/>
    </row>
    <row r="6" spans="6:12" ht="16.5" customHeight="1">
      <c r="F6" s="265" t="s">
        <v>46</v>
      </c>
      <c r="G6" s="265"/>
      <c r="H6" s="265"/>
      <c r="I6" s="124"/>
      <c r="J6" s="265" t="s">
        <v>99</v>
      </c>
      <c r="K6" s="265"/>
      <c r="L6" s="265"/>
    </row>
    <row r="7" spans="2:12" s="45" customFormat="1" ht="16.5" customHeight="1">
      <c r="B7" s="44"/>
      <c r="C7" s="44"/>
      <c r="D7" s="188"/>
      <c r="E7" s="157"/>
      <c r="F7" s="266" t="s">
        <v>127</v>
      </c>
      <c r="G7" s="266"/>
      <c r="H7" s="266"/>
      <c r="I7" s="126"/>
      <c r="J7" s="266" t="s">
        <v>127</v>
      </c>
      <c r="K7" s="266"/>
      <c r="L7" s="266"/>
    </row>
    <row r="8" spans="1:12" s="45" customFormat="1" ht="16.5" customHeight="1">
      <c r="A8" s="44"/>
      <c r="B8" s="44"/>
      <c r="C8" s="44"/>
      <c r="D8" s="189"/>
      <c r="E8" s="157"/>
      <c r="F8" s="190">
        <v>2022</v>
      </c>
      <c r="G8" s="191"/>
      <c r="H8" s="190">
        <v>2021</v>
      </c>
      <c r="I8" s="158"/>
      <c r="J8" s="190">
        <v>2022</v>
      </c>
      <c r="K8" s="191"/>
      <c r="L8" s="190">
        <v>2021</v>
      </c>
    </row>
    <row r="9" spans="1:12" s="45" customFormat="1" ht="16.5" customHeight="1">
      <c r="A9" s="44"/>
      <c r="B9" s="44"/>
      <c r="C9" s="44"/>
      <c r="D9" s="192" t="s">
        <v>2</v>
      </c>
      <c r="E9" s="157"/>
      <c r="F9" s="136" t="s">
        <v>81</v>
      </c>
      <c r="G9" s="157"/>
      <c r="H9" s="136" t="s">
        <v>81</v>
      </c>
      <c r="I9" s="158"/>
      <c r="J9" s="136" t="s">
        <v>81</v>
      </c>
      <c r="K9" s="157"/>
      <c r="L9" s="136" t="s">
        <v>81</v>
      </c>
    </row>
    <row r="10" spans="1:12" s="45" customFormat="1" ht="16.5" customHeight="1">
      <c r="A10" s="44"/>
      <c r="B10" s="44"/>
      <c r="C10" s="44"/>
      <c r="D10" s="158"/>
      <c r="E10" s="157"/>
      <c r="F10" s="193"/>
      <c r="G10" s="157"/>
      <c r="H10" s="155"/>
      <c r="I10" s="158"/>
      <c r="J10" s="193"/>
      <c r="K10" s="157"/>
      <c r="L10" s="155"/>
    </row>
    <row r="11" spans="1:12" ht="16.5" customHeight="1">
      <c r="A11" s="49" t="s">
        <v>120</v>
      </c>
      <c r="F11" s="194">
        <v>3120556</v>
      </c>
      <c r="G11" s="195"/>
      <c r="H11" s="196">
        <v>2959425</v>
      </c>
      <c r="I11" s="197"/>
      <c r="J11" s="198">
        <v>1687461</v>
      </c>
      <c r="K11" s="197"/>
      <c r="L11" s="199">
        <v>1644302</v>
      </c>
    </row>
    <row r="12" spans="1:12" ht="16.5" customHeight="1">
      <c r="A12" s="49" t="s">
        <v>61</v>
      </c>
      <c r="F12" s="194">
        <v>1619865</v>
      </c>
      <c r="G12" s="195"/>
      <c r="H12" s="196">
        <v>1743293</v>
      </c>
      <c r="I12" s="197"/>
      <c r="J12" s="198">
        <v>0</v>
      </c>
      <c r="K12" s="199"/>
      <c r="L12" s="214">
        <v>0</v>
      </c>
    </row>
    <row r="13" spans="1:12" ht="16.5" customHeight="1">
      <c r="A13" s="49" t="s">
        <v>62</v>
      </c>
      <c r="D13" s="200">
        <v>12.2</v>
      </c>
      <c r="F13" s="194">
        <v>0</v>
      </c>
      <c r="G13" s="195"/>
      <c r="H13" s="196">
        <v>0</v>
      </c>
      <c r="I13" s="197"/>
      <c r="J13" s="198">
        <v>1768760</v>
      </c>
      <c r="K13" s="197"/>
      <c r="L13" s="196">
        <v>1406978</v>
      </c>
    </row>
    <row r="14" spans="1:12" ht="16.5" customHeight="1">
      <c r="A14" s="49" t="s">
        <v>21</v>
      </c>
      <c r="F14" s="201">
        <v>76143</v>
      </c>
      <c r="G14" s="195"/>
      <c r="H14" s="28">
        <v>3713</v>
      </c>
      <c r="I14" s="197"/>
      <c r="J14" s="201">
        <v>110066</v>
      </c>
      <c r="K14" s="197"/>
      <c r="L14" s="28">
        <v>113446</v>
      </c>
    </row>
    <row r="15" spans="6:11" ht="16.5" customHeight="1">
      <c r="F15" s="194"/>
      <c r="G15" s="195"/>
      <c r="I15" s="195"/>
      <c r="J15" s="194"/>
      <c r="K15" s="195"/>
    </row>
    <row r="16" spans="1:12" ht="16.5" customHeight="1">
      <c r="A16" s="47" t="s">
        <v>56</v>
      </c>
      <c r="F16" s="201">
        <f>SUM(F11:F14)</f>
        <v>4816564</v>
      </c>
      <c r="G16" s="195"/>
      <c r="H16" s="28">
        <f>SUM(H11:H14)</f>
        <v>4706431</v>
      </c>
      <c r="I16" s="195"/>
      <c r="J16" s="201">
        <f>SUM(J11:J14)</f>
        <v>3566287</v>
      </c>
      <c r="K16" s="195"/>
      <c r="L16" s="28">
        <f>SUM(L11:L14)</f>
        <v>3164726</v>
      </c>
    </row>
    <row r="17" spans="6:11" ht="16.5" customHeight="1">
      <c r="F17" s="194"/>
      <c r="G17" s="195"/>
      <c r="I17" s="195"/>
      <c r="J17" s="194"/>
      <c r="K17" s="195"/>
    </row>
    <row r="18" spans="1:12" ht="16.5" customHeight="1">
      <c r="A18" s="49" t="s">
        <v>138</v>
      </c>
      <c r="D18" s="200"/>
      <c r="F18" s="194">
        <v>-2906414</v>
      </c>
      <c r="G18" s="30"/>
      <c r="H18" s="196">
        <v>-2557008</v>
      </c>
      <c r="I18" s="202"/>
      <c r="J18" s="198">
        <v>-1577871</v>
      </c>
      <c r="K18" s="202"/>
      <c r="L18" s="196">
        <v>-1516365</v>
      </c>
    </row>
    <row r="19" spans="1:12" ht="16.5" customHeight="1">
      <c r="A19" s="49" t="s">
        <v>77</v>
      </c>
      <c r="E19" s="195"/>
      <c r="F19" s="194">
        <v>-10762</v>
      </c>
      <c r="G19" s="195"/>
      <c r="H19" s="196">
        <v>-18201</v>
      </c>
      <c r="I19" s="197"/>
      <c r="J19" s="198">
        <v>-9765</v>
      </c>
      <c r="K19" s="197"/>
      <c r="L19" s="196">
        <v>-12460</v>
      </c>
    </row>
    <row r="20" spans="1:12" ht="16.5" customHeight="1">
      <c r="A20" s="49" t="s">
        <v>22</v>
      </c>
      <c r="E20" s="195"/>
      <c r="F20" s="194">
        <v>-309394</v>
      </c>
      <c r="G20" s="195"/>
      <c r="H20" s="196">
        <v>-348604</v>
      </c>
      <c r="I20" s="197"/>
      <c r="J20" s="198">
        <v>-117500</v>
      </c>
      <c r="K20" s="197"/>
      <c r="L20" s="196">
        <v>-138707</v>
      </c>
    </row>
    <row r="21" spans="1:12" ht="16.5" customHeight="1">
      <c r="A21" s="49" t="s">
        <v>283</v>
      </c>
      <c r="E21" s="195"/>
      <c r="F21" s="194">
        <v>313</v>
      </c>
      <c r="G21" s="195"/>
      <c r="H21" s="196">
        <v>5480</v>
      </c>
      <c r="I21" s="197"/>
      <c r="J21" s="198">
        <v>0</v>
      </c>
      <c r="K21" s="197"/>
      <c r="L21" s="196">
        <v>0</v>
      </c>
    </row>
    <row r="22" spans="1:12" ht="16.5" customHeight="1">
      <c r="A22" s="49" t="s">
        <v>199</v>
      </c>
      <c r="E22" s="195"/>
      <c r="F22" s="194">
        <v>7689</v>
      </c>
      <c r="G22" s="195"/>
      <c r="H22" s="196">
        <v>26143</v>
      </c>
      <c r="I22" s="197"/>
      <c r="J22" s="198">
        <v>4826</v>
      </c>
      <c r="K22" s="197"/>
      <c r="L22" s="196">
        <v>27913</v>
      </c>
    </row>
    <row r="23" spans="1:12" ht="16.5" customHeight="1">
      <c r="A23" s="49" t="s">
        <v>55</v>
      </c>
      <c r="E23" s="195"/>
      <c r="F23" s="201">
        <v>-310264</v>
      </c>
      <c r="G23" s="195"/>
      <c r="H23" s="28">
        <v>-390616</v>
      </c>
      <c r="I23" s="197"/>
      <c r="J23" s="201">
        <v>-170343</v>
      </c>
      <c r="K23" s="197"/>
      <c r="L23" s="28">
        <v>-209097</v>
      </c>
    </row>
    <row r="24" spans="6:11" ht="16.5" customHeight="1">
      <c r="F24" s="194"/>
      <c r="G24" s="195"/>
      <c r="I24" s="195"/>
      <c r="J24" s="194"/>
      <c r="K24" s="195"/>
    </row>
    <row r="25" spans="1:12" ht="16.5" customHeight="1">
      <c r="A25" s="47" t="s">
        <v>139</v>
      </c>
      <c r="E25" s="195"/>
      <c r="F25" s="201">
        <f>SUM(F18:F24)</f>
        <v>-3528832</v>
      </c>
      <c r="G25" s="195"/>
      <c r="H25" s="28">
        <f>SUM(H18:H24)</f>
        <v>-3282806</v>
      </c>
      <c r="I25" s="26"/>
      <c r="J25" s="201">
        <f>SUM(J18:J24)</f>
        <v>-1870653</v>
      </c>
      <c r="K25" s="26"/>
      <c r="L25" s="28">
        <f>SUM(L18:L24)</f>
        <v>-1848716</v>
      </c>
    </row>
    <row r="26" spans="1:11" ht="16.5" customHeight="1">
      <c r="A26" s="47"/>
      <c r="E26" s="195"/>
      <c r="F26" s="194"/>
      <c r="G26" s="195"/>
      <c r="I26" s="26"/>
      <c r="J26" s="194"/>
      <c r="K26" s="26"/>
    </row>
    <row r="27" spans="1:11" ht="16.5" customHeight="1">
      <c r="A27" s="49" t="s">
        <v>258</v>
      </c>
      <c r="F27" s="194"/>
      <c r="G27" s="195"/>
      <c r="I27" s="195"/>
      <c r="J27" s="194"/>
      <c r="K27" s="195"/>
    </row>
    <row r="28" spans="2:12" ht="16.5" customHeight="1">
      <c r="B28" s="49" t="s">
        <v>221</v>
      </c>
      <c r="D28" s="200">
        <v>12.1</v>
      </c>
      <c r="F28" s="201">
        <v>1659</v>
      </c>
      <c r="G28" s="195"/>
      <c r="H28" s="28">
        <v>-25275</v>
      </c>
      <c r="I28" s="197"/>
      <c r="J28" s="201">
        <v>0</v>
      </c>
      <c r="K28" s="197"/>
      <c r="L28" s="28">
        <v>0</v>
      </c>
    </row>
    <row r="29" spans="6:11" ht="16.5" customHeight="1">
      <c r="F29" s="194"/>
      <c r="G29" s="30"/>
      <c r="I29" s="26"/>
      <c r="J29" s="194"/>
      <c r="K29" s="26"/>
    </row>
    <row r="30" spans="1:12" ht="16.5" customHeight="1">
      <c r="A30" s="47" t="s">
        <v>124</v>
      </c>
      <c r="F30" s="194">
        <f>SUM(F16,F25,F28)</f>
        <v>1289391</v>
      </c>
      <c r="G30" s="26"/>
      <c r="H30" s="26">
        <f>SUM(H16,H25,H28)</f>
        <v>1398350</v>
      </c>
      <c r="I30" s="26"/>
      <c r="J30" s="194">
        <f>SUM(J16,J25,J28)</f>
        <v>1695634</v>
      </c>
      <c r="K30" s="26"/>
      <c r="L30" s="26">
        <f>SUM(L16,L25,L28)</f>
        <v>1316010</v>
      </c>
    </row>
    <row r="31" spans="1:12" ht="16.5" customHeight="1">
      <c r="A31" s="49" t="s">
        <v>125</v>
      </c>
      <c r="D31" s="48">
        <v>20</v>
      </c>
      <c r="F31" s="201">
        <v>4912</v>
      </c>
      <c r="G31" s="195"/>
      <c r="H31" s="28">
        <v>-37903</v>
      </c>
      <c r="I31" s="197"/>
      <c r="J31" s="201">
        <v>959</v>
      </c>
      <c r="K31" s="197"/>
      <c r="L31" s="28">
        <v>-7436</v>
      </c>
    </row>
    <row r="32" spans="6:11" ht="16.5" customHeight="1">
      <c r="F32" s="194"/>
      <c r="G32" s="195"/>
      <c r="I32" s="195"/>
      <c r="J32" s="194"/>
      <c r="K32" s="195"/>
    </row>
    <row r="33" spans="1:12" ht="16.5" customHeight="1">
      <c r="A33" s="47" t="s">
        <v>23</v>
      </c>
      <c r="F33" s="201">
        <f>SUM(F30:F31)</f>
        <v>1294303</v>
      </c>
      <c r="G33" s="26"/>
      <c r="H33" s="28">
        <f>SUM(H30:H31)</f>
        <v>1360447</v>
      </c>
      <c r="I33" s="26"/>
      <c r="J33" s="201">
        <f>SUM(J30:J31)</f>
        <v>1696593</v>
      </c>
      <c r="K33" s="26"/>
      <c r="L33" s="28">
        <f>SUM(L30:L31)</f>
        <v>1308574</v>
      </c>
    </row>
    <row r="34" spans="6:11" ht="16.5" customHeight="1">
      <c r="F34" s="194"/>
      <c r="G34" s="26"/>
      <c r="I34" s="26"/>
      <c r="J34" s="194"/>
      <c r="K34" s="26"/>
    </row>
    <row r="35" spans="1:11" ht="16.5" customHeight="1">
      <c r="A35" s="47" t="s">
        <v>132</v>
      </c>
      <c r="F35" s="194"/>
      <c r="G35" s="26"/>
      <c r="I35" s="26"/>
      <c r="J35" s="194"/>
      <c r="K35" s="26"/>
    </row>
    <row r="36" spans="1:11" ht="16.5" customHeight="1">
      <c r="A36" s="27"/>
      <c r="F36" s="194"/>
      <c r="G36" s="26"/>
      <c r="I36" s="26"/>
      <c r="J36" s="194"/>
      <c r="K36" s="26"/>
    </row>
    <row r="37" spans="1:11" ht="16.5" customHeight="1">
      <c r="A37" s="27" t="s">
        <v>213</v>
      </c>
      <c r="F37" s="194"/>
      <c r="G37" s="26"/>
      <c r="I37" s="26"/>
      <c r="J37" s="194"/>
      <c r="K37" s="26"/>
    </row>
    <row r="38" spans="1:11" ht="16.5" customHeight="1">
      <c r="A38" s="27"/>
      <c r="B38" s="49" t="s">
        <v>95</v>
      </c>
      <c r="F38" s="194"/>
      <c r="G38" s="26"/>
      <c r="I38" s="26"/>
      <c r="J38" s="194"/>
      <c r="K38" s="26"/>
    </row>
    <row r="39" spans="1:11" ht="16.5" customHeight="1">
      <c r="A39" s="27"/>
      <c r="B39" s="203" t="s">
        <v>260</v>
      </c>
      <c r="F39" s="194"/>
      <c r="G39" s="26"/>
      <c r="I39" s="26"/>
      <c r="J39" s="194"/>
      <c r="K39" s="26"/>
    </row>
    <row r="40" spans="1:11" ht="16.5" customHeight="1">
      <c r="A40" s="27"/>
      <c r="C40" s="49" t="s">
        <v>206</v>
      </c>
      <c r="F40" s="194"/>
      <c r="G40" s="26"/>
      <c r="I40" s="26"/>
      <c r="J40" s="194"/>
      <c r="K40" s="26"/>
    </row>
    <row r="41" spans="1:12" ht="16.5" customHeight="1">
      <c r="A41" s="27"/>
      <c r="B41" s="27"/>
      <c r="C41" s="27" t="s">
        <v>282</v>
      </c>
      <c r="D41" s="48">
        <v>10</v>
      </c>
      <c r="F41" s="194">
        <v>-33853</v>
      </c>
      <c r="G41" s="26"/>
      <c r="H41" s="196">
        <v>-17466</v>
      </c>
      <c r="I41" s="196"/>
      <c r="J41" s="198">
        <v>-33853</v>
      </c>
      <c r="K41" s="196"/>
      <c r="L41" s="196">
        <v>-17466</v>
      </c>
    </row>
    <row r="42" spans="1:12" ht="16.5" customHeight="1">
      <c r="A42" s="27"/>
      <c r="B42" s="49" t="s">
        <v>179</v>
      </c>
      <c r="F42" s="194"/>
      <c r="G42" s="26"/>
      <c r="H42" s="196"/>
      <c r="I42" s="196"/>
      <c r="J42" s="198"/>
      <c r="K42" s="196"/>
      <c r="L42" s="196"/>
    </row>
    <row r="43" spans="1:12" ht="16.5" customHeight="1">
      <c r="A43" s="27"/>
      <c r="C43" s="49" t="s">
        <v>153</v>
      </c>
      <c r="F43" s="201">
        <v>6770</v>
      </c>
      <c r="G43" s="26"/>
      <c r="H43" s="28">
        <v>3493</v>
      </c>
      <c r="I43" s="196"/>
      <c r="J43" s="201">
        <v>6770</v>
      </c>
      <c r="K43" s="196"/>
      <c r="L43" s="28">
        <v>3493</v>
      </c>
    </row>
    <row r="44" spans="1:11" ht="16.5" customHeight="1">
      <c r="A44" s="27"/>
      <c r="F44" s="194"/>
      <c r="G44" s="26"/>
      <c r="I44" s="26"/>
      <c r="J44" s="194"/>
      <c r="K44" s="26"/>
    </row>
    <row r="45" spans="1:11" ht="16.5" customHeight="1">
      <c r="A45" s="186" t="s">
        <v>180</v>
      </c>
      <c r="B45" s="47"/>
      <c r="F45" s="194"/>
      <c r="G45" s="26"/>
      <c r="I45" s="26"/>
      <c r="J45" s="194"/>
      <c r="K45" s="26"/>
    </row>
    <row r="46" spans="1:12" ht="16.5" customHeight="1">
      <c r="A46" s="186"/>
      <c r="B46" s="186" t="s">
        <v>181</v>
      </c>
      <c r="F46" s="201">
        <f>SUM(F39:F43)</f>
        <v>-27083</v>
      </c>
      <c r="G46" s="26"/>
      <c r="H46" s="28">
        <f>SUM(H39:H43)</f>
        <v>-13973</v>
      </c>
      <c r="I46" s="26"/>
      <c r="J46" s="201">
        <f>SUM(J39:J43)</f>
        <v>-27083</v>
      </c>
      <c r="K46" s="26"/>
      <c r="L46" s="28">
        <f>SUM(L39:L43)</f>
        <v>-13973</v>
      </c>
    </row>
    <row r="47" spans="1:11" ht="16.5" customHeight="1">
      <c r="A47" s="27"/>
      <c r="G47" s="26"/>
      <c r="I47" s="26"/>
      <c r="K47" s="26"/>
    </row>
    <row r="48" spans="1:11" ht="16.5" customHeight="1">
      <c r="A48" s="27"/>
      <c r="G48" s="26"/>
      <c r="I48" s="26"/>
      <c r="K48" s="26"/>
    </row>
    <row r="49" spans="1:11" ht="16.5" customHeight="1">
      <c r="A49" s="27"/>
      <c r="G49" s="26"/>
      <c r="I49" s="26"/>
      <c r="K49" s="26"/>
    </row>
    <row r="50" spans="1:11" ht="16.5" customHeight="1">
      <c r="A50" s="27"/>
      <c r="G50" s="26"/>
      <c r="I50" s="26"/>
      <c r="K50" s="26"/>
    </row>
    <row r="51" spans="1:11" ht="16.5" customHeight="1">
      <c r="A51" s="27"/>
      <c r="G51" s="26"/>
      <c r="I51" s="26"/>
      <c r="K51" s="26"/>
    </row>
    <row r="52" spans="1:11" ht="16.5" customHeight="1">
      <c r="A52" s="27"/>
      <c r="G52" s="26"/>
      <c r="I52" s="26"/>
      <c r="K52" s="26"/>
    </row>
    <row r="53" spans="1:12" s="116" customFormat="1" ht="21.75" customHeight="1">
      <c r="A53" s="264" t="str">
        <f>'2-4'!$A$57</f>
        <v>The accompanying condensed notes to the interim financial information are an integral part of this interim financial information.</v>
      </c>
      <c r="B53" s="264"/>
      <c r="C53" s="264"/>
      <c r="D53" s="264"/>
      <c r="E53" s="264"/>
      <c r="F53" s="264"/>
      <c r="G53" s="264"/>
      <c r="H53" s="264"/>
      <c r="I53" s="264"/>
      <c r="J53" s="264"/>
      <c r="K53" s="264"/>
      <c r="L53" s="264"/>
    </row>
    <row r="54" spans="1:12" ht="16.5" customHeight="1">
      <c r="A54" s="47" t="str">
        <f>A1</f>
        <v>Energy Absolute Public Company Limited</v>
      </c>
      <c r="B54" s="47"/>
      <c r="C54" s="47"/>
      <c r="G54" s="30"/>
      <c r="I54" s="29"/>
      <c r="K54" s="30"/>
      <c r="L54" s="25" t="s">
        <v>54</v>
      </c>
    </row>
    <row r="55" spans="1:11" ht="16.5" customHeight="1">
      <c r="A55" s="47" t="s">
        <v>53</v>
      </c>
      <c r="B55" s="47"/>
      <c r="C55" s="47"/>
      <c r="G55" s="30"/>
      <c r="I55" s="29"/>
      <c r="K55" s="30"/>
    </row>
    <row r="56" spans="1:12" ht="16.5" customHeight="1">
      <c r="A56" s="50" t="str">
        <f>+A3</f>
        <v>For the three-month period ended 31 March 2022</v>
      </c>
      <c r="B56" s="51"/>
      <c r="C56" s="51"/>
      <c r="D56" s="52"/>
      <c r="E56" s="53"/>
      <c r="F56" s="28"/>
      <c r="G56" s="54"/>
      <c r="H56" s="28"/>
      <c r="I56" s="55"/>
      <c r="J56" s="28"/>
      <c r="K56" s="54"/>
      <c r="L56" s="28"/>
    </row>
    <row r="57" spans="1:11" ht="16.5" customHeight="1">
      <c r="A57" s="187"/>
      <c r="B57" s="47"/>
      <c r="C57" s="47"/>
      <c r="G57" s="30"/>
      <c r="I57" s="29"/>
      <c r="K57" s="30"/>
    </row>
    <row r="58" spans="1:11" ht="16.5" customHeight="1">
      <c r="A58" s="187"/>
      <c r="B58" s="47"/>
      <c r="C58" s="47"/>
      <c r="G58" s="30"/>
      <c r="I58" s="29"/>
      <c r="K58" s="30"/>
    </row>
    <row r="59" spans="6:12" ht="16.5" customHeight="1">
      <c r="F59" s="265" t="s">
        <v>46</v>
      </c>
      <c r="G59" s="265"/>
      <c r="H59" s="265"/>
      <c r="I59" s="124"/>
      <c r="J59" s="265" t="s">
        <v>99</v>
      </c>
      <c r="K59" s="265"/>
      <c r="L59" s="265"/>
    </row>
    <row r="60" spans="2:12" s="45" customFormat="1" ht="16.5" customHeight="1">
      <c r="B60" s="44"/>
      <c r="C60" s="44"/>
      <c r="D60" s="188"/>
      <c r="E60" s="157"/>
      <c r="F60" s="266" t="s">
        <v>127</v>
      </c>
      <c r="G60" s="266"/>
      <c r="H60" s="266"/>
      <c r="I60" s="126"/>
      <c r="J60" s="266" t="s">
        <v>127</v>
      </c>
      <c r="K60" s="266"/>
      <c r="L60" s="266"/>
    </row>
    <row r="61" spans="1:12" s="45" customFormat="1" ht="16.5" customHeight="1">
      <c r="A61" s="44"/>
      <c r="B61" s="44"/>
      <c r="C61" s="44"/>
      <c r="D61" s="189"/>
      <c r="E61" s="157"/>
      <c r="F61" s="190">
        <v>2022</v>
      </c>
      <c r="G61" s="191"/>
      <c r="H61" s="190">
        <v>2021</v>
      </c>
      <c r="I61" s="158"/>
      <c r="J61" s="190">
        <v>2022</v>
      </c>
      <c r="K61" s="191"/>
      <c r="L61" s="190">
        <v>2021</v>
      </c>
    </row>
    <row r="62" spans="1:12" s="45" customFormat="1" ht="16.5" customHeight="1">
      <c r="A62" s="44"/>
      <c r="B62" s="44"/>
      <c r="C62" s="44"/>
      <c r="D62" s="192" t="s">
        <v>135</v>
      </c>
      <c r="E62" s="157"/>
      <c r="F62" s="136" t="s">
        <v>81</v>
      </c>
      <c r="G62" s="157"/>
      <c r="H62" s="136" t="s">
        <v>81</v>
      </c>
      <c r="I62" s="158"/>
      <c r="J62" s="136" t="s">
        <v>81</v>
      </c>
      <c r="K62" s="157"/>
      <c r="L62" s="136" t="s">
        <v>81</v>
      </c>
    </row>
    <row r="63" spans="1:12" s="45" customFormat="1" ht="16.5" customHeight="1">
      <c r="A63" s="44"/>
      <c r="B63" s="44"/>
      <c r="C63" s="44"/>
      <c r="D63" s="189"/>
      <c r="E63" s="157"/>
      <c r="F63" s="193"/>
      <c r="G63" s="157"/>
      <c r="H63" s="155"/>
      <c r="I63" s="158"/>
      <c r="J63" s="193"/>
      <c r="K63" s="157"/>
      <c r="L63" s="155"/>
    </row>
    <row r="64" spans="1:11" ht="16.5" customHeight="1">
      <c r="A64" s="27" t="s">
        <v>94</v>
      </c>
      <c r="F64" s="194"/>
      <c r="G64" s="26"/>
      <c r="I64" s="26"/>
      <c r="J64" s="194"/>
      <c r="K64" s="26"/>
    </row>
    <row r="65" spans="1:11" ht="16.5" customHeight="1">
      <c r="A65" s="27"/>
      <c r="B65" s="49" t="s">
        <v>95</v>
      </c>
      <c r="F65" s="194"/>
      <c r="G65" s="26"/>
      <c r="I65" s="26"/>
      <c r="J65" s="194"/>
      <c r="K65" s="26"/>
    </row>
    <row r="66" spans="1:11" ht="16.5" customHeight="1">
      <c r="A66" s="27"/>
      <c r="B66" s="203" t="s">
        <v>261</v>
      </c>
      <c r="F66" s="194"/>
      <c r="G66" s="26"/>
      <c r="I66" s="26"/>
      <c r="J66" s="194"/>
      <c r="K66" s="26"/>
    </row>
    <row r="67" spans="1:11" ht="16.5" customHeight="1">
      <c r="A67" s="27"/>
      <c r="C67" s="49" t="s">
        <v>207</v>
      </c>
      <c r="F67" s="194"/>
      <c r="G67" s="26"/>
      <c r="I67" s="26"/>
      <c r="J67" s="194"/>
      <c r="K67" s="26"/>
    </row>
    <row r="68" spans="1:12" ht="16.5" customHeight="1">
      <c r="A68" s="27"/>
      <c r="C68" s="49" t="s">
        <v>200</v>
      </c>
      <c r="D68" s="200">
        <v>12.1</v>
      </c>
      <c r="F68" s="194">
        <v>363</v>
      </c>
      <c r="G68" s="26"/>
      <c r="H68" s="196">
        <v>1212</v>
      </c>
      <c r="I68" s="196"/>
      <c r="J68" s="198">
        <v>0</v>
      </c>
      <c r="K68" s="196"/>
      <c r="L68" s="196">
        <v>0</v>
      </c>
    </row>
    <row r="69" spans="1:12" ht="16.5" customHeight="1">
      <c r="A69" s="27"/>
      <c r="B69" s="49" t="s">
        <v>167</v>
      </c>
      <c r="F69" s="194">
        <v>-95135</v>
      </c>
      <c r="G69" s="26"/>
      <c r="H69" s="196">
        <v>45630</v>
      </c>
      <c r="I69" s="196"/>
      <c r="J69" s="198">
        <v>0</v>
      </c>
      <c r="K69" s="196"/>
      <c r="L69" s="196">
        <v>0</v>
      </c>
    </row>
    <row r="70" spans="1:12" ht="16.5" customHeight="1">
      <c r="A70" s="27"/>
      <c r="B70" s="49" t="s">
        <v>168</v>
      </c>
      <c r="F70" s="194"/>
      <c r="G70" s="26"/>
      <c r="H70" s="196"/>
      <c r="I70" s="196"/>
      <c r="J70" s="198"/>
      <c r="K70" s="196"/>
      <c r="L70" s="196"/>
    </row>
    <row r="71" spans="1:12" ht="16.5" customHeight="1">
      <c r="A71" s="27"/>
      <c r="C71" s="49" t="s">
        <v>153</v>
      </c>
      <c r="F71" s="201">
        <v>0</v>
      </c>
      <c r="G71" s="26"/>
      <c r="H71" s="28" t="s">
        <v>202</v>
      </c>
      <c r="I71" s="196"/>
      <c r="J71" s="201">
        <v>0</v>
      </c>
      <c r="K71" s="196"/>
      <c r="L71" s="28">
        <v>0</v>
      </c>
    </row>
    <row r="72" spans="1:11" ht="16.5" customHeight="1">
      <c r="A72" s="27"/>
      <c r="F72" s="194"/>
      <c r="G72" s="26"/>
      <c r="I72" s="26"/>
      <c r="J72" s="194"/>
      <c r="K72" s="26"/>
    </row>
    <row r="73" spans="1:11" ht="16.5" customHeight="1">
      <c r="A73" s="186" t="s">
        <v>182</v>
      </c>
      <c r="B73" s="47"/>
      <c r="F73" s="194"/>
      <c r="G73" s="26"/>
      <c r="I73" s="26"/>
      <c r="J73" s="194"/>
      <c r="K73" s="26"/>
    </row>
    <row r="74" spans="1:12" ht="16.5" customHeight="1">
      <c r="A74" s="186"/>
      <c r="B74" s="186" t="s">
        <v>181</v>
      </c>
      <c r="F74" s="201">
        <f>SUM(F67:F71)</f>
        <v>-94772</v>
      </c>
      <c r="G74" s="26"/>
      <c r="H74" s="28">
        <f>SUM(H67:H71)</f>
        <v>46842</v>
      </c>
      <c r="I74" s="26"/>
      <c r="J74" s="201">
        <f>SUM(J67:J71)</f>
        <v>0</v>
      </c>
      <c r="K74" s="26"/>
      <c r="L74" s="28">
        <f>SUM(L67:L71)</f>
        <v>0</v>
      </c>
    </row>
    <row r="75" spans="1:11" ht="16.5" customHeight="1">
      <c r="A75" s="27"/>
      <c r="F75" s="194"/>
      <c r="G75" s="26"/>
      <c r="I75" s="26"/>
      <c r="J75" s="194"/>
      <c r="K75" s="26"/>
    </row>
    <row r="76" spans="1:11" ht="16.5" customHeight="1">
      <c r="A76" s="186" t="s">
        <v>183</v>
      </c>
      <c r="F76" s="194"/>
      <c r="G76" s="26"/>
      <c r="I76" s="26"/>
      <c r="J76" s="194"/>
      <c r="K76" s="26"/>
    </row>
    <row r="77" spans="1:12" ht="16.5" customHeight="1">
      <c r="A77" s="27"/>
      <c r="B77" s="47" t="s">
        <v>184</v>
      </c>
      <c r="F77" s="201">
        <f>SUM(F74,F46)</f>
        <v>-121855</v>
      </c>
      <c r="G77" s="26"/>
      <c r="H77" s="28">
        <f>SUM(H74,H46)</f>
        <v>32869</v>
      </c>
      <c r="I77" s="26"/>
      <c r="J77" s="201">
        <f>SUM(J74,J46)</f>
        <v>-27083</v>
      </c>
      <c r="K77" s="26"/>
      <c r="L77" s="28">
        <f>SUM(L74,L46)</f>
        <v>-13973</v>
      </c>
    </row>
    <row r="78" spans="1:11" ht="16.5" customHeight="1">
      <c r="A78" s="27"/>
      <c r="B78" s="47"/>
      <c r="F78" s="194"/>
      <c r="G78" s="26"/>
      <c r="I78" s="26"/>
      <c r="J78" s="194"/>
      <c r="K78" s="26"/>
    </row>
    <row r="79" spans="1:12" ht="16.5" customHeight="1" thickBot="1">
      <c r="A79" s="186" t="s">
        <v>87</v>
      </c>
      <c r="B79" s="47"/>
      <c r="F79" s="211">
        <f>SUM(F77,F33)</f>
        <v>1172448</v>
      </c>
      <c r="G79" s="26"/>
      <c r="H79" s="212">
        <f>SUM(H77,H33)</f>
        <v>1393316</v>
      </c>
      <c r="I79" s="26"/>
      <c r="J79" s="211">
        <f>SUM(J77,J33)</f>
        <v>1669510</v>
      </c>
      <c r="K79" s="26"/>
      <c r="L79" s="212">
        <f>SUM(L77,L33)</f>
        <v>1294601</v>
      </c>
    </row>
    <row r="80" spans="1:11" ht="16.5" customHeight="1" thickTop="1">
      <c r="A80" s="186"/>
      <c r="B80" s="47"/>
      <c r="F80" s="194"/>
      <c r="G80" s="26"/>
      <c r="I80" s="26"/>
      <c r="J80" s="194"/>
      <c r="K80" s="26"/>
    </row>
    <row r="81" spans="1:11" ht="16.5" customHeight="1">
      <c r="A81" s="47" t="s">
        <v>170</v>
      </c>
      <c r="F81" s="194"/>
      <c r="G81" s="30"/>
      <c r="I81" s="29"/>
      <c r="J81" s="194"/>
      <c r="K81" s="30"/>
    </row>
    <row r="82" spans="1:12" ht="16.5" customHeight="1">
      <c r="A82" s="27"/>
      <c r="B82" s="203" t="s">
        <v>169</v>
      </c>
      <c r="F82" s="194">
        <f>F85-F83</f>
        <v>1366310</v>
      </c>
      <c r="G82" s="207"/>
      <c r="H82" s="26">
        <v>1411851</v>
      </c>
      <c r="I82" s="207"/>
      <c r="J82" s="194">
        <f>J33</f>
        <v>1696593</v>
      </c>
      <c r="K82" s="207"/>
      <c r="L82" s="26">
        <v>1308574</v>
      </c>
    </row>
    <row r="83" spans="1:12" ht="16.5" customHeight="1">
      <c r="A83" s="27"/>
      <c r="B83" s="208" t="s">
        <v>20</v>
      </c>
      <c r="F83" s="201">
        <v>-72007</v>
      </c>
      <c r="G83" s="207"/>
      <c r="H83" s="28">
        <v>-51404</v>
      </c>
      <c r="I83" s="207"/>
      <c r="J83" s="201">
        <v>0</v>
      </c>
      <c r="K83" s="207"/>
      <c r="L83" s="28">
        <v>0</v>
      </c>
    </row>
    <row r="84" spans="1:12" ht="16.5" customHeight="1">
      <c r="A84" s="56"/>
      <c r="F84" s="209"/>
      <c r="G84" s="207"/>
      <c r="H84" s="207"/>
      <c r="I84" s="207"/>
      <c r="J84" s="209"/>
      <c r="K84" s="207"/>
      <c r="L84" s="207"/>
    </row>
    <row r="85" spans="1:12" ht="16.5" customHeight="1" thickBot="1">
      <c r="A85" s="56"/>
      <c r="C85" s="205"/>
      <c r="D85" s="205"/>
      <c r="E85" s="205"/>
      <c r="F85" s="204">
        <f>F33</f>
        <v>1294303</v>
      </c>
      <c r="G85" s="205"/>
      <c r="H85" s="206">
        <f>H33</f>
        <v>1360447</v>
      </c>
      <c r="I85" s="205"/>
      <c r="J85" s="204">
        <f>J33</f>
        <v>1696593</v>
      </c>
      <c r="K85" s="205"/>
      <c r="L85" s="206">
        <f>L33</f>
        <v>1308574</v>
      </c>
    </row>
    <row r="86" spans="1:12" ht="16.5" customHeight="1" thickTop="1">
      <c r="A86" s="56"/>
      <c r="C86" s="205"/>
      <c r="D86" s="205"/>
      <c r="E86" s="205"/>
      <c r="F86" s="210"/>
      <c r="G86" s="205"/>
      <c r="H86" s="205"/>
      <c r="I86" s="205"/>
      <c r="J86" s="210"/>
      <c r="K86" s="205"/>
      <c r="L86" s="205"/>
    </row>
    <row r="87" spans="1:12" ht="16.5" customHeight="1">
      <c r="A87" s="46" t="s">
        <v>171</v>
      </c>
      <c r="F87" s="209"/>
      <c r="G87" s="207"/>
      <c r="H87" s="207"/>
      <c r="I87" s="207"/>
      <c r="J87" s="209"/>
      <c r="K87" s="207"/>
      <c r="L87" s="207"/>
    </row>
    <row r="88" spans="1:12" ht="16.5" customHeight="1">
      <c r="A88" s="27"/>
      <c r="B88" s="203" t="s">
        <v>169</v>
      </c>
      <c r="F88" s="194">
        <f>F91-F89</f>
        <v>1263866</v>
      </c>
      <c r="G88" s="207"/>
      <c r="H88" s="26">
        <v>1436239</v>
      </c>
      <c r="I88" s="207"/>
      <c r="J88" s="194">
        <f>J79</f>
        <v>1669510</v>
      </c>
      <c r="K88" s="207"/>
      <c r="L88" s="26">
        <v>1294601</v>
      </c>
    </row>
    <row r="89" spans="1:12" ht="16.5" customHeight="1">
      <c r="A89" s="27"/>
      <c r="B89" s="208" t="s">
        <v>20</v>
      </c>
      <c r="F89" s="201">
        <v>-91418</v>
      </c>
      <c r="G89" s="207"/>
      <c r="H89" s="28">
        <v>-42923</v>
      </c>
      <c r="I89" s="207"/>
      <c r="J89" s="201">
        <v>0</v>
      </c>
      <c r="K89" s="207"/>
      <c r="L89" s="28">
        <v>0</v>
      </c>
    </row>
    <row r="90" spans="1:12" ht="16.5" customHeight="1">
      <c r="A90" s="56"/>
      <c r="F90" s="209"/>
      <c r="G90" s="207"/>
      <c r="H90" s="207"/>
      <c r="I90" s="207"/>
      <c r="J90" s="209"/>
      <c r="K90" s="207"/>
      <c r="L90" s="207"/>
    </row>
    <row r="91" spans="1:12" ht="16.5" customHeight="1" thickBot="1">
      <c r="A91" s="56"/>
      <c r="F91" s="211">
        <f>F79</f>
        <v>1172448</v>
      </c>
      <c r="G91" s="207"/>
      <c r="H91" s="212">
        <f>H79</f>
        <v>1393316</v>
      </c>
      <c r="I91" s="207"/>
      <c r="J91" s="211">
        <f>J79</f>
        <v>1669510</v>
      </c>
      <c r="K91" s="207"/>
      <c r="L91" s="212">
        <f>L79</f>
        <v>1294601</v>
      </c>
    </row>
    <row r="92" spans="1:11" ht="16.5" customHeight="1" thickTop="1">
      <c r="A92" s="56"/>
      <c r="F92" s="194"/>
      <c r="G92" s="207"/>
      <c r="I92" s="207"/>
      <c r="J92" s="194"/>
      <c r="K92" s="207"/>
    </row>
    <row r="93" spans="1:12" ht="16.5" customHeight="1">
      <c r="A93" s="46" t="s">
        <v>140</v>
      </c>
      <c r="B93" s="56"/>
      <c r="C93" s="56"/>
      <c r="D93" s="57"/>
      <c r="E93" s="173"/>
      <c r="F93" s="172"/>
      <c r="G93" s="173"/>
      <c r="H93" s="173"/>
      <c r="I93" s="173"/>
      <c r="J93" s="172"/>
      <c r="K93" s="173"/>
      <c r="L93" s="173"/>
    </row>
    <row r="94" spans="1:12" ht="16.5" customHeight="1">
      <c r="A94" s="46"/>
      <c r="B94" s="56"/>
      <c r="C94" s="56"/>
      <c r="D94" s="57"/>
      <c r="E94" s="173"/>
      <c r="F94" s="172"/>
      <c r="G94" s="173"/>
      <c r="H94" s="173"/>
      <c r="I94" s="173"/>
      <c r="J94" s="172"/>
      <c r="K94" s="173"/>
      <c r="L94" s="173"/>
    </row>
    <row r="95" spans="1:12" ht="16.5" customHeight="1">
      <c r="A95" s="46"/>
      <c r="B95" s="56" t="s">
        <v>150</v>
      </c>
      <c r="C95" s="56"/>
      <c r="D95" s="57"/>
      <c r="E95" s="56"/>
      <c r="F95" s="213">
        <f>F82/3730000</f>
        <v>0.3663029490616622</v>
      </c>
      <c r="G95" s="58"/>
      <c r="H95" s="58">
        <f>H82/3730000</f>
        <v>0.3785123324396783</v>
      </c>
      <c r="I95" s="58"/>
      <c r="J95" s="213">
        <f>J82/3730000</f>
        <v>0.45485067024128684</v>
      </c>
      <c r="K95" s="58"/>
      <c r="L95" s="58">
        <f>L82/3730000</f>
        <v>0.35082412868632706</v>
      </c>
    </row>
    <row r="96" spans="1:12" ht="16.5" customHeight="1">
      <c r="A96" s="46"/>
      <c r="B96" s="56"/>
      <c r="C96" s="56"/>
      <c r="D96" s="57"/>
      <c r="E96" s="56"/>
      <c r="F96" s="27"/>
      <c r="G96" s="27"/>
      <c r="H96" s="27"/>
      <c r="I96" s="27"/>
      <c r="J96" s="27"/>
      <c r="K96" s="27"/>
      <c r="L96" s="27"/>
    </row>
    <row r="97" spans="1:12" ht="16.5" customHeight="1">
      <c r="A97" s="46"/>
      <c r="B97" s="56"/>
      <c r="C97" s="56"/>
      <c r="D97" s="57"/>
      <c r="E97" s="56"/>
      <c r="F97" s="27"/>
      <c r="G97" s="27"/>
      <c r="H97" s="27"/>
      <c r="I97" s="27"/>
      <c r="J97" s="27"/>
      <c r="K97" s="27"/>
      <c r="L97" s="27"/>
    </row>
    <row r="98" spans="1:12" ht="16.5" customHeight="1">
      <c r="A98" s="46"/>
      <c r="B98" s="56"/>
      <c r="C98" s="56"/>
      <c r="D98" s="57"/>
      <c r="E98" s="56"/>
      <c r="F98" s="27"/>
      <c r="G98" s="27"/>
      <c r="H98" s="27"/>
      <c r="I98" s="27"/>
      <c r="J98" s="27"/>
      <c r="K98" s="27"/>
      <c r="L98" s="27"/>
    </row>
    <row r="99" spans="1:12" ht="16.5" customHeight="1">
      <c r="A99" s="46"/>
      <c r="B99" s="56"/>
      <c r="C99" s="56"/>
      <c r="D99" s="57"/>
      <c r="E99" s="56"/>
      <c r="F99" s="27"/>
      <c r="G99" s="27"/>
      <c r="H99" s="27"/>
      <c r="I99" s="27"/>
      <c r="J99" s="27"/>
      <c r="K99" s="27"/>
      <c r="L99" s="27"/>
    </row>
    <row r="100" spans="1:12" ht="16.5" customHeight="1">
      <c r="A100" s="46"/>
      <c r="B100" s="56"/>
      <c r="C100" s="56"/>
      <c r="D100" s="57"/>
      <c r="E100" s="56"/>
      <c r="F100" s="27"/>
      <c r="G100" s="27"/>
      <c r="H100" s="27"/>
      <c r="I100" s="27"/>
      <c r="J100" s="27"/>
      <c r="K100" s="27"/>
      <c r="L100" s="27"/>
    </row>
    <row r="101" spans="1:12" ht="16.5" customHeight="1">
      <c r="A101" s="46"/>
      <c r="B101" s="56"/>
      <c r="C101" s="56"/>
      <c r="D101" s="57"/>
      <c r="E101" s="56"/>
      <c r="F101" s="27"/>
      <c r="G101" s="27"/>
      <c r="H101" s="27"/>
      <c r="I101" s="27"/>
      <c r="J101" s="27"/>
      <c r="K101" s="27"/>
      <c r="L101" s="27"/>
    </row>
    <row r="102" spans="1:12" ht="16.5" customHeight="1">
      <c r="A102" s="46"/>
      <c r="B102" s="56"/>
      <c r="C102" s="56"/>
      <c r="D102" s="57"/>
      <c r="E102" s="56"/>
      <c r="F102" s="27"/>
      <c r="G102" s="27"/>
      <c r="H102" s="27"/>
      <c r="I102" s="27"/>
      <c r="J102" s="27"/>
      <c r="K102" s="27"/>
      <c r="L102" s="27"/>
    </row>
    <row r="103" spans="1:12" ht="16.5" customHeight="1">
      <c r="A103" s="46"/>
      <c r="B103" s="56"/>
      <c r="C103" s="56"/>
      <c r="D103" s="57"/>
      <c r="E103" s="56"/>
      <c r="F103" s="27"/>
      <c r="G103" s="27"/>
      <c r="H103" s="27"/>
      <c r="I103" s="27"/>
      <c r="J103" s="27"/>
      <c r="K103" s="27"/>
      <c r="L103" s="27"/>
    </row>
    <row r="104" spans="1:12" ht="16.5" customHeight="1">
      <c r="A104" s="46"/>
      <c r="B104" s="56"/>
      <c r="C104" s="56"/>
      <c r="D104" s="57"/>
      <c r="E104" s="56"/>
      <c r="F104" s="27"/>
      <c r="G104" s="27"/>
      <c r="H104" s="27"/>
      <c r="I104" s="27"/>
      <c r="J104" s="27"/>
      <c r="K104" s="27"/>
      <c r="L104" s="27"/>
    </row>
    <row r="105" spans="1:12" ht="16.5" customHeight="1">
      <c r="A105" s="46"/>
      <c r="B105" s="56"/>
      <c r="C105" s="56"/>
      <c r="D105" s="57"/>
      <c r="E105" s="56"/>
      <c r="F105" s="58"/>
      <c r="G105" s="58"/>
      <c r="H105" s="58"/>
      <c r="I105" s="31"/>
      <c r="J105" s="58"/>
      <c r="K105" s="32"/>
      <c r="L105" s="58"/>
    </row>
    <row r="106" spans="1:12" s="116" customFormat="1" ht="21.75" customHeight="1">
      <c r="A106" s="264" t="str">
        <f>'2-4'!$A$57</f>
        <v>The accompanying condensed notes to the interim financial information are an integral part of this interim financial information.</v>
      </c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</row>
  </sheetData>
  <sheetProtection/>
  <mergeCells count="10">
    <mergeCell ref="F6:H6"/>
    <mergeCell ref="J6:L6"/>
    <mergeCell ref="F7:H7"/>
    <mergeCell ref="J7:L7"/>
    <mergeCell ref="A53:L53"/>
    <mergeCell ref="A106:L106"/>
    <mergeCell ref="F59:H59"/>
    <mergeCell ref="J59:L59"/>
    <mergeCell ref="J60:L60"/>
    <mergeCell ref="F60:H60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0" r:id="rId1"/>
  <headerFooter>
    <oddFooter>&amp;R&amp;"Arial,Regular"&amp;10&amp;P</oddFooter>
  </headerFooter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AD45"/>
  <sheetViews>
    <sheetView zoomScale="110" zoomScaleNormal="110" zoomScaleSheetLayoutView="115" zoomScalePageLayoutView="0" workbookViewId="0" topLeftCell="D2">
      <selection activeCell="J10" sqref="J10"/>
    </sheetView>
  </sheetViews>
  <sheetFormatPr defaultColWidth="9.140625" defaultRowHeight="16.5" customHeight="1"/>
  <cols>
    <col min="1" max="1" width="1.1484375" style="108" customWidth="1"/>
    <col min="2" max="2" width="1.421875" style="108" customWidth="1"/>
    <col min="3" max="3" width="30.57421875" style="108" customWidth="1"/>
    <col min="4" max="4" width="4.57421875" style="105" customWidth="1"/>
    <col min="5" max="5" width="0.5625" style="106" customWidth="1"/>
    <col min="6" max="6" width="9.421875" style="107" customWidth="1"/>
    <col min="7" max="7" width="0.5625" style="106" customWidth="1"/>
    <col min="8" max="8" width="9.8515625" style="107" customWidth="1"/>
    <col min="9" max="9" width="0.5625" style="106" customWidth="1"/>
    <col min="10" max="10" width="11.140625" style="107" customWidth="1"/>
    <col min="11" max="11" width="0.5625" style="106" customWidth="1"/>
    <col min="12" max="12" width="11.57421875" style="107" customWidth="1"/>
    <col min="13" max="13" width="0.5625" style="106" customWidth="1"/>
    <col min="14" max="14" width="12.00390625" style="106" customWidth="1"/>
    <col min="15" max="15" width="0.5625" style="106" customWidth="1"/>
    <col min="16" max="16" width="14.8515625" style="106" customWidth="1"/>
    <col min="17" max="17" width="0.5625" style="106" customWidth="1"/>
    <col min="18" max="18" width="14.421875" style="106" customWidth="1"/>
    <col min="19" max="19" width="0.5625" style="106" customWidth="1"/>
    <col min="20" max="20" width="9.140625" style="106" customWidth="1"/>
    <col min="21" max="21" width="0.5625" style="106" customWidth="1"/>
    <col min="22" max="22" width="13.421875" style="106" customWidth="1"/>
    <col min="23" max="23" width="0.5625" style="106" customWidth="1"/>
    <col min="24" max="24" width="10.57421875" style="106" customWidth="1"/>
    <col min="25" max="25" width="0.5625" style="106" customWidth="1"/>
    <col min="26" max="26" width="10.57421875" style="106" customWidth="1"/>
    <col min="27" max="27" width="0.5625" style="106" customWidth="1"/>
    <col min="28" max="28" width="11.8515625" style="106" customWidth="1"/>
    <col min="29" max="29" width="0.5625" style="106" customWidth="1"/>
    <col min="30" max="30" width="10.8515625" style="107" customWidth="1"/>
    <col min="31" max="16384" width="9.140625" style="108" customWidth="1"/>
  </cols>
  <sheetData>
    <row r="1" spans="1:30" ht="16.5" customHeight="1">
      <c r="A1" s="34" t="str">
        <f>'5-6 (3m)'!A1</f>
        <v>Energy Absolute Public Company Limited</v>
      </c>
      <c r="B1" s="104"/>
      <c r="C1" s="104"/>
      <c r="AD1" s="25" t="s">
        <v>54</v>
      </c>
    </row>
    <row r="2" spans="1:3" ht="16.5" customHeight="1">
      <c r="A2" s="34" t="s">
        <v>108</v>
      </c>
      <c r="B2" s="104"/>
      <c r="C2" s="104"/>
    </row>
    <row r="3" spans="1:30" ht="16.5" customHeight="1">
      <c r="A3" s="39" t="str">
        <f>'5-6 (3m)'!A3</f>
        <v>For the three-month period ended 31 March 2022</v>
      </c>
      <c r="B3" s="109"/>
      <c r="C3" s="109"/>
      <c r="D3" s="110"/>
      <c r="E3" s="111"/>
      <c r="F3" s="112"/>
      <c r="G3" s="111"/>
      <c r="H3" s="112"/>
      <c r="I3" s="111"/>
      <c r="J3" s="112"/>
      <c r="K3" s="111"/>
      <c r="L3" s="112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2"/>
    </row>
    <row r="6" spans="1:30" s="6" customFormat="1" ht="16.5" customHeight="1">
      <c r="A6" s="1"/>
      <c r="B6" s="2"/>
      <c r="C6" s="2"/>
      <c r="D6" s="3"/>
      <c r="E6" s="3"/>
      <c r="F6" s="4"/>
      <c r="G6" s="5"/>
      <c r="H6" s="4"/>
      <c r="I6" s="5"/>
      <c r="J6" s="4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5"/>
      <c r="AD6" s="4" t="s">
        <v>128</v>
      </c>
    </row>
    <row r="7" spans="1:30" s="6" customFormat="1" ht="16.5" customHeight="1">
      <c r="A7" s="1"/>
      <c r="B7" s="2"/>
      <c r="C7" s="2"/>
      <c r="D7" s="3"/>
      <c r="E7" s="3"/>
      <c r="F7" s="267" t="s">
        <v>24</v>
      </c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4"/>
      <c r="AB7" s="24"/>
      <c r="AC7" s="2"/>
      <c r="AD7" s="7"/>
    </row>
    <row r="8" spans="1:30" s="6" customFormat="1" ht="16.5" customHeight="1">
      <c r="A8" s="1"/>
      <c r="B8" s="2"/>
      <c r="C8" s="2"/>
      <c r="D8" s="3"/>
      <c r="E8" s="3"/>
      <c r="F8" s="8"/>
      <c r="G8" s="8"/>
      <c r="H8" s="8"/>
      <c r="I8" s="8"/>
      <c r="J8" s="17"/>
      <c r="K8" s="33"/>
      <c r="L8" s="17"/>
      <c r="M8" s="8"/>
      <c r="N8" s="268" t="s">
        <v>110</v>
      </c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65"/>
      <c r="Z8" s="65"/>
      <c r="AA8" s="2"/>
      <c r="AB8" s="7"/>
      <c r="AC8" s="2"/>
      <c r="AD8" s="7"/>
    </row>
    <row r="9" spans="4:30" s="66" customFormat="1" ht="16.5" customHeight="1">
      <c r="D9" s="67"/>
      <c r="E9" s="67"/>
      <c r="F9" s="68"/>
      <c r="G9" s="68"/>
      <c r="H9" s="69"/>
      <c r="I9" s="68"/>
      <c r="M9" s="68"/>
      <c r="N9" s="68"/>
      <c r="O9" s="68"/>
      <c r="P9" s="268" t="s">
        <v>132</v>
      </c>
      <c r="Q9" s="268"/>
      <c r="R9" s="268"/>
      <c r="S9" s="268"/>
      <c r="T9" s="268"/>
      <c r="U9" s="268"/>
      <c r="V9" s="268"/>
      <c r="W9" s="68"/>
      <c r="X9" s="68"/>
      <c r="Y9" s="68"/>
      <c r="Z9" s="70"/>
      <c r="AA9" s="68"/>
      <c r="AB9" s="68"/>
      <c r="AC9" s="68"/>
      <c r="AD9" s="68"/>
    </row>
    <row r="10" spans="4:30" s="6" customFormat="1" ht="16.5" customHeight="1">
      <c r="D10" s="71"/>
      <c r="E10" s="71"/>
      <c r="F10" s="9"/>
      <c r="G10" s="9"/>
      <c r="H10" s="9"/>
      <c r="I10" s="9"/>
      <c r="J10" s="9"/>
      <c r="K10" s="10"/>
      <c r="L10" s="10"/>
      <c r="M10" s="10"/>
      <c r="N10" s="76"/>
      <c r="O10" s="10"/>
      <c r="P10" s="10"/>
      <c r="Q10" s="10"/>
      <c r="R10" s="10"/>
      <c r="S10" s="10"/>
      <c r="T10" s="10"/>
      <c r="U10" s="10"/>
      <c r="V10" s="10" t="s">
        <v>116</v>
      </c>
      <c r="W10" s="10"/>
      <c r="X10" s="10"/>
      <c r="Y10" s="10"/>
      <c r="Z10" s="9"/>
      <c r="AA10" s="9"/>
      <c r="AB10" s="9"/>
      <c r="AC10" s="9"/>
      <c r="AD10" s="9"/>
    </row>
    <row r="11" spans="4:30" s="6" customFormat="1" ht="16.5" customHeight="1">
      <c r="D11" s="71"/>
      <c r="E11" s="71"/>
      <c r="F11" s="9"/>
      <c r="G11" s="9"/>
      <c r="H11" s="9"/>
      <c r="I11" s="9"/>
      <c r="J11" s="9"/>
      <c r="K11" s="10"/>
      <c r="L11" s="10"/>
      <c r="M11" s="10"/>
      <c r="N11" s="10" t="s">
        <v>165</v>
      </c>
      <c r="O11" s="10"/>
      <c r="Q11" s="10"/>
      <c r="R11" s="76"/>
      <c r="S11" s="10"/>
      <c r="U11" s="10"/>
      <c r="V11" s="13" t="s">
        <v>115</v>
      </c>
      <c r="W11" s="10"/>
      <c r="X11" s="10"/>
      <c r="Y11" s="10"/>
      <c r="Z11" s="9"/>
      <c r="AA11" s="9"/>
      <c r="AB11" s="9"/>
      <c r="AC11" s="9"/>
      <c r="AD11" s="9"/>
    </row>
    <row r="12" spans="4:30" s="6" customFormat="1" ht="16.5" customHeight="1">
      <c r="D12" s="71"/>
      <c r="E12" s="71"/>
      <c r="F12" s="9"/>
      <c r="G12" s="10"/>
      <c r="H12" s="11"/>
      <c r="I12" s="10"/>
      <c r="J12" s="11"/>
      <c r="K12" s="10"/>
      <c r="L12" s="10"/>
      <c r="M12" s="10"/>
      <c r="N12" s="10" t="s">
        <v>112</v>
      </c>
      <c r="O12" s="10"/>
      <c r="Q12" s="10"/>
      <c r="R12" s="76"/>
      <c r="S12" s="10"/>
      <c r="U12" s="10"/>
      <c r="V12" s="13" t="s">
        <v>119</v>
      </c>
      <c r="W12" s="10"/>
      <c r="X12" s="10"/>
      <c r="Y12" s="10"/>
      <c r="Z12" s="10"/>
      <c r="AA12" s="10"/>
      <c r="AB12" s="10"/>
      <c r="AC12" s="10"/>
      <c r="AD12" s="10"/>
    </row>
    <row r="13" spans="4:30" s="6" customFormat="1" ht="16.5" customHeight="1">
      <c r="D13" s="71"/>
      <c r="E13" s="71"/>
      <c r="F13" s="10" t="s">
        <v>38</v>
      </c>
      <c r="G13" s="10"/>
      <c r="H13" s="11"/>
      <c r="I13" s="10"/>
      <c r="J13" s="12"/>
      <c r="K13" s="12"/>
      <c r="L13" s="12"/>
      <c r="M13" s="10"/>
      <c r="N13" s="10" t="s">
        <v>113</v>
      </c>
      <c r="O13" s="10"/>
      <c r="P13" s="10" t="s">
        <v>146</v>
      </c>
      <c r="Q13" s="10"/>
      <c r="R13" s="10" t="s">
        <v>162</v>
      </c>
      <c r="S13" s="10"/>
      <c r="T13" s="10" t="s">
        <v>117</v>
      </c>
      <c r="U13" s="10"/>
      <c r="V13" s="10" t="s">
        <v>155</v>
      </c>
      <c r="W13" s="10"/>
      <c r="X13" s="10" t="s">
        <v>96</v>
      </c>
      <c r="Y13" s="10"/>
      <c r="Z13" s="9"/>
      <c r="AA13" s="9"/>
      <c r="AB13" s="9"/>
      <c r="AC13" s="10"/>
      <c r="AD13" s="12"/>
    </row>
    <row r="14" spans="4:30" s="6" customFormat="1" ht="16.5" customHeight="1">
      <c r="D14" s="71"/>
      <c r="E14" s="71"/>
      <c r="F14" s="11" t="s">
        <v>37</v>
      </c>
      <c r="G14" s="10"/>
      <c r="H14" s="11" t="s">
        <v>40</v>
      </c>
      <c r="I14" s="10"/>
      <c r="J14" s="269" t="s">
        <v>47</v>
      </c>
      <c r="K14" s="269"/>
      <c r="L14" s="269"/>
      <c r="M14" s="10"/>
      <c r="N14" s="10" t="s">
        <v>290</v>
      </c>
      <c r="O14" s="10"/>
      <c r="P14" s="13" t="s">
        <v>147</v>
      </c>
      <c r="Q14" s="10"/>
      <c r="R14" s="13" t="s">
        <v>188</v>
      </c>
      <c r="S14" s="10"/>
      <c r="T14" s="13" t="s">
        <v>118</v>
      </c>
      <c r="U14" s="10"/>
      <c r="V14" s="10" t="s">
        <v>154</v>
      </c>
      <c r="W14" s="10"/>
      <c r="X14" s="10" t="s">
        <v>97</v>
      </c>
      <c r="Y14" s="10"/>
      <c r="Z14" s="10" t="s">
        <v>41</v>
      </c>
      <c r="AA14" s="10"/>
      <c r="AB14" s="10" t="s">
        <v>27</v>
      </c>
      <c r="AC14" s="10"/>
      <c r="AD14" s="10" t="s">
        <v>26</v>
      </c>
    </row>
    <row r="15" spans="4:30" s="6" customFormat="1" ht="16.5" customHeight="1">
      <c r="D15" s="71"/>
      <c r="E15" s="71"/>
      <c r="F15" s="13" t="s">
        <v>25</v>
      </c>
      <c r="G15" s="10"/>
      <c r="H15" s="11" t="s">
        <v>39</v>
      </c>
      <c r="I15" s="10"/>
      <c r="J15" s="11" t="s">
        <v>74</v>
      </c>
      <c r="K15" s="10"/>
      <c r="L15" s="10" t="s">
        <v>19</v>
      </c>
      <c r="M15" s="10"/>
      <c r="N15" s="10" t="s">
        <v>114</v>
      </c>
      <c r="O15" s="10"/>
      <c r="P15" s="10" t="s">
        <v>148</v>
      </c>
      <c r="Q15" s="10"/>
      <c r="R15" s="10" t="s">
        <v>163</v>
      </c>
      <c r="S15" s="10"/>
      <c r="T15" s="10" t="s">
        <v>122</v>
      </c>
      <c r="U15" s="10"/>
      <c r="V15" s="10" t="s">
        <v>205</v>
      </c>
      <c r="W15" s="10"/>
      <c r="X15" s="10" t="s">
        <v>98</v>
      </c>
      <c r="Y15" s="10"/>
      <c r="Z15" s="10" t="s">
        <v>42</v>
      </c>
      <c r="AA15" s="10"/>
      <c r="AB15" s="10" t="s">
        <v>28</v>
      </c>
      <c r="AC15" s="10"/>
      <c r="AD15" s="10" t="s">
        <v>82</v>
      </c>
    </row>
    <row r="16" spans="4:30" s="6" customFormat="1" ht="16.5" customHeight="1">
      <c r="D16" s="262" t="s">
        <v>135</v>
      </c>
      <c r="E16" s="72"/>
      <c r="F16" s="14" t="s">
        <v>81</v>
      </c>
      <c r="G16" s="15"/>
      <c r="H16" s="14" t="s">
        <v>81</v>
      </c>
      <c r="I16" s="10"/>
      <c r="J16" s="14" t="s">
        <v>81</v>
      </c>
      <c r="K16" s="15"/>
      <c r="L16" s="14" t="s">
        <v>81</v>
      </c>
      <c r="M16" s="10"/>
      <c r="N16" s="14" t="s">
        <v>81</v>
      </c>
      <c r="O16" s="10"/>
      <c r="P16" s="14" t="s">
        <v>81</v>
      </c>
      <c r="Q16" s="10"/>
      <c r="R16" s="14" t="s">
        <v>81</v>
      </c>
      <c r="S16" s="10"/>
      <c r="T16" s="14" t="s">
        <v>81</v>
      </c>
      <c r="U16" s="10"/>
      <c r="V16" s="14" t="s">
        <v>81</v>
      </c>
      <c r="W16" s="10"/>
      <c r="X16" s="14" t="s">
        <v>81</v>
      </c>
      <c r="Y16" s="10"/>
      <c r="Z16" s="14" t="s">
        <v>81</v>
      </c>
      <c r="AA16" s="10"/>
      <c r="AB16" s="14" t="s">
        <v>81</v>
      </c>
      <c r="AC16" s="10"/>
      <c r="AD16" s="14" t="s">
        <v>81</v>
      </c>
    </row>
    <row r="17" spans="1:30" s="6" customFormat="1" ht="16.5" customHeight="1">
      <c r="A17" s="16"/>
      <c r="D17" s="71"/>
      <c r="E17" s="64"/>
      <c r="F17" s="20"/>
      <c r="G17" s="17"/>
      <c r="H17" s="20"/>
      <c r="I17" s="17"/>
      <c r="J17" s="20"/>
      <c r="K17" s="17"/>
      <c r="L17" s="20"/>
      <c r="M17" s="17"/>
      <c r="N17" s="20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17"/>
      <c r="AB17" s="20"/>
      <c r="AC17" s="23"/>
      <c r="AD17" s="20"/>
    </row>
    <row r="18" spans="1:30" s="6" customFormat="1" ht="16.5" customHeight="1">
      <c r="A18" s="16" t="s">
        <v>196</v>
      </c>
      <c r="B18" s="16"/>
      <c r="D18" s="64"/>
      <c r="E18" s="64"/>
      <c r="F18" s="18">
        <v>373000</v>
      </c>
      <c r="G18" s="18"/>
      <c r="H18" s="18">
        <v>3680616</v>
      </c>
      <c r="I18" s="18"/>
      <c r="J18" s="18">
        <v>37300</v>
      </c>
      <c r="K18" s="18"/>
      <c r="L18" s="18">
        <v>24149090</v>
      </c>
      <c r="M18" s="19"/>
      <c r="N18" s="18">
        <v>-693532</v>
      </c>
      <c r="O18" s="19"/>
      <c r="P18" s="18">
        <v>-17101</v>
      </c>
      <c r="Q18" s="19"/>
      <c r="R18" s="18">
        <v>295575</v>
      </c>
      <c r="S18" s="19"/>
      <c r="T18" s="18">
        <v>-8247</v>
      </c>
      <c r="U18" s="19"/>
      <c r="V18" s="18">
        <v>-5184</v>
      </c>
      <c r="W18" s="19"/>
      <c r="X18" s="19">
        <f>SUM(N18:V18)</f>
        <v>-428489</v>
      </c>
      <c r="Y18" s="19"/>
      <c r="Z18" s="19">
        <f>SUM(F18:L18,X18)</f>
        <v>27811517</v>
      </c>
      <c r="AA18" s="19"/>
      <c r="AB18" s="18">
        <v>1815361</v>
      </c>
      <c r="AC18" s="18"/>
      <c r="AD18" s="18">
        <f>SUM(Z18:AB18)</f>
        <v>29626878</v>
      </c>
    </row>
    <row r="19" spans="1:30" s="6" customFormat="1" ht="6" customHeight="1">
      <c r="A19" s="16"/>
      <c r="B19" s="16"/>
      <c r="D19" s="64"/>
      <c r="E19" s="64"/>
      <c r="F19" s="18"/>
      <c r="G19" s="18"/>
      <c r="H19" s="18"/>
      <c r="I19" s="18"/>
      <c r="J19" s="18"/>
      <c r="K19" s="18"/>
      <c r="L19" s="18"/>
      <c r="M19" s="19"/>
      <c r="N19" s="18"/>
      <c r="O19" s="19"/>
      <c r="P19" s="18"/>
      <c r="Q19" s="19"/>
      <c r="R19" s="18"/>
      <c r="S19" s="19"/>
      <c r="T19" s="18"/>
      <c r="U19" s="19"/>
      <c r="V19" s="18"/>
      <c r="W19" s="19"/>
      <c r="X19" s="19"/>
      <c r="Y19" s="19"/>
      <c r="Z19" s="19"/>
      <c r="AA19" s="19"/>
      <c r="AB19" s="18"/>
      <c r="AC19" s="18"/>
      <c r="AD19" s="18"/>
    </row>
    <row r="20" spans="1:30" s="6" customFormat="1" ht="16.5" customHeight="1">
      <c r="A20" s="16" t="s">
        <v>109</v>
      </c>
      <c r="B20" s="16"/>
      <c r="D20" s="64"/>
      <c r="E20" s="64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8"/>
      <c r="R20" s="19"/>
      <c r="S20" s="18"/>
      <c r="T20" s="19"/>
      <c r="U20" s="18"/>
      <c r="V20" s="18"/>
      <c r="W20" s="18"/>
      <c r="X20" s="19"/>
      <c r="Y20" s="18"/>
      <c r="Z20" s="19"/>
      <c r="AA20" s="18"/>
      <c r="AB20" s="18"/>
      <c r="AC20" s="18"/>
      <c r="AD20" s="18"/>
    </row>
    <row r="21" spans="1:30" s="6" customFormat="1" ht="16.5" customHeight="1">
      <c r="A21" s="77" t="s">
        <v>231</v>
      </c>
      <c r="B21" s="16"/>
      <c r="D21" s="64"/>
      <c r="E21" s="6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/>
      <c r="Y21" s="18"/>
      <c r="Z21" s="19"/>
      <c r="AA21" s="18"/>
      <c r="AB21" s="18"/>
      <c r="AC21" s="18"/>
      <c r="AD21" s="18"/>
    </row>
    <row r="22" spans="2:30" s="6" customFormat="1" ht="16.5" customHeight="1">
      <c r="B22" s="6" t="s">
        <v>232</v>
      </c>
      <c r="D22" s="64"/>
      <c r="E22" s="64"/>
      <c r="F22" s="18">
        <v>0</v>
      </c>
      <c r="G22" s="18"/>
      <c r="H22" s="18">
        <v>0</v>
      </c>
      <c r="I22" s="18"/>
      <c r="J22" s="18">
        <v>0</v>
      </c>
      <c r="K22" s="18"/>
      <c r="L22" s="18">
        <v>0</v>
      </c>
      <c r="M22" s="18"/>
      <c r="N22" s="18">
        <v>0</v>
      </c>
      <c r="O22" s="18"/>
      <c r="P22" s="18">
        <v>0</v>
      </c>
      <c r="Q22" s="18"/>
      <c r="R22" s="18">
        <v>0</v>
      </c>
      <c r="S22" s="18"/>
      <c r="T22" s="18">
        <v>0</v>
      </c>
      <c r="U22" s="18"/>
      <c r="V22" s="18">
        <v>0</v>
      </c>
      <c r="W22" s="18"/>
      <c r="X22" s="19">
        <f>SUM(N22:V22)</f>
        <v>0</v>
      </c>
      <c r="Y22" s="18"/>
      <c r="Z22" s="19">
        <f>SUM(F22:L22,X22)</f>
        <v>0</v>
      </c>
      <c r="AA22" s="18"/>
      <c r="AB22" s="18">
        <v>168755</v>
      </c>
      <c r="AC22" s="18"/>
      <c r="AD22" s="18">
        <f>SUM(Z22:AB22)</f>
        <v>168755</v>
      </c>
    </row>
    <row r="23" spans="1:30" s="6" customFormat="1" ht="16.5" customHeight="1">
      <c r="A23" s="6" t="s">
        <v>174</v>
      </c>
      <c r="D23" s="64"/>
      <c r="E23" s="6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9"/>
      <c r="Y23" s="18"/>
      <c r="Z23" s="19"/>
      <c r="AA23" s="18"/>
      <c r="AB23" s="18"/>
      <c r="AC23" s="18"/>
      <c r="AD23" s="18"/>
    </row>
    <row r="24" spans="2:30" s="6" customFormat="1" ht="16.5" customHeight="1">
      <c r="B24" s="1" t="s">
        <v>151</v>
      </c>
      <c r="D24" s="64"/>
      <c r="E24" s="64"/>
      <c r="F24" s="18">
        <v>0</v>
      </c>
      <c r="G24" s="18"/>
      <c r="H24" s="18">
        <v>0</v>
      </c>
      <c r="I24" s="18"/>
      <c r="J24" s="18">
        <v>0</v>
      </c>
      <c r="K24" s="18"/>
      <c r="L24" s="18">
        <v>1411851</v>
      </c>
      <c r="M24" s="18"/>
      <c r="N24" s="18">
        <v>0</v>
      </c>
      <c r="O24" s="18"/>
      <c r="P24" s="18">
        <v>0</v>
      </c>
      <c r="Q24" s="18"/>
      <c r="R24" s="18">
        <v>-13973</v>
      </c>
      <c r="S24" s="18"/>
      <c r="T24" s="18">
        <v>37149</v>
      </c>
      <c r="U24" s="18"/>
      <c r="V24" s="18">
        <v>1212</v>
      </c>
      <c r="W24" s="18"/>
      <c r="X24" s="19">
        <f>SUM(N24:V24)</f>
        <v>24388</v>
      </c>
      <c r="Y24" s="18"/>
      <c r="Z24" s="19">
        <f>SUM(F24:L24,X24)</f>
        <v>1436239</v>
      </c>
      <c r="AA24" s="18"/>
      <c r="AB24" s="18">
        <v>-42923</v>
      </c>
      <c r="AC24" s="18"/>
      <c r="AD24" s="18">
        <f>SUM(Z24:AB24)</f>
        <v>1393316</v>
      </c>
    </row>
    <row r="25" spans="1:30" s="6" customFormat="1" ht="16.5" customHeight="1">
      <c r="A25" s="22"/>
      <c r="D25" s="64"/>
      <c r="E25" s="64"/>
      <c r="F25" s="215"/>
      <c r="G25" s="20"/>
      <c r="H25" s="215"/>
      <c r="I25" s="20"/>
      <c r="J25" s="215"/>
      <c r="K25" s="20"/>
      <c r="L25" s="215"/>
      <c r="M25" s="20"/>
      <c r="N25" s="215"/>
      <c r="O25" s="20"/>
      <c r="P25" s="215"/>
      <c r="Q25" s="20"/>
      <c r="R25" s="215"/>
      <c r="S25" s="20"/>
      <c r="T25" s="215"/>
      <c r="U25" s="20"/>
      <c r="V25" s="215"/>
      <c r="W25" s="20"/>
      <c r="X25" s="215"/>
      <c r="Y25" s="20"/>
      <c r="Z25" s="215"/>
      <c r="AA25" s="20"/>
      <c r="AB25" s="215"/>
      <c r="AC25" s="20"/>
      <c r="AD25" s="215"/>
    </row>
    <row r="26" spans="1:30" s="6" customFormat="1" ht="16.5" customHeight="1" thickBot="1">
      <c r="A26" s="16" t="s">
        <v>225</v>
      </c>
      <c r="D26" s="64"/>
      <c r="E26" s="64"/>
      <c r="F26" s="21">
        <f>SUM(F18:F24)</f>
        <v>373000</v>
      </c>
      <c r="G26" s="17"/>
      <c r="H26" s="21">
        <f>SUM(H18:H24)</f>
        <v>3680616</v>
      </c>
      <c r="I26" s="17"/>
      <c r="J26" s="21">
        <f>SUM(J18:J24)</f>
        <v>37300</v>
      </c>
      <c r="K26" s="17"/>
      <c r="L26" s="21">
        <f>SUM(L18:L24)</f>
        <v>25560941</v>
      </c>
      <c r="M26" s="17"/>
      <c r="N26" s="21">
        <f>SUM(N18:N24)</f>
        <v>-693532</v>
      </c>
      <c r="O26" s="17"/>
      <c r="P26" s="21">
        <f>SUM(P18:P24)</f>
        <v>-17101</v>
      </c>
      <c r="Q26" s="17"/>
      <c r="R26" s="21">
        <f>SUM(R18:R24)</f>
        <v>281602</v>
      </c>
      <c r="S26" s="17"/>
      <c r="T26" s="21">
        <f>SUM(T18:T24)</f>
        <v>28902</v>
      </c>
      <c r="U26" s="17"/>
      <c r="V26" s="21">
        <f>SUM(V18:V24)</f>
        <v>-3972</v>
      </c>
      <c r="W26" s="17"/>
      <c r="X26" s="21">
        <f>SUM(X18:X24)</f>
        <v>-404101</v>
      </c>
      <c r="Y26" s="17"/>
      <c r="Z26" s="21">
        <f>SUM(Z18:Z24)</f>
        <v>29247756</v>
      </c>
      <c r="AA26" s="17"/>
      <c r="AB26" s="21">
        <f>SUM(AB18:AB24)</f>
        <v>1941193</v>
      </c>
      <c r="AC26" s="17"/>
      <c r="AD26" s="21">
        <f>SUM(AD18:AD24)</f>
        <v>31188949</v>
      </c>
    </row>
    <row r="27" spans="1:30" s="6" customFormat="1" ht="16.5" customHeight="1" thickTop="1">
      <c r="A27" s="16"/>
      <c r="D27" s="64"/>
      <c r="E27" s="64"/>
      <c r="F27" s="20"/>
      <c r="G27" s="17"/>
      <c r="H27" s="20"/>
      <c r="I27" s="17"/>
      <c r="J27" s="20"/>
      <c r="K27" s="17"/>
      <c r="L27" s="20"/>
      <c r="M27" s="17"/>
      <c r="N27" s="20"/>
      <c r="O27" s="17"/>
      <c r="P27" s="20"/>
      <c r="Q27" s="17"/>
      <c r="R27" s="20"/>
      <c r="S27" s="17"/>
      <c r="T27" s="20"/>
      <c r="U27" s="17"/>
      <c r="V27" s="20"/>
      <c r="W27" s="17"/>
      <c r="X27" s="20"/>
      <c r="Y27" s="17"/>
      <c r="Z27" s="20"/>
      <c r="AA27" s="17"/>
      <c r="AB27" s="20"/>
      <c r="AC27" s="17"/>
      <c r="AD27" s="20"/>
    </row>
    <row r="28" spans="1:30" s="6" customFormat="1" ht="16.5" customHeight="1">
      <c r="A28" s="16"/>
      <c r="D28" s="64"/>
      <c r="E28" s="64"/>
      <c r="F28" s="20"/>
      <c r="G28" s="17"/>
      <c r="H28" s="20"/>
      <c r="I28" s="17"/>
      <c r="J28" s="20"/>
      <c r="K28" s="17"/>
      <c r="L28" s="20"/>
      <c r="M28" s="17"/>
      <c r="N28" s="20"/>
      <c r="O28" s="17"/>
      <c r="P28" s="20"/>
      <c r="Q28" s="17"/>
      <c r="R28" s="20"/>
      <c r="S28" s="17"/>
      <c r="T28" s="20"/>
      <c r="U28" s="17"/>
      <c r="V28" s="20"/>
      <c r="W28" s="17"/>
      <c r="X28" s="20"/>
      <c r="Y28" s="17"/>
      <c r="Z28" s="20"/>
      <c r="AA28" s="17"/>
      <c r="AB28" s="20"/>
      <c r="AC28" s="17"/>
      <c r="AD28" s="20"/>
    </row>
    <row r="29" spans="1:30" s="6" customFormat="1" ht="16.5" customHeight="1">
      <c r="A29" s="16" t="s">
        <v>229</v>
      </c>
      <c r="B29" s="16"/>
      <c r="D29" s="64"/>
      <c r="E29" s="64"/>
      <c r="F29" s="59">
        <f>'2-4'!J138</f>
        <v>373000</v>
      </c>
      <c r="G29" s="18"/>
      <c r="H29" s="59">
        <f>'2-4'!J139</f>
        <v>3680616</v>
      </c>
      <c r="I29" s="18"/>
      <c r="J29" s="59">
        <f>'2-4'!J142</f>
        <v>37300</v>
      </c>
      <c r="K29" s="18"/>
      <c r="L29" s="59">
        <v>29130158</v>
      </c>
      <c r="M29" s="19"/>
      <c r="N29" s="59">
        <v>-765013</v>
      </c>
      <c r="O29" s="19"/>
      <c r="P29" s="59">
        <v>-12757</v>
      </c>
      <c r="Q29" s="19"/>
      <c r="R29" s="59">
        <v>-112786</v>
      </c>
      <c r="S29" s="19"/>
      <c r="T29" s="59">
        <v>167854</v>
      </c>
      <c r="U29" s="19"/>
      <c r="V29" s="59">
        <v>2649</v>
      </c>
      <c r="W29" s="19"/>
      <c r="X29" s="61">
        <f>SUM(N29:V29)</f>
        <v>-720053</v>
      </c>
      <c r="Y29" s="19"/>
      <c r="Z29" s="61">
        <f>SUM(F29:L29,X29)</f>
        <v>32501021</v>
      </c>
      <c r="AA29" s="19"/>
      <c r="AB29" s="59">
        <f>'2-4'!H148</f>
        <v>2600699</v>
      </c>
      <c r="AC29" s="18"/>
      <c r="AD29" s="59">
        <f>SUM(Z29:AB29)</f>
        <v>35101720</v>
      </c>
    </row>
    <row r="30" spans="1:30" s="6" customFormat="1" ht="6" customHeight="1">
      <c r="A30" s="16"/>
      <c r="B30" s="16"/>
      <c r="D30" s="64"/>
      <c r="E30" s="64"/>
      <c r="F30" s="59"/>
      <c r="G30" s="18"/>
      <c r="H30" s="59"/>
      <c r="I30" s="18"/>
      <c r="J30" s="59"/>
      <c r="K30" s="18"/>
      <c r="L30" s="59"/>
      <c r="M30" s="19"/>
      <c r="N30" s="59"/>
      <c r="O30" s="19"/>
      <c r="P30" s="59"/>
      <c r="Q30" s="19"/>
      <c r="R30" s="59"/>
      <c r="S30" s="19"/>
      <c r="T30" s="59"/>
      <c r="U30" s="19"/>
      <c r="V30" s="59"/>
      <c r="W30" s="19"/>
      <c r="X30" s="61"/>
      <c r="Y30" s="19"/>
      <c r="Z30" s="61"/>
      <c r="AA30" s="19"/>
      <c r="AB30" s="59"/>
      <c r="AC30" s="18"/>
      <c r="AD30" s="59"/>
    </row>
    <row r="31" spans="1:30" s="6" customFormat="1" ht="16.5" customHeight="1">
      <c r="A31" s="16" t="s">
        <v>109</v>
      </c>
      <c r="B31" s="16"/>
      <c r="D31" s="64"/>
      <c r="E31" s="64"/>
      <c r="F31" s="59"/>
      <c r="G31" s="18"/>
      <c r="H31" s="59"/>
      <c r="I31" s="18"/>
      <c r="J31" s="59"/>
      <c r="K31" s="18"/>
      <c r="L31" s="59"/>
      <c r="M31" s="18"/>
      <c r="N31" s="59"/>
      <c r="O31" s="18"/>
      <c r="P31" s="61"/>
      <c r="Q31" s="18"/>
      <c r="R31" s="61"/>
      <c r="S31" s="18"/>
      <c r="T31" s="61"/>
      <c r="U31" s="18"/>
      <c r="V31" s="59"/>
      <c r="W31" s="18"/>
      <c r="X31" s="61"/>
      <c r="Y31" s="18"/>
      <c r="Z31" s="61"/>
      <c r="AA31" s="18"/>
      <c r="AB31" s="59"/>
      <c r="AC31" s="18"/>
      <c r="AD31" s="59"/>
    </row>
    <row r="32" spans="1:30" s="6" customFormat="1" ht="16.5" customHeight="1">
      <c r="A32" s="77" t="s">
        <v>266</v>
      </c>
      <c r="B32" s="16"/>
      <c r="D32" s="64">
        <v>12.1</v>
      </c>
      <c r="E32" s="64"/>
      <c r="F32" s="59">
        <v>0</v>
      </c>
      <c r="G32" s="18"/>
      <c r="H32" s="59">
        <v>0</v>
      </c>
      <c r="I32" s="18"/>
      <c r="J32" s="59">
        <v>0</v>
      </c>
      <c r="K32" s="18"/>
      <c r="L32" s="59">
        <v>0</v>
      </c>
      <c r="M32" s="18"/>
      <c r="N32" s="59">
        <v>0</v>
      </c>
      <c r="O32" s="18"/>
      <c r="P32" s="59">
        <v>0</v>
      </c>
      <c r="Q32" s="18"/>
      <c r="R32" s="59">
        <v>0</v>
      </c>
      <c r="S32" s="18"/>
      <c r="T32" s="59">
        <v>0</v>
      </c>
      <c r="U32" s="18"/>
      <c r="V32" s="59">
        <v>0</v>
      </c>
      <c r="W32" s="18"/>
      <c r="X32" s="61">
        <f>SUM(N32:V32)</f>
        <v>0</v>
      </c>
      <c r="Y32" s="18"/>
      <c r="Z32" s="61">
        <f>SUM(F32:L32,X32)</f>
        <v>0</v>
      </c>
      <c r="AA32" s="18"/>
      <c r="AB32" s="59">
        <v>1</v>
      </c>
      <c r="AC32" s="18"/>
      <c r="AD32" s="59">
        <f>SUM(Z32:AB32)</f>
        <v>1</v>
      </c>
    </row>
    <row r="33" spans="1:30" s="6" customFormat="1" ht="16.5" customHeight="1">
      <c r="A33" s="6" t="s">
        <v>262</v>
      </c>
      <c r="D33" s="64"/>
      <c r="E33" s="64"/>
      <c r="F33" s="59">
        <v>0</v>
      </c>
      <c r="G33" s="18"/>
      <c r="H33" s="59">
        <v>0</v>
      </c>
      <c r="I33" s="18"/>
      <c r="J33" s="59">
        <v>0</v>
      </c>
      <c r="K33" s="18"/>
      <c r="L33" s="59">
        <v>0</v>
      </c>
      <c r="M33" s="18"/>
      <c r="N33" s="59">
        <v>0</v>
      </c>
      <c r="O33" s="18"/>
      <c r="P33" s="59">
        <v>0</v>
      </c>
      <c r="Q33" s="18"/>
      <c r="R33" s="59">
        <v>0</v>
      </c>
      <c r="S33" s="18"/>
      <c r="T33" s="59">
        <v>0</v>
      </c>
      <c r="U33" s="18"/>
      <c r="V33" s="59">
        <v>0</v>
      </c>
      <c r="W33" s="18"/>
      <c r="X33" s="61">
        <f>SUM(N33:V33)</f>
        <v>0</v>
      </c>
      <c r="Y33" s="18"/>
      <c r="Z33" s="61">
        <f>SUM(F33:L33,X33)</f>
        <v>0</v>
      </c>
      <c r="AA33" s="18"/>
      <c r="AB33" s="59">
        <v>-8601</v>
      </c>
      <c r="AC33" s="18"/>
      <c r="AD33" s="59">
        <f>SUM(Z33:AB33)</f>
        <v>-8601</v>
      </c>
    </row>
    <row r="34" spans="1:30" s="6" customFormat="1" ht="16.5" customHeight="1">
      <c r="A34" s="6" t="s">
        <v>174</v>
      </c>
      <c r="D34" s="64"/>
      <c r="E34" s="64"/>
      <c r="F34" s="59"/>
      <c r="G34" s="18"/>
      <c r="H34" s="59"/>
      <c r="I34" s="18"/>
      <c r="J34" s="59"/>
      <c r="K34" s="18"/>
      <c r="L34" s="59"/>
      <c r="M34" s="18"/>
      <c r="N34" s="59"/>
      <c r="O34" s="18"/>
      <c r="P34" s="59"/>
      <c r="Q34" s="18"/>
      <c r="R34" s="59"/>
      <c r="S34" s="18"/>
      <c r="T34" s="59"/>
      <c r="U34" s="18"/>
      <c r="V34" s="59"/>
      <c r="W34" s="18"/>
      <c r="X34" s="61"/>
      <c r="Y34" s="18"/>
      <c r="Z34" s="61"/>
      <c r="AA34" s="18"/>
      <c r="AB34" s="59"/>
      <c r="AC34" s="18"/>
      <c r="AD34" s="59"/>
    </row>
    <row r="35" spans="2:30" s="6" customFormat="1" ht="16.5" customHeight="1">
      <c r="B35" s="1" t="s">
        <v>151</v>
      </c>
      <c r="D35" s="64"/>
      <c r="E35" s="64"/>
      <c r="F35" s="59">
        <v>0</v>
      </c>
      <c r="G35" s="18"/>
      <c r="H35" s="59">
        <v>0</v>
      </c>
      <c r="I35" s="18"/>
      <c r="J35" s="59">
        <v>0</v>
      </c>
      <c r="K35" s="18"/>
      <c r="L35" s="59">
        <f>'5-6 (3m)'!F82</f>
        <v>1366310</v>
      </c>
      <c r="M35" s="18"/>
      <c r="N35" s="59">
        <v>0</v>
      </c>
      <c r="O35" s="18"/>
      <c r="P35" s="59">
        <v>0</v>
      </c>
      <c r="Q35" s="18"/>
      <c r="R35" s="59">
        <f>SUM('5-6 (3m)'!F41,'5-6 (3m)'!F43)</f>
        <v>-27083</v>
      </c>
      <c r="S35" s="18"/>
      <c r="T35" s="59">
        <v>-75724</v>
      </c>
      <c r="U35" s="18"/>
      <c r="V35" s="59">
        <v>363</v>
      </c>
      <c r="W35" s="18"/>
      <c r="X35" s="61">
        <f>SUM(N35:V35)</f>
        <v>-102444</v>
      </c>
      <c r="Y35" s="18"/>
      <c r="Z35" s="61">
        <f>SUM(F35:L35,X35)</f>
        <v>1263866</v>
      </c>
      <c r="AA35" s="18"/>
      <c r="AB35" s="59">
        <f>'5-6 (3m)'!F89</f>
        <v>-91418</v>
      </c>
      <c r="AC35" s="18"/>
      <c r="AD35" s="59">
        <f>SUM(Z35:AB35)</f>
        <v>1172448</v>
      </c>
    </row>
    <row r="36" spans="1:30" s="6" customFormat="1" ht="16.5" customHeight="1">
      <c r="A36" s="22"/>
      <c r="D36" s="64"/>
      <c r="E36" s="64"/>
      <c r="F36" s="185"/>
      <c r="G36" s="20"/>
      <c r="H36" s="185"/>
      <c r="I36" s="20"/>
      <c r="J36" s="185"/>
      <c r="K36" s="20"/>
      <c r="L36" s="185"/>
      <c r="M36" s="20"/>
      <c r="N36" s="185"/>
      <c r="O36" s="20"/>
      <c r="P36" s="185"/>
      <c r="Q36" s="20"/>
      <c r="R36" s="185"/>
      <c r="S36" s="20"/>
      <c r="T36" s="185"/>
      <c r="U36" s="20"/>
      <c r="V36" s="185"/>
      <c r="W36" s="20"/>
      <c r="X36" s="185"/>
      <c r="Y36" s="20"/>
      <c r="Z36" s="185"/>
      <c r="AA36" s="20"/>
      <c r="AB36" s="185"/>
      <c r="AC36" s="20"/>
      <c r="AD36" s="185"/>
    </row>
    <row r="37" spans="1:30" s="6" customFormat="1" ht="16.5" customHeight="1" thickBot="1">
      <c r="A37" s="16" t="s">
        <v>230</v>
      </c>
      <c r="D37" s="64"/>
      <c r="E37" s="64"/>
      <c r="F37" s="60">
        <f>SUM(F29:F35)</f>
        <v>373000</v>
      </c>
      <c r="G37" s="17"/>
      <c r="H37" s="60">
        <f>SUM(H29:H35)</f>
        <v>3680616</v>
      </c>
      <c r="I37" s="17"/>
      <c r="J37" s="60">
        <f>SUM(J29:J35)</f>
        <v>37300</v>
      </c>
      <c r="K37" s="17"/>
      <c r="L37" s="60">
        <f>SUM(L29:L35)</f>
        <v>30496468</v>
      </c>
      <c r="M37" s="17"/>
      <c r="N37" s="60">
        <f>SUM(N29:N35)</f>
        <v>-765013</v>
      </c>
      <c r="O37" s="17"/>
      <c r="P37" s="60">
        <f>SUM(P29:P35)</f>
        <v>-12757</v>
      </c>
      <c r="Q37" s="17"/>
      <c r="R37" s="60">
        <f>SUM(R29:R35)</f>
        <v>-139869</v>
      </c>
      <c r="S37" s="17"/>
      <c r="T37" s="60">
        <f>SUM(T29:T35)</f>
        <v>92130</v>
      </c>
      <c r="U37" s="17"/>
      <c r="V37" s="60">
        <f>SUM(V29:V35)</f>
        <v>3012</v>
      </c>
      <c r="W37" s="17"/>
      <c r="X37" s="60">
        <f>SUM(X29:X35)</f>
        <v>-822497</v>
      </c>
      <c r="Y37" s="17"/>
      <c r="Z37" s="60">
        <f>SUM(Z29:Z35)</f>
        <v>33764887</v>
      </c>
      <c r="AA37" s="17"/>
      <c r="AB37" s="60">
        <f>SUM(AB29:AB35)</f>
        <v>2500681</v>
      </c>
      <c r="AC37" s="17"/>
      <c r="AD37" s="60">
        <f>SUM(AD29:AD35)</f>
        <v>36265568</v>
      </c>
    </row>
    <row r="38" spans="1:30" s="6" customFormat="1" ht="16.5" customHeight="1" thickTop="1">
      <c r="A38" s="16"/>
      <c r="D38" s="64"/>
      <c r="E38" s="64"/>
      <c r="F38" s="20"/>
      <c r="G38" s="17"/>
      <c r="H38" s="20"/>
      <c r="I38" s="17"/>
      <c r="J38" s="20"/>
      <c r="K38" s="17"/>
      <c r="L38" s="20"/>
      <c r="M38" s="17"/>
      <c r="N38" s="20"/>
      <c r="O38" s="17"/>
      <c r="P38" s="20"/>
      <c r="Q38" s="17"/>
      <c r="R38" s="20"/>
      <c r="S38" s="17"/>
      <c r="T38" s="20"/>
      <c r="U38" s="17"/>
      <c r="V38" s="20"/>
      <c r="W38" s="17"/>
      <c r="X38" s="20"/>
      <c r="Y38" s="17"/>
      <c r="Z38" s="20"/>
      <c r="AA38" s="17"/>
      <c r="AB38" s="20"/>
      <c r="AC38" s="17"/>
      <c r="AD38" s="20"/>
    </row>
    <row r="39" spans="1:30" s="6" customFormat="1" ht="16.5" customHeight="1">
      <c r="A39" s="16"/>
      <c r="D39" s="64"/>
      <c r="E39" s="64"/>
      <c r="F39" s="20"/>
      <c r="G39" s="17"/>
      <c r="H39" s="20"/>
      <c r="I39" s="17"/>
      <c r="J39" s="20"/>
      <c r="K39" s="17"/>
      <c r="L39" s="20"/>
      <c r="M39" s="17"/>
      <c r="N39" s="20"/>
      <c r="O39" s="17"/>
      <c r="P39" s="20"/>
      <c r="Q39" s="17"/>
      <c r="R39" s="20"/>
      <c r="S39" s="17"/>
      <c r="T39" s="20"/>
      <c r="U39" s="17"/>
      <c r="V39" s="20"/>
      <c r="W39" s="17"/>
      <c r="X39" s="20"/>
      <c r="Y39" s="17"/>
      <c r="Z39" s="20"/>
      <c r="AA39" s="17"/>
      <c r="AB39" s="20"/>
      <c r="AC39" s="17"/>
      <c r="AD39" s="20"/>
    </row>
    <row r="40" spans="1:30" s="6" customFormat="1" ht="16.5" customHeight="1">
      <c r="A40" s="16"/>
      <c r="D40" s="64"/>
      <c r="E40" s="64"/>
      <c r="F40" s="20"/>
      <c r="G40" s="17"/>
      <c r="H40" s="20"/>
      <c r="I40" s="17"/>
      <c r="J40" s="20"/>
      <c r="K40" s="17"/>
      <c r="L40" s="20"/>
      <c r="M40" s="17"/>
      <c r="N40" s="20"/>
      <c r="O40" s="17"/>
      <c r="P40" s="20"/>
      <c r="Q40" s="17"/>
      <c r="R40" s="20"/>
      <c r="S40" s="17"/>
      <c r="T40" s="20"/>
      <c r="U40" s="17"/>
      <c r="V40" s="20"/>
      <c r="W40" s="17"/>
      <c r="X40" s="20"/>
      <c r="Y40" s="17"/>
      <c r="Z40" s="20"/>
      <c r="AA40" s="17"/>
      <c r="AB40" s="20"/>
      <c r="AC40" s="17"/>
      <c r="AD40" s="20"/>
    </row>
    <row r="41" spans="1:30" s="6" customFormat="1" ht="16.5" customHeight="1">
      <c r="A41" s="16"/>
      <c r="D41" s="64"/>
      <c r="E41" s="64"/>
      <c r="F41" s="20"/>
      <c r="G41" s="17"/>
      <c r="H41" s="20"/>
      <c r="I41" s="17"/>
      <c r="J41" s="20"/>
      <c r="K41" s="17"/>
      <c r="L41" s="20"/>
      <c r="M41" s="17"/>
      <c r="N41" s="20"/>
      <c r="O41" s="17"/>
      <c r="P41" s="20"/>
      <c r="Q41" s="17"/>
      <c r="R41" s="20"/>
      <c r="S41" s="17"/>
      <c r="T41" s="20"/>
      <c r="U41" s="17"/>
      <c r="V41" s="20"/>
      <c r="W41" s="17"/>
      <c r="X41" s="20"/>
      <c r="Y41" s="17"/>
      <c r="Z41" s="20"/>
      <c r="AA41" s="17"/>
      <c r="AB41" s="20"/>
      <c r="AC41" s="17"/>
      <c r="AD41" s="20"/>
    </row>
    <row r="42" spans="1:30" s="6" customFormat="1" ht="16.5" customHeight="1">
      <c r="A42" s="16"/>
      <c r="D42" s="64"/>
      <c r="E42" s="64"/>
      <c r="F42" s="20"/>
      <c r="G42" s="17"/>
      <c r="H42" s="20"/>
      <c r="I42" s="17"/>
      <c r="J42" s="20"/>
      <c r="K42" s="17"/>
      <c r="L42" s="20"/>
      <c r="M42" s="17"/>
      <c r="N42" s="20"/>
      <c r="O42" s="17"/>
      <c r="P42" s="20"/>
      <c r="Q42" s="17"/>
      <c r="R42" s="20"/>
      <c r="S42" s="17"/>
      <c r="T42" s="20"/>
      <c r="U42" s="17"/>
      <c r="V42" s="20"/>
      <c r="W42" s="17"/>
      <c r="X42" s="20"/>
      <c r="Y42" s="17"/>
      <c r="Z42" s="20"/>
      <c r="AA42" s="17"/>
      <c r="AB42" s="20"/>
      <c r="AC42" s="17"/>
      <c r="AD42" s="20"/>
    </row>
    <row r="43" spans="1:30" s="6" customFormat="1" ht="16.5" customHeight="1">
      <c r="A43" s="16"/>
      <c r="D43" s="64"/>
      <c r="E43" s="64"/>
      <c r="F43" s="20"/>
      <c r="G43" s="17"/>
      <c r="H43" s="20"/>
      <c r="I43" s="17"/>
      <c r="J43" s="20"/>
      <c r="K43" s="17"/>
      <c r="L43" s="20"/>
      <c r="M43" s="17"/>
      <c r="N43" s="20"/>
      <c r="O43" s="17"/>
      <c r="P43" s="20"/>
      <c r="Q43" s="17"/>
      <c r="R43" s="20"/>
      <c r="S43" s="17"/>
      <c r="T43" s="20"/>
      <c r="U43" s="17"/>
      <c r="V43" s="20"/>
      <c r="W43" s="17"/>
      <c r="X43" s="20"/>
      <c r="Y43" s="17"/>
      <c r="Z43" s="20"/>
      <c r="AA43" s="17"/>
      <c r="AB43" s="20"/>
      <c r="AC43" s="23"/>
      <c r="AD43" s="20"/>
    </row>
    <row r="44" spans="1:30" s="6" customFormat="1" ht="22.5" customHeight="1">
      <c r="A44" s="16"/>
      <c r="D44" s="64"/>
      <c r="E44" s="64"/>
      <c r="F44" s="20"/>
      <c r="G44" s="17"/>
      <c r="H44" s="20"/>
      <c r="I44" s="17"/>
      <c r="J44" s="20"/>
      <c r="K44" s="17"/>
      <c r="L44" s="20"/>
      <c r="M44" s="17"/>
      <c r="N44" s="20"/>
      <c r="O44" s="17"/>
      <c r="P44" s="20"/>
      <c r="Q44" s="17"/>
      <c r="R44" s="20"/>
      <c r="S44" s="17"/>
      <c r="T44" s="20"/>
      <c r="U44" s="17"/>
      <c r="V44" s="20"/>
      <c r="W44" s="17"/>
      <c r="X44" s="20"/>
      <c r="Y44" s="17"/>
      <c r="Z44" s="20"/>
      <c r="AA44" s="17"/>
      <c r="AB44" s="20"/>
      <c r="AC44" s="23"/>
      <c r="AD44" s="20"/>
    </row>
    <row r="45" spans="1:30" ht="21.75" customHeight="1">
      <c r="A45" s="146" t="str">
        <f>8!A37</f>
        <v>The accompanying condensed notes to the interim financial information are an integral part of this interim financial information.</v>
      </c>
      <c r="B45" s="146"/>
      <c r="C45" s="146"/>
      <c r="D45" s="110"/>
      <c r="E45" s="111"/>
      <c r="F45" s="112"/>
      <c r="G45" s="111"/>
      <c r="H45" s="112"/>
      <c r="I45" s="111"/>
      <c r="J45" s="112"/>
      <c r="K45" s="111"/>
      <c r="L45" s="112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2"/>
    </row>
  </sheetData>
  <sheetProtection/>
  <mergeCells count="4">
    <mergeCell ref="F7:Z7"/>
    <mergeCell ref="N8:X8"/>
    <mergeCell ref="J14:L14"/>
    <mergeCell ref="P9:V9"/>
  </mergeCells>
  <printOptions/>
  <pageMargins left="0.3" right="0.3" top="0.5" bottom="0.6" header="0.49" footer="0.4"/>
  <pageSetup firstPageNumber="7" useFirstPageNumber="1" fitToHeight="0" horizontalDpi="1200" verticalDpi="1200" orientation="landscape" paperSize="9" scale="73" r:id="rId1"/>
  <headerFooter>
    <oddFooter>&amp;R&amp;"Arial,Regular"&amp;10&amp;P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T37"/>
  <sheetViews>
    <sheetView zoomScale="145" zoomScaleNormal="145" zoomScaleSheetLayoutView="115" zoomScalePageLayoutView="0" workbookViewId="0" topLeftCell="A1">
      <selection activeCell="F12" sqref="F12"/>
    </sheetView>
  </sheetViews>
  <sheetFormatPr defaultColWidth="9.140625" defaultRowHeight="16.5" customHeight="1"/>
  <cols>
    <col min="1" max="2" width="1.1484375" style="36" customWidth="1"/>
    <col min="3" max="3" width="36.140625" style="36" customWidth="1"/>
    <col min="4" max="4" width="5.421875" style="36" customWidth="1"/>
    <col min="5" max="5" width="0.5625" style="35" customWidth="1"/>
    <col min="6" max="6" width="12.8515625" style="35" customWidth="1"/>
    <col min="7" max="7" width="0.5625" style="37" customWidth="1"/>
    <col min="8" max="8" width="12.8515625" style="36" customWidth="1"/>
    <col min="9" max="9" width="0.5625" style="36" customWidth="1"/>
    <col min="10" max="10" width="12.421875" style="37" customWidth="1"/>
    <col min="11" max="11" width="0.5625" style="37" customWidth="1"/>
    <col min="12" max="12" width="13.57421875" style="37" customWidth="1"/>
    <col min="13" max="13" width="0.5625" style="36" customWidth="1"/>
    <col min="14" max="14" width="17.00390625" style="37" customWidth="1"/>
    <col min="15" max="15" width="0.5625" style="36" customWidth="1"/>
    <col min="16" max="16" width="17.00390625" style="37" customWidth="1"/>
    <col min="17" max="17" width="0.5625" style="37" customWidth="1"/>
    <col min="18" max="18" width="12.57421875" style="37" customWidth="1"/>
    <col min="19" max="19" width="0.5625" style="37" customWidth="1"/>
    <col min="20" max="20" width="11.421875" style="37" customWidth="1"/>
    <col min="21" max="16384" width="9.140625" style="38" customWidth="1"/>
  </cols>
  <sheetData>
    <row r="1" spans="1:20" ht="16.5" customHeight="1">
      <c r="A1" s="34" t="str">
        <f>'5-6 (3m)'!A1</f>
        <v>Energy Absolute Public Company Limited</v>
      </c>
      <c r="B1" s="34"/>
      <c r="C1" s="34"/>
      <c r="D1" s="34"/>
      <c r="H1" s="34"/>
      <c r="I1" s="34"/>
      <c r="J1" s="34"/>
      <c r="K1" s="34"/>
      <c r="L1" s="36"/>
      <c r="M1" s="34"/>
      <c r="N1" s="34"/>
      <c r="O1" s="34"/>
      <c r="P1" s="34"/>
      <c r="R1" s="34"/>
      <c r="T1" s="25" t="s">
        <v>54</v>
      </c>
    </row>
    <row r="2" spans="1:20" ht="16.5" customHeight="1">
      <c r="A2" s="34" t="s">
        <v>108</v>
      </c>
      <c r="B2" s="34"/>
      <c r="C2" s="34"/>
      <c r="D2" s="34"/>
      <c r="H2" s="34"/>
      <c r="I2" s="34"/>
      <c r="J2" s="34"/>
      <c r="K2" s="34"/>
      <c r="L2" s="36"/>
      <c r="M2" s="34"/>
      <c r="N2" s="34"/>
      <c r="O2" s="34"/>
      <c r="P2" s="34"/>
      <c r="R2" s="34"/>
      <c r="T2" s="34"/>
    </row>
    <row r="3" spans="1:20" ht="16.5" customHeight="1">
      <c r="A3" s="39" t="str">
        <f>7!A3</f>
        <v>For the three-month period ended 31 March 2022</v>
      </c>
      <c r="B3" s="40"/>
      <c r="C3" s="40"/>
      <c r="D3" s="40"/>
      <c r="E3" s="41"/>
      <c r="F3" s="41"/>
      <c r="G3" s="43"/>
      <c r="H3" s="40"/>
      <c r="I3" s="40"/>
      <c r="J3" s="40"/>
      <c r="K3" s="40"/>
      <c r="L3" s="42"/>
      <c r="M3" s="40"/>
      <c r="N3" s="40"/>
      <c r="O3" s="40"/>
      <c r="P3" s="40"/>
      <c r="Q3" s="43"/>
      <c r="R3" s="40"/>
      <c r="S3" s="43"/>
      <c r="T3" s="40"/>
    </row>
    <row r="4" spans="1:20" ht="16.5" customHeight="1">
      <c r="A4" s="34"/>
      <c r="E4" s="152"/>
      <c r="F4" s="153"/>
      <c r="G4" s="154"/>
      <c r="H4" s="153"/>
      <c r="I4" s="153"/>
      <c r="J4" s="154"/>
      <c r="K4" s="154"/>
      <c r="L4" s="153"/>
      <c r="M4" s="153"/>
      <c r="N4" s="154"/>
      <c r="O4" s="153"/>
      <c r="P4" s="154"/>
      <c r="R4" s="154"/>
      <c r="T4" s="154"/>
    </row>
    <row r="5" spans="1:20" ht="16.5" customHeight="1">
      <c r="A5" s="34"/>
      <c r="E5" s="152"/>
      <c r="F5" s="153"/>
      <c r="G5" s="154"/>
      <c r="H5" s="153"/>
      <c r="I5" s="153"/>
      <c r="J5" s="154"/>
      <c r="K5" s="154"/>
      <c r="L5" s="153"/>
      <c r="M5" s="153"/>
      <c r="N5" s="154"/>
      <c r="O5" s="153"/>
      <c r="P5" s="154"/>
      <c r="R5" s="154"/>
      <c r="T5" s="154"/>
    </row>
    <row r="6" spans="1:20" s="81" customFormat="1" ht="16.5" customHeight="1">
      <c r="A6" s="78"/>
      <c r="B6" s="79"/>
      <c r="C6" s="79"/>
      <c r="D6" s="82"/>
      <c r="E6" s="80"/>
      <c r="F6" s="83"/>
      <c r="G6" s="84"/>
      <c r="H6" s="85"/>
      <c r="I6" s="85"/>
      <c r="J6" s="85"/>
      <c r="K6" s="85"/>
      <c r="L6" s="85"/>
      <c r="M6" s="85"/>
      <c r="N6" s="85"/>
      <c r="O6" s="85"/>
      <c r="P6" s="85"/>
      <c r="Q6" s="84"/>
      <c r="R6" s="85"/>
      <c r="S6" s="84"/>
      <c r="T6" s="159" t="s">
        <v>187</v>
      </c>
    </row>
    <row r="7" spans="1:20" s="81" customFormat="1" ht="16.5" customHeight="1">
      <c r="A7" s="78"/>
      <c r="B7" s="79"/>
      <c r="C7" s="79"/>
      <c r="D7" s="82"/>
      <c r="E7" s="80"/>
      <c r="F7" s="82"/>
      <c r="G7" s="80"/>
      <c r="H7" s="79"/>
      <c r="I7" s="79"/>
      <c r="J7" s="80"/>
      <c r="K7" s="80"/>
      <c r="L7" s="80"/>
      <c r="M7" s="79"/>
      <c r="N7" s="272" t="s">
        <v>156</v>
      </c>
      <c r="O7" s="272"/>
      <c r="P7" s="272"/>
      <c r="Q7" s="272"/>
      <c r="R7" s="272"/>
      <c r="S7" s="80"/>
      <c r="T7" s="86"/>
    </row>
    <row r="8" spans="1:20" s="81" customFormat="1" ht="16.5" customHeight="1">
      <c r="A8" s="78"/>
      <c r="B8" s="79"/>
      <c r="C8" s="79"/>
      <c r="D8" s="82"/>
      <c r="E8" s="80"/>
      <c r="F8" s="82"/>
      <c r="G8" s="80"/>
      <c r="H8" s="79"/>
      <c r="I8" s="79"/>
      <c r="J8" s="87"/>
      <c r="K8" s="87"/>
      <c r="L8" s="87"/>
      <c r="M8" s="79"/>
      <c r="N8" s="271" t="s">
        <v>132</v>
      </c>
      <c r="O8" s="271"/>
      <c r="P8" s="271"/>
      <c r="Q8" s="80"/>
      <c r="R8" s="86"/>
      <c r="S8" s="80"/>
      <c r="T8" s="86"/>
    </row>
    <row r="9" spans="1:20" s="81" customFormat="1" ht="16.5" customHeight="1">
      <c r="A9" s="78"/>
      <c r="B9" s="79"/>
      <c r="C9" s="79"/>
      <c r="D9" s="82"/>
      <c r="E9" s="80"/>
      <c r="F9" s="88" t="s">
        <v>38</v>
      </c>
      <c r="G9" s="80"/>
      <c r="H9" s="79"/>
      <c r="I9" s="79"/>
      <c r="J9" s="87"/>
      <c r="K9" s="87"/>
      <c r="L9" s="87"/>
      <c r="M9" s="79"/>
      <c r="N9" s="88" t="s">
        <v>209</v>
      </c>
      <c r="O9" s="79"/>
      <c r="P9" s="88" t="s">
        <v>162</v>
      </c>
      <c r="Q9" s="80"/>
      <c r="R9" s="88" t="s">
        <v>96</v>
      </c>
      <c r="S9" s="80"/>
      <c r="T9" s="86"/>
    </row>
    <row r="10" spans="1:20" s="81" customFormat="1" ht="16.5" customHeight="1">
      <c r="A10" s="78"/>
      <c r="B10" s="79"/>
      <c r="C10" s="79"/>
      <c r="D10" s="82"/>
      <c r="E10" s="80"/>
      <c r="F10" s="88" t="s">
        <v>37</v>
      </c>
      <c r="G10" s="86"/>
      <c r="H10" s="88" t="s">
        <v>40</v>
      </c>
      <c r="I10" s="86"/>
      <c r="J10" s="270" t="s">
        <v>47</v>
      </c>
      <c r="K10" s="270"/>
      <c r="L10" s="270"/>
      <c r="M10" s="86"/>
      <c r="N10" s="88" t="s">
        <v>210</v>
      </c>
      <c r="O10" s="88"/>
      <c r="P10" s="88" t="s">
        <v>189</v>
      </c>
      <c r="Q10" s="86"/>
      <c r="R10" s="88" t="s">
        <v>97</v>
      </c>
      <c r="S10" s="88"/>
      <c r="T10" s="88" t="s">
        <v>26</v>
      </c>
    </row>
    <row r="11" spans="1:20" s="81" customFormat="1" ht="16.5" customHeight="1">
      <c r="A11" s="78"/>
      <c r="B11" s="79"/>
      <c r="C11" s="79"/>
      <c r="D11" s="82"/>
      <c r="E11" s="80"/>
      <c r="F11" s="90" t="s">
        <v>25</v>
      </c>
      <c r="G11" s="86"/>
      <c r="H11" s="88" t="s">
        <v>39</v>
      </c>
      <c r="I11" s="86"/>
      <c r="J11" s="88" t="s">
        <v>74</v>
      </c>
      <c r="K11" s="89"/>
      <c r="L11" s="91" t="s">
        <v>19</v>
      </c>
      <c r="M11" s="86"/>
      <c r="N11" s="88" t="s">
        <v>148</v>
      </c>
      <c r="O11" s="88"/>
      <c r="P11" s="88" t="s">
        <v>190</v>
      </c>
      <c r="Q11" s="86"/>
      <c r="R11" s="88" t="s">
        <v>98</v>
      </c>
      <c r="S11" s="88"/>
      <c r="T11" s="88" t="s">
        <v>57</v>
      </c>
    </row>
    <row r="12" spans="1:20" s="81" customFormat="1" ht="16.5" customHeight="1">
      <c r="A12" s="78"/>
      <c r="B12" s="79"/>
      <c r="C12" s="79"/>
      <c r="D12" s="82"/>
      <c r="E12" s="80"/>
      <c r="F12" s="62" t="s">
        <v>81</v>
      </c>
      <c r="G12" s="92"/>
      <c r="H12" s="62" t="s">
        <v>81</v>
      </c>
      <c r="I12" s="86"/>
      <c r="J12" s="62" t="s">
        <v>81</v>
      </c>
      <c r="K12" s="93"/>
      <c r="L12" s="62" t="s">
        <v>81</v>
      </c>
      <c r="M12" s="86"/>
      <c r="N12" s="62" t="s">
        <v>81</v>
      </c>
      <c r="O12" s="86"/>
      <c r="P12" s="62" t="s">
        <v>81</v>
      </c>
      <c r="Q12" s="86"/>
      <c r="R12" s="62" t="s">
        <v>81</v>
      </c>
      <c r="S12" s="86"/>
      <c r="T12" s="62" t="s">
        <v>81</v>
      </c>
    </row>
    <row r="13" spans="1:20" s="81" customFormat="1" ht="16.5" customHeight="1">
      <c r="A13" s="78"/>
      <c r="B13" s="79"/>
      <c r="C13" s="79"/>
      <c r="D13" s="82"/>
      <c r="E13" s="82"/>
      <c r="F13" s="63"/>
      <c r="G13" s="92"/>
      <c r="H13" s="63"/>
      <c r="I13" s="86"/>
      <c r="J13" s="63"/>
      <c r="K13" s="93"/>
      <c r="L13" s="63"/>
      <c r="M13" s="86"/>
      <c r="N13" s="63"/>
      <c r="O13" s="86"/>
      <c r="P13" s="63"/>
      <c r="Q13" s="86"/>
      <c r="R13" s="63"/>
      <c r="S13" s="86"/>
      <c r="T13" s="63"/>
    </row>
    <row r="14" spans="1:20" s="81" customFormat="1" ht="16.5" customHeight="1">
      <c r="A14" s="78" t="s">
        <v>196</v>
      </c>
      <c r="B14" s="95"/>
      <c r="C14" s="79"/>
      <c r="D14" s="82"/>
      <c r="E14" s="80"/>
      <c r="F14" s="96">
        <v>373000</v>
      </c>
      <c r="G14" s="96"/>
      <c r="H14" s="96">
        <v>3680616</v>
      </c>
      <c r="I14" s="96"/>
      <c r="J14" s="96">
        <v>37300</v>
      </c>
      <c r="K14" s="96"/>
      <c r="L14" s="96">
        <v>16837417</v>
      </c>
      <c r="M14" s="96"/>
      <c r="N14" s="96">
        <v>-18383</v>
      </c>
      <c r="O14" s="96"/>
      <c r="P14" s="96">
        <v>276202</v>
      </c>
      <c r="Q14" s="96"/>
      <c r="R14" s="96">
        <f>SUM(N14:P14)</f>
        <v>257819</v>
      </c>
      <c r="S14" s="96"/>
      <c r="T14" s="96">
        <f>SUM(F14:L14,R14)</f>
        <v>21186152</v>
      </c>
    </row>
    <row r="15" spans="1:20" s="81" customFormat="1" ht="6" customHeight="1">
      <c r="A15" s="78"/>
      <c r="B15" s="95"/>
      <c r="C15" s="79"/>
      <c r="D15" s="82"/>
      <c r="E15" s="80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spans="1:20" s="81" customFormat="1" ht="16.5" customHeight="1">
      <c r="A16" s="78" t="s">
        <v>109</v>
      </c>
      <c r="B16" s="95"/>
      <c r="C16" s="79"/>
      <c r="D16" s="82"/>
      <c r="E16" s="80"/>
      <c r="F16" s="96"/>
      <c r="H16" s="96"/>
      <c r="J16" s="96"/>
      <c r="L16" s="96"/>
      <c r="N16" s="96"/>
      <c r="P16" s="96"/>
      <c r="R16" s="96"/>
      <c r="T16" s="96"/>
    </row>
    <row r="17" spans="1:20" s="81" customFormat="1" ht="16.5" customHeight="1">
      <c r="A17" s="79" t="s">
        <v>201</v>
      </c>
      <c r="B17" s="79"/>
      <c r="C17" s="79"/>
      <c r="D17" s="82"/>
      <c r="E17" s="80"/>
      <c r="F17" s="97">
        <v>0</v>
      </c>
      <c r="G17" s="96"/>
      <c r="H17" s="97">
        <v>0</v>
      </c>
      <c r="I17" s="96"/>
      <c r="J17" s="97">
        <v>0</v>
      </c>
      <c r="K17" s="75"/>
      <c r="L17" s="74">
        <v>1308574</v>
      </c>
      <c r="M17" s="75"/>
      <c r="N17" s="97">
        <v>0</v>
      </c>
      <c r="O17" s="96"/>
      <c r="P17" s="74">
        <v>-13973</v>
      </c>
      <c r="Q17" s="96"/>
      <c r="R17" s="97">
        <f>SUM(N17:P17)</f>
        <v>-13973</v>
      </c>
      <c r="S17" s="96"/>
      <c r="T17" s="97">
        <f>SUM(F17:L17,R17)</f>
        <v>1294601</v>
      </c>
    </row>
    <row r="18" spans="1:20" s="81" customFormat="1" ht="16.5" customHeight="1">
      <c r="A18" s="79"/>
      <c r="B18" s="79"/>
      <c r="C18" s="79"/>
      <c r="D18" s="82"/>
      <c r="E18" s="80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s="81" customFormat="1" ht="16.5" customHeight="1" thickBot="1">
      <c r="A19" s="78" t="s">
        <v>225</v>
      </c>
      <c r="B19" s="79"/>
      <c r="C19" s="79"/>
      <c r="D19" s="82"/>
      <c r="E19" s="80"/>
      <c r="F19" s="98">
        <f>SUM(F14:F17)</f>
        <v>373000</v>
      </c>
      <c r="G19" s="75"/>
      <c r="H19" s="98">
        <f>SUM(H14:H17)</f>
        <v>3680616</v>
      </c>
      <c r="I19" s="75"/>
      <c r="J19" s="98">
        <f>SUM(J14:J17)</f>
        <v>37300</v>
      </c>
      <c r="K19" s="75"/>
      <c r="L19" s="98">
        <f>SUM(L14:L17)</f>
        <v>18145991</v>
      </c>
      <c r="M19" s="75"/>
      <c r="N19" s="98">
        <f>SUM(N14:N17)</f>
        <v>-18383</v>
      </c>
      <c r="O19" s="75"/>
      <c r="P19" s="98">
        <f>SUM(P14:P17)</f>
        <v>262229</v>
      </c>
      <c r="Q19" s="75"/>
      <c r="R19" s="98">
        <f>SUM(R14:R17)</f>
        <v>243846</v>
      </c>
      <c r="S19" s="75"/>
      <c r="T19" s="98">
        <f>SUM(T14:T17)</f>
        <v>22480753</v>
      </c>
    </row>
    <row r="20" spans="1:20" s="81" customFormat="1" ht="16.5" customHeight="1" thickTop="1">
      <c r="A20" s="78"/>
      <c r="B20" s="79"/>
      <c r="C20" s="79"/>
      <c r="D20" s="82"/>
      <c r="E20" s="80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s="81" customFormat="1" ht="16.5" customHeight="1">
      <c r="A21" s="78"/>
      <c r="B21" s="79"/>
      <c r="C21" s="79"/>
      <c r="D21" s="94"/>
      <c r="E21" s="82"/>
      <c r="F21" s="63"/>
      <c r="G21" s="92"/>
      <c r="H21" s="63"/>
      <c r="I21" s="86"/>
      <c r="J21" s="63"/>
      <c r="K21" s="93"/>
      <c r="L21" s="63"/>
      <c r="M21" s="86"/>
      <c r="N21" s="63"/>
      <c r="O21" s="86"/>
      <c r="P21" s="63"/>
      <c r="Q21" s="86"/>
      <c r="R21" s="63"/>
      <c r="S21" s="86"/>
      <c r="T21" s="63"/>
    </row>
    <row r="22" spans="1:20" s="81" customFormat="1" ht="16.5" customHeight="1">
      <c r="A22" s="78" t="s">
        <v>229</v>
      </c>
      <c r="B22" s="95"/>
      <c r="C22" s="79"/>
      <c r="D22" s="82"/>
      <c r="E22" s="80"/>
      <c r="F22" s="99">
        <v>373000</v>
      </c>
      <c r="G22" s="96"/>
      <c r="H22" s="99">
        <v>3680616</v>
      </c>
      <c r="I22" s="96"/>
      <c r="J22" s="99">
        <v>37300</v>
      </c>
      <c r="K22" s="96"/>
      <c r="L22" s="99">
        <v>18389412</v>
      </c>
      <c r="M22" s="96"/>
      <c r="N22" s="99">
        <v>-16197</v>
      </c>
      <c r="O22" s="96"/>
      <c r="P22" s="99">
        <v>-132755</v>
      </c>
      <c r="Q22" s="96"/>
      <c r="R22" s="99">
        <f>SUM(N22:P22)</f>
        <v>-148952</v>
      </c>
      <c r="S22" s="96"/>
      <c r="T22" s="99">
        <f>SUM(F22:L22,R22)</f>
        <v>22331376</v>
      </c>
    </row>
    <row r="23" spans="1:20" s="81" customFormat="1" ht="6" customHeight="1">
      <c r="A23" s="78"/>
      <c r="B23" s="95"/>
      <c r="C23" s="79"/>
      <c r="D23" s="82"/>
      <c r="E23" s="80"/>
      <c r="F23" s="99"/>
      <c r="G23" s="96"/>
      <c r="H23" s="99"/>
      <c r="I23" s="96"/>
      <c r="J23" s="99"/>
      <c r="K23" s="96"/>
      <c r="L23" s="99"/>
      <c r="M23" s="96"/>
      <c r="N23" s="99"/>
      <c r="O23" s="96"/>
      <c r="P23" s="99"/>
      <c r="Q23" s="96"/>
      <c r="R23" s="99"/>
      <c r="S23" s="96"/>
      <c r="T23" s="99"/>
    </row>
    <row r="24" spans="1:20" s="81" customFormat="1" ht="16.5" customHeight="1">
      <c r="A24" s="78" t="s">
        <v>109</v>
      </c>
      <c r="B24" s="95"/>
      <c r="C24" s="79"/>
      <c r="D24" s="82"/>
      <c r="E24" s="80"/>
      <c r="F24" s="99"/>
      <c r="H24" s="99"/>
      <c r="J24" s="99"/>
      <c r="L24" s="99"/>
      <c r="N24" s="99"/>
      <c r="P24" s="99"/>
      <c r="R24" s="99"/>
      <c r="T24" s="99"/>
    </row>
    <row r="25" spans="1:20" s="81" customFormat="1" ht="16.5" customHeight="1">
      <c r="A25" s="79" t="s">
        <v>201</v>
      </c>
      <c r="B25" s="79"/>
      <c r="C25" s="79"/>
      <c r="D25" s="82"/>
      <c r="E25" s="80"/>
      <c r="F25" s="100">
        <v>0</v>
      </c>
      <c r="G25" s="96"/>
      <c r="H25" s="100">
        <v>0</v>
      </c>
      <c r="I25" s="96"/>
      <c r="J25" s="100">
        <v>0</v>
      </c>
      <c r="K25" s="75"/>
      <c r="L25" s="73">
        <f>'5-6 (3m)'!J33</f>
        <v>1696593</v>
      </c>
      <c r="M25" s="75"/>
      <c r="N25" s="100">
        <v>0</v>
      </c>
      <c r="O25" s="96"/>
      <c r="P25" s="73">
        <f>'5-6 (3m)'!J41+'5-6 (3m)'!J43</f>
        <v>-27083</v>
      </c>
      <c r="Q25" s="96"/>
      <c r="R25" s="100">
        <f>SUM(N25:P25)</f>
        <v>-27083</v>
      </c>
      <c r="S25" s="96"/>
      <c r="T25" s="100">
        <f>SUM(F25:L25,R25)</f>
        <v>1669510</v>
      </c>
    </row>
    <row r="26" spans="1:20" s="81" customFormat="1" ht="16.5" customHeight="1">
      <c r="A26" s="79"/>
      <c r="B26" s="79"/>
      <c r="C26" s="79"/>
      <c r="D26" s="82"/>
      <c r="E26" s="80"/>
      <c r="F26" s="101"/>
      <c r="G26" s="75"/>
      <c r="H26" s="101"/>
      <c r="I26" s="75"/>
      <c r="J26" s="101"/>
      <c r="K26" s="75"/>
      <c r="L26" s="101"/>
      <c r="M26" s="75"/>
      <c r="N26" s="101"/>
      <c r="O26" s="75"/>
      <c r="P26" s="101"/>
      <c r="Q26" s="75"/>
      <c r="R26" s="101"/>
      <c r="S26" s="75"/>
      <c r="T26" s="101"/>
    </row>
    <row r="27" spans="1:20" s="81" customFormat="1" ht="16.5" customHeight="1" thickBot="1">
      <c r="A27" s="78" t="s">
        <v>230</v>
      </c>
      <c r="B27" s="79"/>
      <c r="C27" s="79"/>
      <c r="D27" s="82"/>
      <c r="E27" s="80"/>
      <c r="F27" s="102">
        <f>SUM(F22:F25)</f>
        <v>373000</v>
      </c>
      <c r="G27" s="75"/>
      <c r="H27" s="102">
        <f>SUM(H22:H25)</f>
        <v>3680616</v>
      </c>
      <c r="I27" s="75"/>
      <c r="J27" s="102">
        <f>SUM(J22:J25)</f>
        <v>37300</v>
      </c>
      <c r="K27" s="75"/>
      <c r="L27" s="102">
        <f>SUM(L22:L25)</f>
        <v>20086005</v>
      </c>
      <c r="M27" s="75"/>
      <c r="N27" s="102">
        <f>SUM(N22:N25)</f>
        <v>-16197</v>
      </c>
      <c r="O27" s="75"/>
      <c r="P27" s="102">
        <f>SUM(P22:P25)</f>
        <v>-159838</v>
      </c>
      <c r="Q27" s="75"/>
      <c r="R27" s="102">
        <f>SUM(R22:R25)</f>
        <v>-176035</v>
      </c>
      <c r="S27" s="75"/>
      <c r="T27" s="102">
        <f>SUM(T22:T25)</f>
        <v>24000886</v>
      </c>
    </row>
    <row r="28" spans="1:20" s="81" customFormat="1" ht="16.5" customHeight="1" thickTop="1">
      <c r="A28" s="78"/>
      <c r="B28" s="79"/>
      <c r="C28" s="79"/>
      <c r="D28" s="82"/>
      <c r="E28" s="80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s="81" customFormat="1" ht="16.5" customHeight="1">
      <c r="A29" s="78"/>
      <c r="B29" s="79"/>
      <c r="C29" s="79"/>
      <c r="D29" s="82"/>
      <c r="E29" s="80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s="81" customFormat="1" ht="16.5" customHeight="1">
      <c r="A30" s="78"/>
      <c r="B30" s="79"/>
      <c r="C30" s="79"/>
      <c r="D30" s="82"/>
      <c r="E30" s="80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s="81" customFormat="1" ht="16.5" customHeight="1">
      <c r="A31" s="78"/>
      <c r="B31" s="79"/>
      <c r="C31" s="79"/>
      <c r="D31" s="82"/>
      <c r="E31" s="80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1:20" s="81" customFormat="1" ht="16.5" customHeight="1">
      <c r="A32" s="78"/>
      <c r="B32" s="79"/>
      <c r="C32" s="79"/>
      <c r="D32" s="82"/>
      <c r="E32" s="80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0" s="81" customFormat="1" ht="16.5" customHeight="1">
      <c r="A33" s="78"/>
      <c r="B33" s="79"/>
      <c r="C33" s="79"/>
      <c r="D33" s="82"/>
      <c r="E33" s="80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s="81" customFormat="1" ht="16.5" customHeight="1">
      <c r="A34" s="78"/>
      <c r="B34" s="79"/>
      <c r="C34" s="79"/>
      <c r="D34" s="82"/>
      <c r="E34" s="80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1:20" s="81" customFormat="1" ht="16.5" customHeight="1">
      <c r="A35" s="78"/>
      <c r="B35" s="79"/>
      <c r="C35" s="79"/>
      <c r="D35" s="82"/>
      <c r="E35" s="80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1:20" s="81" customFormat="1" ht="16.5" customHeight="1">
      <c r="A36" s="78"/>
      <c r="B36" s="79"/>
      <c r="C36" s="79"/>
      <c r="D36" s="82"/>
      <c r="E36" s="80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ht="21.75" customHeight="1">
      <c r="A37" s="42" t="str">
        <f>'2-4'!$A$57</f>
        <v>The accompanying condensed notes to the interim financial information are an integral part of this interim financial information.</v>
      </c>
      <c r="B37" s="42"/>
      <c r="C37" s="42"/>
      <c r="D37" s="42"/>
      <c r="E37" s="41"/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</row>
  </sheetData>
  <sheetProtection/>
  <mergeCells count="3">
    <mergeCell ref="J10:L10"/>
    <mergeCell ref="N8:P8"/>
    <mergeCell ref="N7:R7"/>
  </mergeCells>
  <printOptions/>
  <pageMargins left="0.3" right="0.3" top="0.5" bottom="0.6" header="0.49" footer="0.4"/>
  <pageSetup firstPageNumber="8" useFirstPageNumber="1" fitToHeight="0" horizontalDpi="1200" verticalDpi="1200" orientation="landscape" paperSize="9" scale="90" r:id="rId1"/>
  <headerFooter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7"/>
  <sheetViews>
    <sheetView zoomScaleSheetLayoutView="115" zoomScalePageLayoutView="0" workbookViewId="0" topLeftCell="A1">
      <selection activeCell="D7" sqref="D1:L65536"/>
    </sheetView>
  </sheetViews>
  <sheetFormatPr defaultColWidth="9.140625" defaultRowHeight="16.5" customHeight="1"/>
  <cols>
    <col min="1" max="1" width="1.57421875" style="115" customWidth="1"/>
    <col min="2" max="2" width="1.1484375" style="115" customWidth="1"/>
    <col min="3" max="3" width="49.140625" style="115" customWidth="1"/>
    <col min="4" max="4" width="5.57421875" style="120" customWidth="1"/>
    <col min="5" max="5" width="0.5625" style="115" customWidth="1"/>
    <col min="6" max="6" width="11.421875" style="122" customWidth="1"/>
    <col min="7" max="7" width="0.5625" style="138" customWidth="1"/>
    <col min="8" max="8" width="11.421875" style="122" customWidth="1"/>
    <col min="9" max="9" width="0.5625" style="167" customWidth="1"/>
    <col min="10" max="10" width="11.421875" style="122" customWidth="1"/>
    <col min="11" max="11" width="0.5625" style="138" customWidth="1"/>
    <col min="12" max="12" width="11.421875" style="122" customWidth="1"/>
    <col min="13" max="16384" width="9.140625" style="116" customWidth="1"/>
  </cols>
  <sheetData>
    <row r="1" spans="1:12" ht="16.5" customHeight="1">
      <c r="A1" s="113" t="s">
        <v>58</v>
      </c>
      <c r="B1" s="113"/>
      <c r="C1" s="113"/>
      <c r="D1" s="114"/>
      <c r="G1" s="160"/>
      <c r="I1" s="161"/>
      <c r="K1" s="160"/>
      <c r="L1" s="162" t="s">
        <v>54</v>
      </c>
    </row>
    <row r="2" spans="1:11" ht="16.5" customHeight="1">
      <c r="A2" s="113" t="s">
        <v>48</v>
      </c>
      <c r="B2" s="113"/>
      <c r="C2" s="113"/>
      <c r="D2" s="114"/>
      <c r="G2" s="160"/>
      <c r="I2" s="161"/>
      <c r="K2" s="160"/>
    </row>
    <row r="3" spans="1:12" ht="16.5" customHeight="1">
      <c r="A3" s="117" t="str">
        <f>+8!A3</f>
        <v>For the three-month period ended 31 March 2022</v>
      </c>
      <c r="B3" s="117"/>
      <c r="C3" s="117"/>
      <c r="D3" s="118"/>
      <c r="E3" s="119"/>
      <c r="F3" s="123"/>
      <c r="G3" s="163"/>
      <c r="H3" s="123"/>
      <c r="I3" s="164"/>
      <c r="J3" s="123"/>
      <c r="K3" s="163"/>
      <c r="L3" s="123"/>
    </row>
    <row r="4" spans="7:11" ht="16.5" customHeight="1">
      <c r="G4" s="160"/>
      <c r="I4" s="161"/>
      <c r="K4" s="160"/>
    </row>
    <row r="5" spans="7:11" ht="16.5" customHeight="1">
      <c r="G5" s="160"/>
      <c r="I5" s="161"/>
      <c r="K5" s="160"/>
    </row>
    <row r="6" spans="6:12" ht="16.5" customHeight="1">
      <c r="F6" s="265" t="s">
        <v>46</v>
      </c>
      <c r="G6" s="265"/>
      <c r="H6" s="265"/>
      <c r="I6" s="124"/>
      <c r="J6" s="265" t="s">
        <v>99</v>
      </c>
      <c r="K6" s="265"/>
      <c r="L6" s="265"/>
    </row>
    <row r="7" spans="1:12" ht="16.5" customHeight="1">
      <c r="A7" s="116"/>
      <c r="E7" s="113"/>
      <c r="F7" s="266" t="s">
        <v>127</v>
      </c>
      <c r="G7" s="266"/>
      <c r="H7" s="266"/>
      <c r="I7" s="126"/>
      <c r="J7" s="266" t="s">
        <v>127</v>
      </c>
      <c r="K7" s="266"/>
      <c r="L7" s="266"/>
    </row>
    <row r="8" spans="5:12" ht="16.5" customHeight="1">
      <c r="E8" s="113"/>
      <c r="F8" s="135" t="s">
        <v>228</v>
      </c>
      <c r="G8" s="165"/>
      <c r="H8" s="135" t="s">
        <v>197</v>
      </c>
      <c r="I8" s="165"/>
      <c r="J8" s="135" t="s">
        <v>228</v>
      </c>
      <c r="K8" s="165"/>
      <c r="L8" s="135" t="s">
        <v>197</v>
      </c>
    </row>
    <row r="9" spans="4:12" ht="16.5" customHeight="1">
      <c r="D9" s="118" t="s">
        <v>2</v>
      </c>
      <c r="E9" s="113"/>
      <c r="F9" s="136" t="s">
        <v>81</v>
      </c>
      <c r="G9" s="165"/>
      <c r="H9" s="136" t="s">
        <v>81</v>
      </c>
      <c r="I9" s="165"/>
      <c r="J9" s="136" t="s">
        <v>81</v>
      </c>
      <c r="K9" s="165"/>
      <c r="L9" s="136" t="s">
        <v>81</v>
      </c>
    </row>
    <row r="10" spans="1:11" ht="16.5" customHeight="1">
      <c r="A10" s="137" t="s">
        <v>29</v>
      </c>
      <c r="B10" s="138"/>
      <c r="C10" s="138"/>
      <c r="F10" s="129"/>
      <c r="G10" s="160"/>
      <c r="I10" s="161"/>
      <c r="J10" s="129"/>
      <c r="K10" s="160"/>
    </row>
    <row r="11" spans="1:12" ht="16.5" customHeight="1">
      <c r="A11" s="138" t="s">
        <v>30</v>
      </c>
      <c r="B11" s="138"/>
      <c r="C11" s="138"/>
      <c r="F11" s="129">
        <f>'5-6 (3m)'!F30</f>
        <v>1289391</v>
      </c>
      <c r="G11" s="166"/>
      <c r="H11" s="122">
        <f>'5-6 (3m)'!H30</f>
        <v>1398350</v>
      </c>
      <c r="I11" s="166"/>
      <c r="J11" s="129">
        <f>'5-6 (3m)'!J30</f>
        <v>1695634</v>
      </c>
      <c r="K11" s="166"/>
      <c r="L11" s="122">
        <f>'5-6 (3m)'!L30</f>
        <v>1316010</v>
      </c>
    </row>
    <row r="12" spans="1:11" ht="16.5" customHeight="1">
      <c r="A12" s="115" t="s">
        <v>49</v>
      </c>
      <c r="F12" s="129"/>
      <c r="G12" s="166"/>
      <c r="I12" s="166"/>
      <c r="J12" s="129"/>
      <c r="K12" s="166"/>
    </row>
    <row r="13" spans="2:11" ht="16.5" customHeight="1">
      <c r="B13" s="115" t="s">
        <v>152</v>
      </c>
      <c r="F13" s="129"/>
      <c r="G13" s="166"/>
      <c r="I13" s="166"/>
      <c r="J13" s="129"/>
      <c r="K13" s="166"/>
    </row>
    <row r="14" spans="1:12" ht="16.5" customHeight="1">
      <c r="A14" s="115" t="s">
        <v>0</v>
      </c>
      <c r="B14" s="134" t="s">
        <v>43</v>
      </c>
      <c r="F14" s="129">
        <v>768712</v>
      </c>
      <c r="G14" s="166"/>
      <c r="H14" s="122">
        <v>690722</v>
      </c>
      <c r="I14" s="166"/>
      <c r="J14" s="129">
        <v>24012</v>
      </c>
      <c r="K14" s="166"/>
      <c r="L14" s="122">
        <v>24322</v>
      </c>
    </row>
    <row r="15" spans="2:12" ht="16.5" customHeight="1">
      <c r="B15" s="134" t="s">
        <v>220</v>
      </c>
      <c r="F15" s="129">
        <v>2939</v>
      </c>
      <c r="G15" s="166"/>
      <c r="H15" s="122">
        <v>522</v>
      </c>
      <c r="I15" s="166"/>
      <c r="J15" s="129">
        <v>0</v>
      </c>
      <c r="K15" s="166"/>
      <c r="L15" s="122">
        <v>0</v>
      </c>
    </row>
    <row r="16" spans="2:12" ht="16.5" customHeight="1">
      <c r="B16" s="134" t="s">
        <v>191</v>
      </c>
      <c r="F16" s="129">
        <v>-313</v>
      </c>
      <c r="G16" s="166"/>
      <c r="H16" s="122">
        <v>-5480</v>
      </c>
      <c r="I16" s="166"/>
      <c r="J16" s="129">
        <v>0</v>
      </c>
      <c r="K16" s="166"/>
      <c r="L16" s="122">
        <v>0</v>
      </c>
    </row>
    <row r="17" spans="2:12" ht="16.5" customHeight="1">
      <c r="B17" s="134" t="s">
        <v>31</v>
      </c>
      <c r="F17" s="129">
        <v>-6483</v>
      </c>
      <c r="G17" s="166"/>
      <c r="H17" s="122">
        <v>-800</v>
      </c>
      <c r="I17" s="166"/>
      <c r="J17" s="129">
        <v>-89042</v>
      </c>
      <c r="K17" s="166"/>
      <c r="L17" s="122">
        <v>-91618</v>
      </c>
    </row>
    <row r="18" spans="2:12" ht="16.5" customHeight="1">
      <c r="B18" s="134" t="s">
        <v>100</v>
      </c>
      <c r="D18" s="132">
        <v>12.2</v>
      </c>
      <c r="F18" s="129">
        <v>0</v>
      </c>
      <c r="G18" s="166"/>
      <c r="H18" s="122">
        <v>0</v>
      </c>
      <c r="I18" s="166"/>
      <c r="J18" s="129">
        <v>-1768760</v>
      </c>
      <c r="K18" s="166"/>
      <c r="L18" s="122">
        <v>-1406978</v>
      </c>
    </row>
    <row r="19" spans="2:12" ht="16.5" customHeight="1">
      <c r="B19" s="134" t="s">
        <v>88</v>
      </c>
      <c r="F19" s="129">
        <v>310264</v>
      </c>
      <c r="G19" s="166"/>
      <c r="H19" s="122">
        <v>390616</v>
      </c>
      <c r="I19" s="166"/>
      <c r="J19" s="129">
        <v>170343</v>
      </c>
      <c r="K19" s="166"/>
      <c r="L19" s="122">
        <v>209097</v>
      </c>
    </row>
    <row r="20" spans="2:12" ht="16.5" customHeight="1">
      <c r="B20" s="134" t="s">
        <v>78</v>
      </c>
      <c r="F20" s="129">
        <v>4530</v>
      </c>
      <c r="G20" s="166"/>
      <c r="H20" s="122">
        <v>3988</v>
      </c>
      <c r="I20" s="166"/>
      <c r="J20" s="129">
        <v>2665</v>
      </c>
      <c r="K20" s="166"/>
      <c r="L20" s="122">
        <v>2968</v>
      </c>
    </row>
    <row r="21" spans="2:11" ht="16.5" customHeight="1">
      <c r="B21" s="134" t="s">
        <v>267</v>
      </c>
      <c r="D21" s="132"/>
      <c r="F21" s="129"/>
      <c r="G21" s="166"/>
      <c r="I21" s="166"/>
      <c r="J21" s="129"/>
      <c r="K21" s="166"/>
    </row>
    <row r="22" spans="2:12" ht="16.5" customHeight="1">
      <c r="B22" s="134"/>
      <c r="C22" s="115" t="s">
        <v>203</v>
      </c>
      <c r="D22" s="132">
        <v>12.1</v>
      </c>
      <c r="F22" s="129">
        <v>-1659</v>
      </c>
      <c r="G22" s="166"/>
      <c r="H22" s="122">
        <v>25275</v>
      </c>
      <c r="I22" s="166"/>
      <c r="J22" s="129">
        <v>0</v>
      </c>
      <c r="K22" s="166"/>
      <c r="L22" s="122">
        <v>0</v>
      </c>
    </row>
    <row r="23" spans="2:12" ht="16.5" customHeight="1">
      <c r="B23" s="134" t="s">
        <v>268</v>
      </c>
      <c r="D23" s="132" t="s">
        <v>255</v>
      </c>
      <c r="F23" s="129">
        <v>-2120</v>
      </c>
      <c r="G23" s="166"/>
      <c r="H23" s="122">
        <v>0</v>
      </c>
      <c r="I23" s="166"/>
      <c r="J23" s="129">
        <v>0</v>
      </c>
      <c r="K23" s="139"/>
      <c r="L23" s="122">
        <v>0</v>
      </c>
    </row>
    <row r="24" spans="1:12" ht="16.5" customHeight="1">
      <c r="A24" s="116"/>
      <c r="B24" s="134" t="s">
        <v>285</v>
      </c>
      <c r="C24" s="116"/>
      <c r="D24" s="132"/>
      <c r="F24" s="129">
        <v>-49566</v>
      </c>
      <c r="G24" s="166"/>
      <c r="H24" s="122">
        <v>0</v>
      </c>
      <c r="I24" s="166"/>
      <c r="J24" s="129">
        <v>0</v>
      </c>
      <c r="K24" s="139"/>
      <c r="L24" s="122">
        <v>0</v>
      </c>
    </row>
    <row r="25" spans="2:12" ht="16.5" customHeight="1">
      <c r="B25" s="134" t="s">
        <v>198</v>
      </c>
      <c r="F25" s="129">
        <v>0</v>
      </c>
      <c r="G25" s="166"/>
      <c r="H25" s="122">
        <v>936</v>
      </c>
      <c r="I25" s="166"/>
      <c r="J25" s="129">
        <v>0</v>
      </c>
      <c r="K25" s="167"/>
      <c r="L25" s="122">
        <v>936</v>
      </c>
    </row>
    <row r="26" spans="2:12" ht="16.5" customHeight="1">
      <c r="B26" s="134" t="s">
        <v>269</v>
      </c>
      <c r="D26" s="120">
        <v>13</v>
      </c>
      <c r="F26" s="129">
        <v>19</v>
      </c>
      <c r="G26" s="166"/>
      <c r="H26" s="122">
        <v>677</v>
      </c>
      <c r="I26" s="166"/>
      <c r="J26" s="129">
        <v>0</v>
      </c>
      <c r="K26" s="167"/>
      <c r="L26" s="122">
        <v>0</v>
      </c>
    </row>
    <row r="27" spans="2:12" ht="16.5" customHeight="1">
      <c r="B27" s="134" t="s">
        <v>257</v>
      </c>
      <c r="F27" s="129">
        <v>9512</v>
      </c>
      <c r="G27" s="166"/>
      <c r="H27" s="122">
        <v>0</v>
      </c>
      <c r="I27" s="166"/>
      <c r="J27" s="129">
        <v>0</v>
      </c>
      <c r="K27" s="167"/>
      <c r="L27" s="122">
        <v>0</v>
      </c>
    </row>
    <row r="28" spans="2:12" ht="16.5" customHeight="1">
      <c r="B28" s="134" t="s">
        <v>256</v>
      </c>
      <c r="F28" s="129">
        <v>0</v>
      </c>
      <c r="G28" s="166"/>
      <c r="H28" s="122">
        <v>-3096</v>
      </c>
      <c r="I28" s="166"/>
      <c r="J28" s="129">
        <v>0</v>
      </c>
      <c r="K28" s="167"/>
      <c r="L28" s="122">
        <v>0</v>
      </c>
    </row>
    <row r="29" spans="2:12" ht="16.5" customHeight="1">
      <c r="B29" s="175" t="s">
        <v>270</v>
      </c>
      <c r="C29" s="138"/>
      <c r="F29" s="129">
        <v>1223</v>
      </c>
      <c r="G29" s="166"/>
      <c r="H29" s="122">
        <v>60</v>
      </c>
      <c r="I29" s="166"/>
      <c r="J29" s="129">
        <v>1141</v>
      </c>
      <c r="K29" s="166"/>
      <c r="L29" s="122">
        <v>-27367</v>
      </c>
    </row>
    <row r="30" spans="2:12" ht="16.5" customHeight="1">
      <c r="B30" s="134" t="s">
        <v>235</v>
      </c>
      <c r="F30" s="129"/>
      <c r="G30" s="166"/>
      <c r="H30" s="176"/>
      <c r="I30" s="177"/>
      <c r="J30" s="178"/>
      <c r="K30" s="177"/>
      <c r="L30" s="176"/>
    </row>
    <row r="31" spans="2:12" ht="16.5" customHeight="1">
      <c r="B31" s="134"/>
      <c r="C31" s="115" t="s">
        <v>234</v>
      </c>
      <c r="D31" s="132">
        <v>21.6</v>
      </c>
      <c r="F31" s="131">
        <v>0</v>
      </c>
      <c r="G31" s="166"/>
      <c r="H31" s="123">
        <v>0</v>
      </c>
      <c r="I31" s="177"/>
      <c r="J31" s="131">
        <v>-14238</v>
      </c>
      <c r="K31" s="177"/>
      <c r="L31" s="123">
        <v>-14241</v>
      </c>
    </row>
    <row r="32" spans="2:11" ht="16.5" customHeight="1">
      <c r="B32" s="134"/>
      <c r="F32" s="129"/>
      <c r="G32" s="166"/>
      <c r="I32" s="166"/>
      <c r="J32" s="129"/>
      <c r="K32" s="166"/>
    </row>
    <row r="33" spans="1:10" ht="16.5" customHeight="1">
      <c r="A33" s="116"/>
      <c r="B33" s="115" t="s">
        <v>141</v>
      </c>
      <c r="F33" s="129"/>
      <c r="J33" s="129"/>
    </row>
    <row r="34" spans="3:12" ht="16.5" customHeight="1">
      <c r="C34" s="115" t="s">
        <v>276</v>
      </c>
      <c r="F34" s="129">
        <f>SUM(F11:F33)</f>
        <v>2326449</v>
      </c>
      <c r="G34" s="139"/>
      <c r="H34" s="122">
        <f>SUM(H11:H33)</f>
        <v>2501770</v>
      </c>
      <c r="I34" s="160"/>
      <c r="J34" s="129">
        <f>SUM(J11:J33)</f>
        <v>21755</v>
      </c>
      <c r="K34" s="122"/>
      <c r="L34" s="122">
        <f>SUM(L11:L33)</f>
        <v>13129</v>
      </c>
    </row>
    <row r="35" spans="2:12" ht="16.5" customHeight="1">
      <c r="B35" s="115" t="s">
        <v>44</v>
      </c>
      <c r="D35" s="114"/>
      <c r="E35" s="113"/>
      <c r="F35" s="129"/>
      <c r="G35" s="160"/>
      <c r="H35" s="141"/>
      <c r="I35" s="168"/>
      <c r="J35" s="140"/>
      <c r="K35" s="169"/>
      <c r="L35" s="141"/>
    </row>
    <row r="36" spans="3:12" ht="16.5" customHeight="1">
      <c r="C36" s="134" t="s">
        <v>275</v>
      </c>
      <c r="D36" s="114"/>
      <c r="E36" s="113"/>
      <c r="F36" s="129"/>
      <c r="G36" s="160"/>
      <c r="H36" s="141"/>
      <c r="I36" s="168"/>
      <c r="J36" s="140"/>
      <c r="K36" s="169"/>
      <c r="L36" s="141"/>
    </row>
    <row r="37" spans="3:12" ht="16.5" customHeight="1">
      <c r="C37" s="115" t="s">
        <v>271</v>
      </c>
      <c r="D37" s="114"/>
      <c r="E37" s="113"/>
      <c r="F37" s="129"/>
      <c r="G37" s="160"/>
      <c r="H37" s="141"/>
      <c r="I37" s="168"/>
      <c r="J37" s="140"/>
      <c r="K37" s="169"/>
      <c r="L37" s="141"/>
    </row>
    <row r="38" spans="2:12" ht="16.5" customHeight="1">
      <c r="B38" s="116"/>
      <c r="C38" s="134" t="s">
        <v>63</v>
      </c>
      <c r="D38" s="114"/>
      <c r="E38" s="113"/>
      <c r="F38" s="142">
        <v>1024345</v>
      </c>
      <c r="G38" s="168"/>
      <c r="H38" s="143">
        <v>293932</v>
      </c>
      <c r="I38" s="168"/>
      <c r="J38" s="142">
        <v>-147711</v>
      </c>
      <c r="K38" s="168"/>
      <c r="L38" s="143">
        <v>-29460</v>
      </c>
    </row>
    <row r="39" spans="2:12" ht="16.5" customHeight="1">
      <c r="B39" s="116"/>
      <c r="C39" s="134" t="s">
        <v>91</v>
      </c>
      <c r="D39" s="114"/>
      <c r="E39" s="113"/>
      <c r="F39" s="142">
        <v>-87476</v>
      </c>
      <c r="G39" s="168"/>
      <c r="H39" s="143">
        <v>-35269</v>
      </c>
      <c r="I39" s="168"/>
      <c r="J39" s="142">
        <v>-12566</v>
      </c>
      <c r="K39" s="168"/>
      <c r="L39" s="143">
        <v>-22843</v>
      </c>
    </row>
    <row r="40" spans="2:12" ht="16.5" customHeight="1">
      <c r="B40" s="116"/>
      <c r="C40" s="134" t="s">
        <v>32</v>
      </c>
      <c r="D40" s="114"/>
      <c r="E40" s="113"/>
      <c r="F40" s="142">
        <v>-777550</v>
      </c>
      <c r="G40" s="168"/>
      <c r="H40" s="143">
        <v>-173817</v>
      </c>
      <c r="I40" s="168"/>
      <c r="J40" s="142">
        <v>-175521</v>
      </c>
      <c r="K40" s="168"/>
      <c r="L40" s="143">
        <v>40339</v>
      </c>
    </row>
    <row r="41" spans="2:12" ht="16.5" customHeight="1">
      <c r="B41" s="116"/>
      <c r="C41" s="134" t="s">
        <v>79</v>
      </c>
      <c r="D41" s="114"/>
      <c r="E41" s="113"/>
      <c r="F41" s="142">
        <v>1141</v>
      </c>
      <c r="G41" s="168"/>
      <c r="H41" s="143">
        <v>13403</v>
      </c>
      <c r="I41" s="168"/>
      <c r="J41" s="142">
        <v>-5</v>
      </c>
      <c r="K41" s="168"/>
      <c r="L41" s="143">
        <v>5201</v>
      </c>
    </row>
    <row r="42" spans="2:12" ht="16.5" customHeight="1">
      <c r="B42" s="116"/>
      <c r="C42" s="134" t="s">
        <v>64</v>
      </c>
      <c r="D42" s="114"/>
      <c r="E42" s="113"/>
      <c r="F42" s="142">
        <v>165759</v>
      </c>
      <c r="G42" s="168"/>
      <c r="H42" s="143">
        <v>-68082</v>
      </c>
      <c r="I42" s="168"/>
      <c r="J42" s="142">
        <v>97595</v>
      </c>
      <c r="K42" s="168"/>
      <c r="L42" s="143">
        <v>-31892</v>
      </c>
    </row>
    <row r="43" spans="2:12" ht="16.5" customHeight="1">
      <c r="B43" s="116"/>
      <c r="C43" s="134" t="s">
        <v>92</v>
      </c>
      <c r="D43" s="114"/>
      <c r="E43" s="113"/>
      <c r="F43" s="142">
        <v>-77486</v>
      </c>
      <c r="G43" s="168"/>
      <c r="H43" s="143">
        <v>30423</v>
      </c>
      <c r="I43" s="168"/>
      <c r="J43" s="142">
        <v>-75054</v>
      </c>
      <c r="K43" s="168"/>
      <c r="L43" s="143">
        <v>3381</v>
      </c>
    </row>
    <row r="44" spans="2:12" ht="16.5" customHeight="1">
      <c r="B44" s="116"/>
      <c r="C44" s="134" t="s">
        <v>129</v>
      </c>
      <c r="D44" s="114"/>
      <c r="E44" s="113"/>
      <c r="F44" s="144">
        <v>-219</v>
      </c>
      <c r="G44" s="168"/>
      <c r="H44" s="145">
        <v>-5786</v>
      </c>
      <c r="I44" s="168"/>
      <c r="J44" s="144">
        <v>0</v>
      </c>
      <c r="K44" s="166"/>
      <c r="L44" s="123">
        <v>0</v>
      </c>
    </row>
    <row r="45" spans="2:10" ht="16.5" customHeight="1">
      <c r="B45" s="116"/>
      <c r="C45" s="134"/>
      <c r="D45" s="114"/>
      <c r="E45" s="113"/>
      <c r="F45" s="140"/>
      <c r="G45" s="168"/>
      <c r="J45" s="129"/>
    </row>
    <row r="46" spans="1:12" ht="16.5" customHeight="1">
      <c r="A46" s="116"/>
      <c r="B46" s="115" t="s">
        <v>158</v>
      </c>
      <c r="C46" s="116"/>
      <c r="D46" s="114"/>
      <c r="E46" s="113"/>
      <c r="F46" s="142">
        <f>SUM(F34,F38:F44)</f>
        <v>2574963</v>
      </c>
      <c r="G46" s="143"/>
      <c r="H46" s="143">
        <f>SUM(H34,H38:H44)</f>
        <v>2556574</v>
      </c>
      <c r="I46" s="168"/>
      <c r="J46" s="142">
        <f>SUM(J34:J44)</f>
        <v>-291507</v>
      </c>
      <c r="K46" s="169"/>
      <c r="L46" s="143">
        <f>SUM(L34:L44)</f>
        <v>-22145</v>
      </c>
    </row>
    <row r="47" spans="1:12" ht="16.5" customHeight="1">
      <c r="A47" s="116"/>
      <c r="C47" s="134" t="s">
        <v>33</v>
      </c>
      <c r="D47" s="114"/>
      <c r="E47" s="113"/>
      <c r="F47" s="144">
        <v>-9704</v>
      </c>
      <c r="G47" s="168"/>
      <c r="H47" s="145">
        <v>-9394</v>
      </c>
      <c r="I47" s="168"/>
      <c r="J47" s="144">
        <v>-1214</v>
      </c>
      <c r="K47" s="168"/>
      <c r="L47" s="145">
        <v>-1610</v>
      </c>
    </row>
    <row r="48" spans="1:12" ht="16.5" customHeight="1">
      <c r="A48" s="116"/>
      <c r="D48" s="114"/>
      <c r="E48" s="113"/>
      <c r="F48" s="140"/>
      <c r="G48" s="168"/>
      <c r="H48" s="141"/>
      <c r="I48" s="169"/>
      <c r="J48" s="140"/>
      <c r="K48" s="168"/>
      <c r="L48" s="141"/>
    </row>
    <row r="49" spans="1:12" ht="16.5" customHeight="1">
      <c r="A49" s="113" t="s">
        <v>233</v>
      </c>
      <c r="B49" s="113"/>
      <c r="C49" s="113"/>
      <c r="D49" s="114"/>
      <c r="E49" s="173"/>
      <c r="F49" s="144">
        <f>SUM(F46:F47)</f>
        <v>2565259</v>
      </c>
      <c r="G49" s="173"/>
      <c r="H49" s="145">
        <f>SUM(H46:H47)</f>
        <v>2547180</v>
      </c>
      <c r="I49" s="169"/>
      <c r="J49" s="144">
        <f>SUM(J46:J47)</f>
        <v>-292721</v>
      </c>
      <c r="K49" s="168"/>
      <c r="L49" s="145">
        <f>SUM(L46:L47)</f>
        <v>-23755</v>
      </c>
    </row>
    <row r="50" spans="1:12" s="139" customFormat="1" ht="16.5" customHeight="1">
      <c r="A50" s="137"/>
      <c r="B50" s="137"/>
      <c r="C50" s="137"/>
      <c r="D50" s="216"/>
      <c r="E50" s="173"/>
      <c r="F50" s="173"/>
      <c r="G50" s="173"/>
      <c r="H50" s="173"/>
      <c r="I50" s="169"/>
      <c r="J50" s="173"/>
      <c r="K50" s="168"/>
      <c r="L50" s="173"/>
    </row>
    <row r="51" spans="1:12" s="139" customFormat="1" ht="16.5" customHeight="1">
      <c r="A51" s="137"/>
      <c r="B51" s="137"/>
      <c r="C51" s="137"/>
      <c r="D51" s="216"/>
      <c r="E51" s="173"/>
      <c r="F51" s="173"/>
      <c r="G51" s="173"/>
      <c r="H51" s="173"/>
      <c r="I51" s="169"/>
      <c r="J51" s="173"/>
      <c r="K51" s="168"/>
      <c r="L51" s="173"/>
    </row>
    <row r="52" spans="1:12" s="139" customFormat="1" ht="16.5" customHeight="1">
      <c r="A52" s="137"/>
      <c r="B52" s="137"/>
      <c r="C52" s="137"/>
      <c r="D52" s="216"/>
      <c r="E52" s="173"/>
      <c r="F52" s="173"/>
      <c r="G52" s="173"/>
      <c r="H52" s="173"/>
      <c r="I52" s="169"/>
      <c r="J52" s="173"/>
      <c r="K52" s="168"/>
      <c r="L52" s="173"/>
    </row>
    <row r="53" spans="1:12" s="139" customFormat="1" ht="16.5" customHeight="1">
      <c r="A53" s="137"/>
      <c r="B53" s="137"/>
      <c r="C53" s="137"/>
      <c r="D53" s="216"/>
      <c r="E53" s="173"/>
      <c r="F53" s="173"/>
      <c r="G53" s="173"/>
      <c r="H53" s="173"/>
      <c r="I53" s="169"/>
      <c r="J53" s="173"/>
      <c r="K53" s="168"/>
      <c r="L53" s="173"/>
    </row>
    <row r="54" spans="1:12" s="139" customFormat="1" ht="16.5" customHeight="1">
      <c r="A54" s="137"/>
      <c r="B54" s="137"/>
      <c r="C54" s="137"/>
      <c r="D54" s="216"/>
      <c r="E54" s="173"/>
      <c r="F54" s="173"/>
      <c r="G54" s="173"/>
      <c r="H54" s="173"/>
      <c r="I54" s="169"/>
      <c r="J54" s="173"/>
      <c r="K54" s="168"/>
      <c r="L54" s="173"/>
    </row>
    <row r="55" spans="1:12" s="139" customFormat="1" ht="16.5" customHeight="1">
      <c r="A55" s="137"/>
      <c r="B55" s="137"/>
      <c r="C55" s="137"/>
      <c r="D55" s="216"/>
      <c r="E55" s="173"/>
      <c r="F55" s="173"/>
      <c r="G55" s="173"/>
      <c r="H55" s="173"/>
      <c r="I55" s="169"/>
      <c r="J55" s="173"/>
      <c r="K55" s="168"/>
      <c r="L55" s="173"/>
    </row>
    <row r="56" spans="1:12" ht="21.75" customHeight="1">
      <c r="A56" s="274" t="str">
        <f>'2-4'!$A$57</f>
        <v>The accompanying condensed notes to the interim financial information are an integral part of this interim financial information.</v>
      </c>
      <c r="B56" s="274"/>
      <c r="C56" s="274"/>
      <c r="D56" s="274"/>
      <c r="E56" s="274"/>
      <c r="F56" s="274"/>
      <c r="G56" s="274"/>
      <c r="H56" s="274"/>
      <c r="I56" s="274"/>
      <c r="J56" s="274"/>
      <c r="K56" s="274"/>
      <c r="L56" s="274"/>
    </row>
    <row r="57" spans="1:12" ht="16.5" customHeight="1">
      <c r="A57" s="113" t="str">
        <f>+A1</f>
        <v>Energy Absolute Public Company Limited</v>
      </c>
      <c r="B57" s="113"/>
      <c r="C57" s="113"/>
      <c r="D57" s="114"/>
      <c r="G57" s="160"/>
      <c r="I57" s="161"/>
      <c r="K57" s="160"/>
      <c r="L57" s="162" t="s">
        <v>54</v>
      </c>
    </row>
    <row r="58" spans="1:11" ht="16.5" customHeight="1">
      <c r="A58" s="113" t="str">
        <f>A2</f>
        <v>Statement of Cash Flows </v>
      </c>
      <c r="B58" s="113"/>
      <c r="C58" s="113"/>
      <c r="D58" s="114"/>
      <c r="G58" s="160"/>
      <c r="I58" s="161"/>
      <c r="K58" s="160"/>
    </row>
    <row r="59" spans="1:12" ht="16.5" customHeight="1">
      <c r="A59" s="117" t="str">
        <f>+A3</f>
        <v>For the three-month period ended 31 March 2022</v>
      </c>
      <c r="B59" s="117"/>
      <c r="C59" s="117"/>
      <c r="D59" s="118"/>
      <c r="E59" s="119"/>
      <c r="F59" s="123"/>
      <c r="G59" s="163"/>
      <c r="H59" s="123"/>
      <c r="I59" s="164"/>
      <c r="J59" s="123"/>
      <c r="K59" s="163"/>
      <c r="L59" s="123"/>
    </row>
    <row r="60" spans="1:11" ht="16.5" customHeight="1">
      <c r="A60" s="113"/>
      <c r="B60" s="113"/>
      <c r="C60" s="113"/>
      <c r="D60" s="114"/>
      <c r="G60" s="160"/>
      <c r="I60" s="161"/>
      <c r="K60" s="160"/>
    </row>
    <row r="61" spans="1:11" ht="16.5" customHeight="1">
      <c r="A61" s="113"/>
      <c r="B61" s="113"/>
      <c r="C61" s="113"/>
      <c r="D61" s="114"/>
      <c r="G61" s="160"/>
      <c r="I61" s="161"/>
      <c r="K61" s="160"/>
    </row>
    <row r="62" spans="6:12" ht="16.5" customHeight="1">
      <c r="F62" s="265" t="s">
        <v>46</v>
      </c>
      <c r="G62" s="265"/>
      <c r="H62" s="265"/>
      <c r="I62" s="124"/>
      <c r="J62" s="265" t="s">
        <v>99</v>
      </c>
      <c r="K62" s="265"/>
      <c r="L62" s="265"/>
    </row>
    <row r="63" spans="1:12" ht="16.5" customHeight="1">
      <c r="A63" s="116"/>
      <c r="E63" s="113"/>
      <c r="F63" s="266" t="s">
        <v>127</v>
      </c>
      <c r="G63" s="266"/>
      <c r="H63" s="266"/>
      <c r="I63" s="126"/>
      <c r="J63" s="266" t="s">
        <v>127</v>
      </c>
      <c r="K63" s="266"/>
      <c r="L63" s="266"/>
    </row>
    <row r="64" spans="5:12" ht="16.5" customHeight="1">
      <c r="E64" s="113"/>
      <c r="F64" s="135" t="s">
        <v>228</v>
      </c>
      <c r="G64" s="165"/>
      <c r="H64" s="135" t="s">
        <v>197</v>
      </c>
      <c r="I64" s="165"/>
      <c r="J64" s="135" t="s">
        <v>228</v>
      </c>
      <c r="K64" s="165"/>
      <c r="L64" s="135" t="s">
        <v>197</v>
      </c>
    </row>
    <row r="65" spans="4:12" ht="16.5" customHeight="1">
      <c r="D65" s="118" t="s">
        <v>2</v>
      </c>
      <c r="E65" s="113"/>
      <c r="F65" s="136" t="s">
        <v>81</v>
      </c>
      <c r="G65" s="165"/>
      <c r="H65" s="136" t="s">
        <v>81</v>
      </c>
      <c r="I65" s="165"/>
      <c r="J65" s="136" t="s">
        <v>81</v>
      </c>
      <c r="K65" s="165"/>
      <c r="L65" s="136" t="s">
        <v>81</v>
      </c>
    </row>
    <row r="66" spans="1:12" ht="16.5" customHeight="1">
      <c r="A66" s="113" t="s">
        <v>34</v>
      </c>
      <c r="E66" s="113"/>
      <c r="F66" s="140"/>
      <c r="G66" s="168"/>
      <c r="H66" s="141"/>
      <c r="I66" s="169"/>
      <c r="J66" s="140"/>
      <c r="K66" s="168"/>
      <c r="L66" s="141"/>
    </row>
    <row r="67" spans="1:12" ht="16.5" customHeight="1">
      <c r="A67" s="115" t="s">
        <v>126</v>
      </c>
      <c r="D67" s="114"/>
      <c r="E67" s="113"/>
      <c r="F67" s="142">
        <v>15324</v>
      </c>
      <c r="G67" s="168"/>
      <c r="H67" s="143">
        <v>-56277</v>
      </c>
      <c r="I67" s="168"/>
      <c r="J67" s="129">
        <v>0</v>
      </c>
      <c r="K67" s="168"/>
      <c r="L67" s="143">
        <v>-55184</v>
      </c>
    </row>
    <row r="68" spans="1:12" ht="16.5" customHeight="1">
      <c r="A68" s="115" t="s">
        <v>204</v>
      </c>
      <c r="D68" s="132">
        <v>21.4</v>
      </c>
      <c r="E68" s="113"/>
      <c r="F68" s="142">
        <v>0</v>
      </c>
      <c r="G68" s="168"/>
      <c r="H68" s="143">
        <v>0</v>
      </c>
      <c r="I68" s="168"/>
      <c r="J68" s="142">
        <v>450000</v>
      </c>
      <c r="K68" s="168"/>
      <c r="L68" s="143">
        <v>100000</v>
      </c>
    </row>
    <row r="69" spans="1:12" ht="16.5" customHeight="1">
      <c r="A69" s="115" t="s">
        <v>185</v>
      </c>
      <c r="D69" s="132">
        <v>21.4</v>
      </c>
      <c r="E69" s="113"/>
      <c r="F69" s="129">
        <v>0</v>
      </c>
      <c r="G69" s="168"/>
      <c r="H69" s="122">
        <v>0</v>
      </c>
      <c r="I69" s="168"/>
      <c r="J69" s="129">
        <v>-774786</v>
      </c>
      <c r="K69" s="168"/>
      <c r="L69" s="143">
        <v>-399511</v>
      </c>
    </row>
    <row r="70" spans="1:12" ht="16.5" customHeight="1">
      <c r="A70" s="115" t="s">
        <v>101</v>
      </c>
      <c r="D70" s="132">
        <v>21.4</v>
      </c>
      <c r="E70" s="113"/>
      <c r="F70" s="129">
        <v>0</v>
      </c>
      <c r="G70" s="168"/>
      <c r="H70" s="122">
        <v>0</v>
      </c>
      <c r="I70" s="168"/>
      <c r="J70" s="129">
        <v>746000</v>
      </c>
      <c r="K70" s="139"/>
      <c r="L70" s="143">
        <v>1010000</v>
      </c>
    </row>
    <row r="71" spans="1:12" ht="16.5" customHeight="1">
      <c r="A71" s="115" t="s">
        <v>211</v>
      </c>
      <c r="D71" s="132"/>
      <c r="E71" s="113"/>
      <c r="F71" s="129">
        <v>0</v>
      </c>
      <c r="G71" s="168"/>
      <c r="H71" s="122">
        <v>0</v>
      </c>
      <c r="I71" s="168"/>
      <c r="J71" s="129">
        <v>0</v>
      </c>
      <c r="K71" s="139"/>
      <c r="L71" s="143">
        <v>-100000</v>
      </c>
    </row>
    <row r="72" spans="1:12" ht="16.5" customHeight="1">
      <c r="A72" s="115" t="s">
        <v>287</v>
      </c>
      <c r="D72" s="132" t="s">
        <v>255</v>
      </c>
      <c r="E72" s="113"/>
      <c r="F72" s="142">
        <v>-3215268</v>
      </c>
      <c r="G72" s="168"/>
      <c r="H72" s="143">
        <v>0</v>
      </c>
      <c r="I72" s="168"/>
      <c r="J72" s="142">
        <v>0</v>
      </c>
      <c r="K72" s="168"/>
      <c r="L72" s="143">
        <v>0</v>
      </c>
    </row>
    <row r="73" spans="1:12" ht="16.5" customHeight="1">
      <c r="A73" s="115" t="s">
        <v>86</v>
      </c>
      <c r="D73" s="132">
        <v>12.1</v>
      </c>
      <c r="E73" s="113"/>
      <c r="F73" s="142">
        <v>0</v>
      </c>
      <c r="G73" s="168"/>
      <c r="H73" s="143">
        <v>0</v>
      </c>
      <c r="I73" s="168"/>
      <c r="J73" s="142">
        <v>-3500000</v>
      </c>
      <c r="K73" s="168"/>
      <c r="L73" s="143">
        <v>-552745</v>
      </c>
    </row>
    <row r="74" spans="1:12" ht="16.5" customHeight="1">
      <c r="A74" s="115" t="s">
        <v>289</v>
      </c>
      <c r="D74" s="132"/>
      <c r="E74" s="113"/>
      <c r="F74" s="142"/>
      <c r="G74" s="168"/>
      <c r="H74" s="143"/>
      <c r="I74" s="168"/>
      <c r="J74" s="142"/>
      <c r="K74" s="168"/>
      <c r="L74" s="143"/>
    </row>
    <row r="75" spans="1:12" ht="16.5" customHeight="1">
      <c r="A75" s="115" t="s">
        <v>288</v>
      </c>
      <c r="D75" s="132" t="s">
        <v>255</v>
      </c>
      <c r="E75" s="113"/>
      <c r="F75" s="142">
        <v>26489</v>
      </c>
      <c r="G75" s="168"/>
      <c r="H75" s="143">
        <v>0</v>
      </c>
      <c r="I75" s="168"/>
      <c r="J75" s="142">
        <v>0</v>
      </c>
      <c r="K75" s="168"/>
      <c r="L75" s="143">
        <v>0</v>
      </c>
    </row>
    <row r="76" spans="1:12" ht="16.5" customHeight="1">
      <c r="A76" s="115" t="s">
        <v>236</v>
      </c>
      <c r="D76" s="132"/>
      <c r="E76" s="113"/>
      <c r="F76" s="142"/>
      <c r="G76" s="168"/>
      <c r="H76" s="143"/>
      <c r="I76" s="168"/>
      <c r="J76" s="142"/>
      <c r="K76" s="168"/>
      <c r="L76" s="143"/>
    </row>
    <row r="77" spans="2:12" ht="16.5" customHeight="1">
      <c r="B77" s="115" t="s">
        <v>237</v>
      </c>
      <c r="D77" s="132"/>
      <c r="E77" s="113"/>
      <c r="F77" s="142">
        <v>0</v>
      </c>
      <c r="G77" s="168"/>
      <c r="H77" s="143">
        <v>-20000</v>
      </c>
      <c r="I77" s="168"/>
      <c r="J77" s="142">
        <v>0</v>
      </c>
      <c r="K77" s="168"/>
      <c r="L77" s="143">
        <v>-841454</v>
      </c>
    </row>
    <row r="78" spans="1:12" ht="16.5" customHeight="1">
      <c r="A78" s="115" t="s">
        <v>286</v>
      </c>
      <c r="D78" s="132">
        <v>12.1</v>
      </c>
      <c r="E78" s="113"/>
      <c r="F78" s="142">
        <v>-7000</v>
      </c>
      <c r="G78" s="168"/>
      <c r="H78" s="143">
        <v>0</v>
      </c>
      <c r="I78" s="168"/>
      <c r="J78" s="142">
        <v>0</v>
      </c>
      <c r="K78" s="168"/>
      <c r="L78" s="143">
        <v>0</v>
      </c>
    </row>
    <row r="79" spans="1:12" ht="16.5" customHeight="1">
      <c r="A79" s="115" t="s">
        <v>136</v>
      </c>
      <c r="D79" s="114"/>
      <c r="E79" s="113"/>
      <c r="F79" s="142">
        <v>-711</v>
      </c>
      <c r="G79" s="168"/>
      <c r="H79" s="143">
        <v>0</v>
      </c>
      <c r="I79" s="168"/>
      <c r="J79" s="142">
        <v>-711</v>
      </c>
      <c r="K79" s="168"/>
      <c r="L79" s="143">
        <v>0</v>
      </c>
    </row>
    <row r="80" spans="1:12" ht="16.5" customHeight="1">
      <c r="A80" s="115" t="s">
        <v>192</v>
      </c>
      <c r="B80" s="116"/>
      <c r="D80" s="114"/>
      <c r="E80" s="113"/>
      <c r="F80" s="142">
        <v>-729042</v>
      </c>
      <c r="G80" s="168"/>
      <c r="H80" s="143">
        <v>-1494446</v>
      </c>
      <c r="I80" s="168"/>
      <c r="J80" s="142">
        <v>-2840</v>
      </c>
      <c r="K80" s="139"/>
      <c r="L80" s="122">
        <v>-32038</v>
      </c>
    </row>
    <row r="81" spans="1:12" ht="16.5" customHeight="1">
      <c r="A81" s="115" t="s">
        <v>214</v>
      </c>
      <c r="D81" s="120">
        <v>13</v>
      </c>
      <c r="E81" s="113"/>
      <c r="F81" s="142">
        <v>-8382</v>
      </c>
      <c r="G81" s="168"/>
      <c r="H81" s="143">
        <v>-27270</v>
      </c>
      <c r="I81" s="168"/>
      <c r="J81" s="142">
        <v>-536</v>
      </c>
      <c r="K81" s="139"/>
      <c r="L81" s="122">
        <v>-495</v>
      </c>
    </row>
    <row r="82" spans="1:11" ht="16.5" customHeight="1">
      <c r="A82" s="115" t="s">
        <v>238</v>
      </c>
      <c r="D82" s="114"/>
      <c r="E82" s="113"/>
      <c r="F82" s="142"/>
      <c r="G82" s="168"/>
      <c r="H82" s="143"/>
      <c r="I82" s="168"/>
      <c r="J82" s="142"/>
      <c r="K82" s="139"/>
    </row>
    <row r="83" spans="1:12" ht="16.5" customHeight="1">
      <c r="A83" s="116"/>
      <c r="B83" s="115" t="s">
        <v>137</v>
      </c>
      <c r="D83" s="132">
        <v>21.6</v>
      </c>
      <c r="E83" s="113"/>
      <c r="F83" s="142">
        <v>0</v>
      </c>
      <c r="G83" s="168"/>
      <c r="H83" s="143">
        <v>0</v>
      </c>
      <c r="I83" s="168"/>
      <c r="J83" s="142">
        <v>8488</v>
      </c>
      <c r="K83" s="139"/>
      <c r="L83" s="143">
        <v>34126</v>
      </c>
    </row>
    <row r="84" spans="1:12" ht="16.5" customHeight="1">
      <c r="A84" s="115" t="s">
        <v>102</v>
      </c>
      <c r="D84" s="180">
        <v>12.2</v>
      </c>
      <c r="E84" s="113"/>
      <c r="F84" s="142">
        <v>0</v>
      </c>
      <c r="G84" s="168"/>
      <c r="H84" s="143">
        <v>0</v>
      </c>
      <c r="I84" s="168"/>
      <c r="J84" s="142">
        <v>1768760</v>
      </c>
      <c r="K84" s="168"/>
      <c r="L84" s="139">
        <v>1406978</v>
      </c>
    </row>
    <row r="85" spans="1:12" ht="16.5" customHeight="1">
      <c r="A85" s="115" t="s">
        <v>103</v>
      </c>
      <c r="D85" s="114"/>
      <c r="E85" s="113"/>
      <c r="F85" s="142">
        <v>464</v>
      </c>
      <c r="G85" s="168"/>
      <c r="H85" s="143">
        <v>153</v>
      </c>
      <c r="I85" s="168"/>
      <c r="J85" s="142">
        <v>57752</v>
      </c>
      <c r="K85" s="168"/>
      <c r="L85" s="143">
        <v>27408</v>
      </c>
    </row>
    <row r="86" spans="1:12" ht="16.5" customHeight="1">
      <c r="A86" s="138" t="s">
        <v>222</v>
      </c>
      <c r="B86" s="138"/>
      <c r="C86" s="138"/>
      <c r="D86" s="114"/>
      <c r="E86" s="113"/>
      <c r="F86" s="142">
        <v>9657</v>
      </c>
      <c r="G86" s="168"/>
      <c r="H86" s="143">
        <v>0</v>
      </c>
      <c r="I86" s="168"/>
      <c r="J86" s="142">
        <v>0</v>
      </c>
      <c r="K86" s="168"/>
      <c r="L86" s="143">
        <v>0</v>
      </c>
    </row>
    <row r="87" spans="1:12" ht="16.5" customHeight="1">
      <c r="A87" s="115" t="s">
        <v>186</v>
      </c>
      <c r="D87" s="120">
        <v>13</v>
      </c>
      <c r="E87" s="113"/>
      <c r="F87" s="144">
        <v>-7565</v>
      </c>
      <c r="G87" s="168"/>
      <c r="H87" s="145">
        <v>0</v>
      </c>
      <c r="I87" s="168"/>
      <c r="J87" s="144">
        <v>0</v>
      </c>
      <c r="K87" s="168"/>
      <c r="L87" s="145">
        <v>0</v>
      </c>
    </row>
    <row r="88" spans="4:12" ht="16.5" customHeight="1">
      <c r="D88" s="114"/>
      <c r="E88" s="113"/>
      <c r="F88" s="172"/>
      <c r="G88" s="168"/>
      <c r="H88" s="173"/>
      <c r="I88" s="168"/>
      <c r="J88" s="172"/>
      <c r="K88" s="168"/>
      <c r="L88" s="173"/>
    </row>
    <row r="89" spans="1:12" ht="16.5" customHeight="1">
      <c r="A89" s="113" t="s">
        <v>215</v>
      </c>
      <c r="B89" s="113"/>
      <c r="C89" s="116"/>
      <c r="D89" s="114"/>
      <c r="E89" s="113"/>
      <c r="F89" s="144">
        <f>SUM(F67:F87)</f>
        <v>-3916034</v>
      </c>
      <c r="G89" s="173"/>
      <c r="H89" s="145">
        <f>SUM(H67:H87)</f>
        <v>-1597840</v>
      </c>
      <c r="I89" s="169"/>
      <c r="J89" s="144">
        <f>SUM(J67:J87)</f>
        <v>-1247873</v>
      </c>
      <c r="K89" s="168"/>
      <c r="L89" s="145">
        <f>SUM(L67:L87)</f>
        <v>597085</v>
      </c>
    </row>
    <row r="90" spans="1:12" s="139" customFormat="1" ht="16.5" customHeight="1">
      <c r="A90" s="137"/>
      <c r="B90" s="137"/>
      <c r="D90" s="216"/>
      <c r="E90" s="137"/>
      <c r="F90" s="173"/>
      <c r="G90" s="168"/>
      <c r="H90" s="173"/>
      <c r="I90" s="169"/>
      <c r="J90" s="173"/>
      <c r="K90" s="168"/>
      <c r="L90" s="173"/>
    </row>
    <row r="91" spans="1:12" ht="16.5" customHeight="1">
      <c r="A91" s="113" t="s">
        <v>35</v>
      </c>
      <c r="D91" s="114"/>
      <c r="E91" s="113"/>
      <c r="F91" s="140"/>
      <c r="G91" s="168"/>
      <c r="H91" s="141"/>
      <c r="I91" s="169"/>
      <c r="J91" s="140"/>
      <c r="K91" s="168"/>
      <c r="L91" s="141"/>
    </row>
    <row r="92" spans="1:12" ht="16.5" customHeight="1">
      <c r="A92" s="115" t="s">
        <v>175</v>
      </c>
      <c r="D92" s="120">
        <v>16</v>
      </c>
      <c r="E92" s="113"/>
      <c r="F92" s="142">
        <v>2876886</v>
      </c>
      <c r="G92" s="168"/>
      <c r="H92" s="143">
        <v>2288591</v>
      </c>
      <c r="I92" s="168"/>
      <c r="J92" s="142">
        <v>2090398</v>
      </c>
      <c r="K92" s="169"/>
      <c r="L92" s="147">
        <v>1438909</v>
      </c>
    </row>
    <row r="93" spans="1:12" ht="16.5" customHeight="1">
      <c r="A93" s="134" t="s">
        <v>176</v>
      </c>
      <c r="C93" s="116"/>
      <c r="D93" s="120">
        <v>16</v>
      </c>
      <c r="E93" s="113"/>
      <c r="F93" s="148">
        <v>-952203</v>
      </c>
      <c r="G93" s="139"/>
      <c r="H93" s="139">
        <v>-551965</v>
      </c>
      <c r="I93" s="139"/>
      <c r="J93" s="130">
        <v>-584178</v>
      </c>
      <c r="K93" s="139"/>
      <c r="L93" s="147">
        <v>-513236</v>
      </c>
    </row>
    <row r="94" spans="1:12" ht="16.5" customHeight="1">
      <c r="A94" s="134" t="s">
        <v>177</v>
      </c>
      <c r="C94" s="116"/>
      <c r="D94" s="120">
        <v>17</v>
      </c>
      <c r="E94" s="113"/>
      <c r="F94" s="148">
        <v>1000000</v>
      </c>
      <c r="G94" s="168"/>
      <c r="H94" s="149">
        <v>1557624</v>
      </c>
      <c r="I94" s="168"/>
      <c r="J94" s="148">
        <v>1000000</v>
      </c>
      <c r="K94" s="168"/>
      <c r="L94" s="147">
        <v>1500000</v>
      </c>
    </row>
    <row r="95" spans="1:12" ht="16.5" customHeight="1">
      <c r="A95" s="134" t="s">
        <v>178</v>
      </c>
      <c r="B95" s="134"/>
      <c r="C95" s="134"/>
      <c r="D95" s="120">
        <v>17</v>
      </c>
      <c r="E95" s="113"/>
      <c r="F95" s="142">
        <v>-1040305</v>
      </c>
      <c r="G95" s="168"/>
      <c r="H95" s="143">
        <v>-3080682</v>
      </c>
      <c r="I95" s="168"/>
      <c r="J95" s="142">
        <v>0</v>
      </c>
      <c r="K95" s="168"/>
      <c r="L95" s="147">
        <v>-3000000</v>
      </c>
    </row>
    <row r="96" spans="1:12" s="139" customFormat="1" ht="16.5" customHeight="1">
      <c r="A96" s="175" t="s">
        <v>284</v>
      </c>
      <c r="B96" s="175"/>
      <c r="C96" s="175"/>
      <c r="D96" s="183"/>
      <c r="E96" s="181"/>
      <c r="F96" s="182"/>
      <c r="G96" s="181"/>
      <c r="H96" s="143"/>
      <c r="I96" s="181"/>
      <c r="J96" s="182"/>
      <c r="K96" s="181"/>
      <c r="L96" s="143"/>
    </row>
    <row r="97" spans="2:12" ht="16.5" customHeight="1">
      <c r="B97" s="134" t="s">
        <v>157</v>
      </c>
      <c r="C97" s="134"/>
      <c r="D97" s="132"/>
      <c r="E97" s="113"/>
      <c r="F97" s="142">
        <v>0</v>
      </c>
      <c r="G97" s="168"/>
      <c r="H97" s="143">
        <v>2001</v>
      </c>
      <c r="I97" s="168"/>
      <c r="J97" s="142">
        <v>0</v>
      </c>
      <c r="K97" s="168"/>
      <c r="L97" s="147">
        <v>580000</v>
      </c>
    </row>
    <row r="98" spans="1:12" ht="16.5" customHeight="1">
      <c r="A98" s="115" t="s">
        <v>277</v>
      </c>
      <c r="B98" s="134"/>
      <c r="C98" s="134"/>
      <c r="D98" s="179">
        <v>21.5</v>
      </c>
      <c r="E98" s="113"/>
      <c r="F98" s="142">
        <v>0</v>
      </c>
      <c r="G98" s="168"/>
      <c r="H98" s="143">
        <v>0</v>
      </c>
      <c r="I98" s="168"/>
      <c r="J98" s="142">
        <v>-63100</v>
      </c>
      <c r="K98" s="168"/>
      <c r="L98" s="147">
        <v>0</v>
      </c>
    </row>
    <row r="99" spans="1:12" ht="16.5" customHeight="1">
      <c r="A99" s="138" t="s">
        <v>279</v>
      </c>
      <c r="B99" s="175"/>
      <c r="C99" s="175"/>
      <c r="D99" s="179">
        <v>21.5</v>
      </c>
      <c r="E99" s="113"/>
      <c r="F99" s="142">
        <v>0</v>
      </c>
      <c r="G99" s="168"/>
      <c r="H99" s="143">
        <v>0</v>
      </c>
      <c r="I99" s="168"/>
      <c r="J99" s="142">
        <v>-204000</v>
      </c>
      <c r="K99" s="168"/>
      <c r="L99" s="147">
        <v>0</v>
      </c>
    </row>
    <row r="100" spans="1:12" ht="16.5" customHeight="1">
      <c r="A100" s="138" t="s">
        <v>239</v>
      </c>
      <c r="B100" s="175"/>
      <c r="C100" s="175"/>
      <c r="D100" s="167">
        <v>17</v>
      </c>
      <c r="E100" s="113"/>
      <c r="F100" s="142">
        <v>-15674</v>
      </c>
      <c r="G100" s="168"/>
      <c r="H100" s="143">
        <v>-7558</v>
      </c>
      <c r="I100" s="168"/>
      <c r="J100" s="142">
        <v>-1000</v>
      </c>
      <c r="K100" s="168"/>
      <c r="L100" s="147">
        <v>-7500</v>
      </c>
    </row>
    <row r="101" spans="1:12" ht="16.5" customHeight="1">
      <c r="A101" s="134" t="s">
        <v>223</v>
      </c>
      <c r="B101" s="134"/>
      <c r="C101" s="134"/>
      <c r="D101" s="114"/>
      <c r="E101" s="113"/>
      <c r="F101" s="142">
        <v>-46324</v>
      </c>
      <c r="G101" s="168"/>
      <c r="H101" s="143">
        <v>-82313</v>
      </c>
      <c r="I101" s="168"/>
      <c r="J101" s="142">
        <v>-3820</v>
      </c>
      <c r="K101" s="168"/>
      <c r="L101" s="147">
        <v>-45478</v>
      </c>
    </row>
    <row r="102" spans="1:12" ht="16.5" customHeight="1">
      <c r="A102" s="134" t="s">
        <v>240</v>
      </c>
      <c r="D102" s="132"/>
      <c r="E102" s="113"/>
      <c r="F102" s="142"/>
      <c r="G102" s="168"/>
      <c r="H102" s="143"/>
      <c r="I102" s="168"/>
      <c r="J102" s="142"/>
      <c r="K102" s="168"/>
      <c r="L102" s="143"/>
    </row>
    <row r="103" spans="1:12" ht="16.5" customHeight="1">
      <c r="A103" s="134"/>
      <c r="B103" s="263" t="s">
        <v>241</v>
      </c>
      <c r="D103" s="132"/>
      <c r="E103" s="113"/>
      <c r="F103" s="142">
        <v>0</v>
      </c>
      <c r="G103" s="168"/>
      <c r="H103" s="143">
        <v>636908</v>
      </c>
      <c r="I103" s="168"/>
      <c r="J103" s="142">
        <v>0</v>
      </c>
      <c r="K103" s="168"/>
      <c r="L103" s="143" t="s">
        <v>202</v>
      </c>
    </row>
    <row r="104" spans="1:12" ht="16.5" customHeight="1">
      <c r="A104" s="134" t="s">
        <v>85</v>
      </c>
      <c r="B104" s="134"/>
      <c r="C104" s="134"/>
      <c r="D104" s="114"/>
      <c r="E104" s="113"/>
      <c r="F104" s="144">
        <v>-194869</v>
      </c>
      <c r="G104" s="168"/>
      <c r="H104" s="145">
        <v>-224112</v>
      </c>
      <c r="I104" s="168"/>
      <c r="J104" s="144">
        <v>-182910</v>
      </c>
      <c r="K104" s="168"/>
      <c r="L104" s="145">
        <v>-213349</v>
      </c>
    </row>
    <row r="105" spans="4:12" ht="16.5" customHeight="1">
      <c r="D105" s="114"/>
      <c r="E105" s="113"/>
      <c r="F105" s="140"/>
      <c r="G105" s="168"/>
      <c r="H105" s="141"/>
      <c r="I105" s="169"/>
      <c r="J105" s="140"/>
      <c r="K105" s="168"/>
      <c r="L105" s="141"/>
    </row>
    <row r="106" spans="1:12" ht="16.5" customHeight="1">
      <c r="A106" s="113" t="s">
        <v>215</v>
      </c>
      <c r="B106" s="113"/>
      <c r="C106" s="113"/>
      <c r="D106" s="114"/>
      <c r="E106" s="113"/>
      <c r="F106" s="144">
        <f>SUM(F92:F104)</f>
        <v>1627511</v>
      </c>
      <c r="G106" s="168"/>
      <c r="H106" s="145">
        <f>SUM(H92:H104)</f>
        <v>538494</v>
      </c>
      <c r="I106" s="173"/>
      <c r="J106" s="144">
        <f>SUM(J92:J104)</f>
        <v>2051390</v>
      </c>
      <c r="K106" s="168"/>
      <c r="L106" s="145">
        <f>SUM(L92:L104)</f>
        <v>-260654</v>
      </c>
    </row>
    <row r="107" spans="1:12" s="139" customFormat="1" ht="16.5" customHeight="1">
      <c r="A107" s="137"/>
      <c r="B107" s="137"/>
      <c r="D107" s="216"/>
      <c r="E107" s="137"/>
      <c r="F107" s="173"/>
      <c r="G107" s="168"/>
      <c r="H107" s="173"/>
      <c r="I107" s="169"/>
      <c r="J107" s="173"/>
      <c r="K107" s="168"/>
      <c r="L107" s="173"/>
    </row>
    <row r="108" spans="1:12" s="139" customFormat="1" ht="16.5" customHeight="1">
      <c r="A108" s="137"/>
      <c r="B108" s="137"/>
      <c r="D108" s="216"/>
      <c r="E108" s="137"/>
      <c r="F108" s="173"/>
      <c r="G108" s="168"/>
      <c r="H108" s="173"/>
      <c r="I108" s="169"/>
      <c r="J108" s="173"/>
      <c r="K108" s="168"/>
      <c r="L108" s="173"/>
    </row>
    <row r="109" spans="1:12" s="139" customFormat="1" ht="16.5" customHeight="1">
      <c r="A109" s="137"/>
      <c r="B109" s="137"/>
      <c r="D109" s="216"/>
      <c r="E109" s="137"/>
      <c r="F109" s="173"/>
      <c r="G109" s="168"/>
      <c r="H109" s="173"/>
      <c r="I109" s="169"/>
      <c r="J109" s="173"/>
      <c r="K109" s="168"/>
      <c r="L109" s="173"/>
    </row>
    <row r="110" spans="1:12" s="139" customFormat="1" ht="27" customHeight="1">
      <c r="A110" s="137"/>
      <c r="B110" s="137"/>
      <c r="D110" s="216"/>
      <c r="E110" s="137"/>
      <c r="F110" s="173"/>
      <c r="G110" s="168"/>
      <c r="H110" s="173"/>
      <c r="I110" s="169"/>
      <c r="J110" s="173"/>
      <c r="K110" s="168"/>
      <c r="L110" s="173"/>
    </row>
    <row r="111" spans="1:12" ht="21.75" customHeight="1">
      <c r="A111" s="273" t="str">
        <f>'2-4'!$A$57</f>
        <v>The accompanying condensed notes to the interim financial information are an integral part of this interim financial information.</v>
      </c>
      <c r="B111" s="273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</row>
    <row r="112" spans="1:12" ht="16.5" customHeight="1">
      <c r="A112" s="113" t="str">
        <f>+A57</f>
        <v>Energy Absolute Public Company Limited</v>
      </c>
      <c r="B112" s="113"/>
      <c r="C112" s="113"/>
      <c r="D112" s="114"/>
      <c r="G112" s="160"/>
      <c r="I112" s="161"/>
      <c r="K112" s="160"/>
      <c r="L112" s="162" t="s">
        <v>54</v>
      </c>
    </row>
    <row r="113" spans="1:11" ht="16.5" customHeight="1">
      <c r="A113" s="113" t="str">
        <f>A58</f>
        <v>Statement of Cash Flows </v>
      </c>
      <c r="B113" s="113"/>
      <c r="C113" s="113"/>
      <c r="D113" s="114"/>
      <c r="G113" s="160"/>
      <c r="I113" s="161"/>
      <c r="K113" s="160"/>
    </row>
    <row r="114" spans="1:12" ht="16.5" customHeight="1">
      <c r="A114" s="117" t="str">
        <f>+A59</f>
        <v>For the three-month period ended 31 March 2022</v>
      </c>
      <c r="B114" s="117"/>
      <c r="C114" s="117"/>
      <c r="D114" s="118"/>
      <c r="E114" s="119"/>
      <c r="F114" s="123"/>
      <c r="G114" s="163"/>
      <c r="H114" s="123"/>
      <c r="I114" s="164"/>
      <c r="J114" s="123"/>
      <c r="K114" s="163"/>
      <c r="L114" s="123"/>
    </row>
    <row r="115" spans="1:11" ht="16.5" customHeight="1">
      <c r="A115" s="113"/>
      <c r="B115" s="113"/>
      <c r="C115" s="113"/>
      <c r="D115" s="114"/>
      <c r="G115" s="160"/>
      <c r="I115" s="161"/>
      <c r="K115" s="160"/>
    </row>
    <row r="116" spans="1:11" ht="16.5" customHeight="1">
      <c r="A116" s="113"/>
      <c r="B116" s="113"/>
      <c r="C116" s="113"/>
      <c r="D116" s="114"/>
      <c r="G116" s="160"/>
      <c r="I116" s="161"/>
      <c r="K116" s="160"/>
    </row>
    <row r="117" spans="6:12" ht="16.5" customHeight="1">
      <c r="F117" s="265" t="s">
        <v>46</v>
      </c>
      <c r="G117" s="265"/>
      <c r="H117" s="265"/>
      <c r="I117" s="124"/>
      <c r="J117" s="265" t="s">
        <v>99</v>
      </c>
      <c r="K117" s="265"/>
      <c r="L117" s="265"/>
    </row>
    <row r="118" spans="1:12" ht="16.5" customHeight="1">
      <c r="A118" s="116"/>
      <c r="E118" s="113"/>
      <c r="F118" s="266" t="s">
        <v>127</v>
      </c>
      <c r="G118" s="266"/>
      <c r="H118" s="266"/>
      <c r="I118" s="126"/>
      <c r="J118" s="266" t="s">
        <v>127</v>
      </c>
      <c r="K118" s="266"/>
      <c r="L118" s="266"/>
    </row>
    <row r="119" spans="5:12" ht="16.5" customHeight="1">
      <c r="E119" s="113"/>
      <c r="F119" s="135" t="s">
        <v>228</v>
      </c>
      <c r="G119" s="165"/>
      <c r="H119" s="135" t="s">
        <v>197</v>
      </c>
      <c r="I119" s="165"/>
      <c r="J119" s="135" t="s">
        <v>228</v>
      </c>
      <c r="K119" s="165"/>
      <c r="L119" s="135" t="s">
        <v>197</v>
      </c>
    </row>
    <row r="120" spans="4:12" ht="16.5" customHeight="1">
      <c r="D120" s="118" t="s">
        <v>2</v>
      </c>
      <c r="E120" s="113"/>
      <c r="F120" s="136" t="s">
        <v>81</v>
      </c>
      <c r="G120" s="165"/>
      <c r="H120" s="136" t="s">
        <v>81</v>
      </c>
      <c r="I120" s="165"/>
      <c r="J120" s="136" t="s">
        <v>81</v>
      </c>
      <c r="K120" s="165"/>
      <c r="L120" s="136" t="s">
        <v>81</v>
      </c>
    </row>
    <row r="121" spans="5:12" ht="16.5" customHeight="1">
      <c r="E121" s="113"/>
      <c r="F121" s="140"/>
      <c r="G121" s="168"/>
      <c r="H121" s="141"/>
      <c r="I121" s="169"/>
      <c r="J121" s="140"/>
      <c r="K121" s="168"/>
      <c r="L121" s="141"/>
    </row>
    <row r="122" spans="1:12" ht="16.5" customHeight="1">
      <c r="A122" s="113"/>
      <c r="B122" s="113"/>
      <c r="C122" s="113"/>
      <c r="D122" s="114"/>
      <c r="E122" s="113"/>
      <c r="F122" s="172"/>
      <c r="G122" s="168"/>
      <c r="H122" s="173"/>
      <c r="I122" s="173"/>
      <c r="J122" s="172"/>
      <c r="K122" s="168"/>
      <c r="L122" s="173"/>
    </row>
    <row r="123" spans="1:12" ht="16.5" customHeight="1">
      <c r="A123" s="113" t="s">
        <v>259</v>
      </c>
      <c r="B123" s="113"/>
      <c r="C123" s="113"/>
      <c r="D123" s="114"/>
      <c r="E123" s="113"/>
      <c r="F123" s="142">
        <f>F49+F89+F106</f>
        <v>276736</v>
      </c>
      <c r="G123" s="168"/>
      <c r="H123" s="143">
        <f>H49+H89+H106</f>
        <v>1487834</v>
      </c>
      <c r="I123" s="169"/>
      <c r="J123" s="142">
        <f>J49+J89+J106</f>
        <v>510796</v>
      </c>
      <c r="K123" s="168"/>
      <c r="L123" s="143">
        <f>L49+L89+L106</f>
        <v>312676</v>
      </c>
    </row>
    <row r="124" spans="1:12" ht="16.5" customHeight="1">
      <c r="A124" s="115" t="s">
        <v>50</v>
      </c>
      <c r="D124" s="114"/>
      <c r="E124" s="113"/>
      <c r="F124" s="142">
        <f>'2-4'!H17</f>
        <v>2926972</v>
      </c>
      <c r="G124" s="168"/>
      <c r="H124" s="143">
        <v>2950667</v>
      </c>
      <c r="I124" s="168"/>
      <c r="J124" s="142">
        <f>'2-4'!L17</f>
        <v>662435</v>
      </c>
      <c r="K124" s="168"/>
      <c r="L124" s="143">
        <v>637795</v>
      </c>
    </row>
    <row r="125" spans="1:12" ht="16.5" customHeight="1">
      <c r="A125" s="115" t="s">
        <v>208</v>
      </c>
      <c r="B125" s="116"/>
      <c r="C125" s="116"/>
      <c r="D125" s="114"/>
      <c r="E125" s="113"/>
      <c r="F125" s="144">
        <v>-39588</v>
      </c>
      <c r="G125" s="168"/>
      <c r="H125" s="145">
        <v>96334</v>
      </c>
      <c r="I125" s="168"/>
      <c r="J125" s="144">
        <v>-860</v>
      </c>
      <c r="K125" s="168"/>
      <c r="L125" s="145">
        <v>-751</v>
      </c>
    </row>
    <row r="126" spans="4:12" ht="16.5" customHeight="1">
      <c r="D126" s="114"/>
      <c r="E126" s="113"/>
      <c r="F126" s="140"/>
      <c r="G126" s="168"/>
      <c r="H126" s="141"/>
      <c r="I126" s="169"/>
      <c r="J126" s="140"/>
      <c r="K126" s="168"/>
      <c r="L126" s="141"/>
    </row>
    <row r="127" spans="1:12" ht="16.5" customHeight="1" thickBot="1">
      <c r="A127" s="113" t="s">
        <v>51</v>
      </c>
      <c r="D127" s="114"/>
      <c r="E127" s="113"/>
      <c r="F127" s="150">
        <f>SUM(F123:F126)</f>
        <v>3164120</v>
      </c>
      <c r="G127" s="168"/>
      <c r="H127" s="151">
        <f>SUM(H123:H126)</f>
        <v>4534835</v>
      </c>
      <c r="I127" s="169"/>
      <c r="J127" s="150">
        <f>SUM(J123:J125)</f>
        <v>1172371</v>
      </c>
      <c r="K127" s="168"/>
      <c r="L127" s="151">
        <f>SUM(L123:L126)</f>
        <v>949720</v>
      </c>
    </row>
    <row r="128" spans="5:12" ht="16.5" customHeight="1" thickTop="1">
      <c r="E128" s="113"/>
      <c r="F128" s="140"/>
      <c r="G128" s="168"/>
      <c r="H128" s="141"/>
      <c r="I128" s="169"/>
      <c r="J128" s="140"/>
      <c r="K128" s="168"/>
      <c r="L128" s="141"/>
    </row>
    <row r="129" spans="1:12" ht="16.5" customHeight="1">
      <c r="A129" s="113" t="s">
        <v>142</v>
      </c>
      <c r="D129" s="114"/>
      <c r="E129" s="113"/>
      <c r="F129" s="142"/>
      <c r="G129" s="170"/>
      <c r="H129" s="143"/>
      <c r="I129" s="171"/>
      <c r="J129" s="142"/>
      <c r="K129" s="170"/>
      <c r="L129" s="143"/>
    </row>
    <row r="130" spans="1:12" ht="16.5" customHeight="1">
      <c r="A130" s="134" t="s">
        <v>80</v>
      </c>
      <c r="D130" s="114"/>
      <c r="E130" s="113"/>
      <c r="F130" s="142"/>
      <c r="G130" s="170"/>
      <c r="H130" s="143"/>
      <c r="I130" s="171"/>
      <c r="J130" s="142"/>
      <c r="K130" s="170"/>
      <c r="L130" s="143"/>
    </row>
    <row r="131" spans="1:12" ht="16.5" customHeight="1">
      <c r="A131" s="134"/>
      <c r="B131" s="115" t="s">
        <v>143</v>
      </c>
      <c r="D131" s="114"/>
      <c r="E131" s="113"/>
      <c r="F131" s="144">
        <f>F127</f>
        <v>3164120</v>
      </c>
      <c r="G131" s="170"/>
      <c r="H131" s="145">
        <f>H127</f>
        <v>4534835</v>
      </c>
      <c r="I131" s="168"/>
      <c r="J131" s="144">
        <f>J127</f>
        <v>1172371</v>
      </c>
      <c r="K131" s="169"/>
      <c r="L131" s="145">
        <f>L127</f>
        <v>949720</v>
      </c>
    </row>
    <row r="132" spans="1:12" ht="16.5" customHeight="1">
      <c r="A132" s="134"/>
      <c r="D132" s="114"/>
      <c r="E132" s="113"/>
      <c r="F132" s="142"/>
      <c r="G132" s="170"/>
      <c r="H132" s="143"/>
      <c r="I132" s="171"/>
      <c r="J132" s="142"/>
      <c r="K132" s="170"/>
      <c r="L132" s="143"/>
    </row>
    <row r="133" spans="1:12" ht="16.5" customHeight="1" thickBot="1">
      <c r="A133" s="134"/>
      <c r="D133" s="114"/>
      <c r="E133" s="113"/>
      <c r="F133" s="150">
        <f>SUM(F131:F132)</f>
        <v>3164120</v>
      </c>
      <c r="G133" s="170"/>
      <c r="H133" s="151">
        <f>SUM(H131:H132)</f>
        <v>4534835</v>
      </c>
      <c r="I133" s="171"/>
      <c r="J133" s="150">
        <f>SUM(J131:J132)</f>
        <v>1172371</v>
      </c>
      <c r="K133" s="170"/>
      <c r="L133" s="151">
        <f>SUM(L131:L132)</f>
        <v>949720</v>
      </c>
    </row>
    <row r="134" spans="3:12" ht="16.5" customHeight="1" thickTop="1">
      <c r="C134" s="116"/>
      <c r="D134" s="114"/>
      <c r="E134" s="113"/>
      <c r="F134" s="140"/>
      <c r="G134" s="168"/>
      <c r="H134" s="141"/>
      <c r="I134" s="169"/>
      <c r="J134" s="140"/>
      <c r="K134" s="168"/>
      <c r="L134" s="141"/>
    </row>
    <row r="135" spans="3:12" ht="16.5" customHeight="1">
      <c r="C135" s="116"/>
      <c r="D135" s="114"/>
      <c r="E135" s="113"/>
      <c r="F135" s="140"/>
      <c r="G135" s="168"/>
      <c r="H135" s="141"/>
      <c r="I135" s="169"/>
      <c r="J135" s="140"/>
      <c r="K135" s="168"/>
      <c r="L135" s="141"/>
    </row>
    <row r="136" spans="1:12" ht="16.5" customHeight="1">
      <c r="A136" s="113" t="s">
        <v>166</v>
      </c>
      <c r="D136" s="114"/>
      <c r="E136" s="113"/>
      <c r="F136" s="140"/>
      <c r="G136" s="168"/>
      <c r="H136" s="141"/>
      <c r="I136" s="169"/>
      <c r="J136" s="140"/>
      <c r="K136" s="168"/>
      <c r="L136" s="141"/>
    </row>
    <row r="137" spans="1:10" ht="16.5" customHeight="1">
      <c r="A137" s="134" t="s">
        <v>144</v>
      </c>
      <c r="B137" s="116"/>
      <c r="C137" s="116"/>
      <c r="D137" s="114"/>
      <c r="E137" s="113"/>
      <c r="F137" s="129"/>
      <c r="J137" s="129"/>
    </row>
    <row r="138" spans="1:10" ht="16.5" customHeight="1">
      <c r="A138" s="134"/>
      <c r="B138" s="116" t="s">
        <v>280</v>
      </c>
      <c r="C138" s="116"/>
      <c r="D138" s="114"/>
      <c r="E138" s="113"/>
      <c r="F138" s="129"/>
      <c r="J138" s="129"/>
    </row>
    <row r="139" spans="1:12" ht="16.5" customHeight="1">
      <c r="A139" s="134"/>
      <c r="B139" s="116" t="s">
        <v>149</v>
      </c>
      <c r="C139" s="116"/>
      <c r="D139" s="114"/>
      <c r="E139" s="113"/>
      <c r="F139" s="142">
        <v>565929</v>
      </c>
      <c r="G139" s="168"/>
      <c r="H139" s="143">
        <v>157843</v>
      </c>
      <c r="I139" s="168"/>
      <c r="J139" s="142">
        <v>0</v>
      </c>
      <c r="K139" s="170"/>
      <c r="L139" s="143">
        <v>0</v>
      </c>
    </row>
    <row r="140" spans="1:12" ht="16.5" customHeight="1">
      <c r="A140" s="115" t="s">
        <v>145</v>
      </c>
      <c r="B140" s="116"/>
      <c r="C140" s="134"/>
      <c r="D140" s="184">
        <v>19</v>
      </c>
      <c r="E140" s="113"/>
      <c r="F140" s="142">
        <v>-264</v>
      </c>
      <c r="G140" s="168"/>
      <c r="H140" s="143">
        <v>-742</v>
      </c>
      <c r="I140" s="168"/>
      <c r="J140" s="142">
        <v>0</v>
      </c>
      <c r="K140" s="170"/>
      <c r="L140" s="143">
        <v>0</v>
      </c>
    </row>
    <row r="141" spans="1:12" ht="16.5" customHeight="1">
      <c r="A141" s="134" t="s">
        <v>281</v>
      </c>
      <c r="B141" s="116"/>
      <c r="C141" s="134"/>
      <c r="D141" s="184">
        <v>14</v>
      </c>
      <c r="E141" s="113"/>
      <c r="F141" s="142">
        <v>573</v>
      </c>
      <c r="G141" s="168"/>
      <c r="H141" s="143">
        <v>2608</v>
      </c>
      <c r="I141" s="168"/>
      <c r="J141" s="142">
        <v>0</v>
      </c>
      <c r="K141" s="170"/>
      <c r="L141" s="143">
        <v>0</v>
      </c>
    </row>
    <row r="142" spans="1:12" ht="16.5" customHeight="1">
      <c r="A142" s="134" t="s">
        <v>254</v>
      </c>
      <c r="B142" s="134"/>
      <c r="D142" s="174"/>
      <c r="F142" s="142"/>
      <c r="G142" s="166"/>
      <c r="H142" s="143"/>
      <c r="I142" s="166"/>
      <c r="J142" s="142"/>
      <c r="K142" s="170"/>
      <c r="L142" s="143"/>
    </row>
    <row r="143" spans="3:12" ht="16.5" customHeight="1">
      <c r="C143" s="115" t="s">
        <v>278</v>
      </c>
      <c r="E143" s="113"/>
      <c r="F143" s="142">
        <v>-333650</v>
      </c>
      <c r="G143" s="168"/>
      <c r="H143" s="143">
        <v>0</v>
      </c>
      <c r="I143" s="169"/>
      <c r="J143" s="142">
        <v>0</v>
      </c>
      <c r="K143" s="168"/>
      <c r="L143" s="143">
        <v>0</v>
      </c>
    </row>
    <row r="144" spans="1:12" s="139" customFormat="1" ht="16.5" customHeight="1">
      <c r="A144" s="138"/>
      <c r="B144" s="138"/>
      <c r="C144" s="138"/>
      <c r="D144" s="167"/>
      <c r="E144" s="137"/>
      <c r="F144" s="143"/>
      <c r="G144" s="168"/>
      <c r="H144" s="143"/>
      <c r="I144" s="169"/>
      <c r="J144" s="143"/>
      <c r="K144" s="168"/>
      <c r="L144" s="143"/>
    </row>
    <row r="145" spans="1:12" s="139" customFormat="1" ht="16.5" customHeight="1">
      <c r="A145" s="138"/>
      <c r="B145" s="138"/>
      <c r="C145" s="138"/>
      <c r="D145" s="167"/>
      <c r="E145" s="137"/>
      <c r="F145" s="143"/>
      <c r="G145" s="168"/>
      <c r="H145" s="143"/>
      <c r="I145" s="169"/>
      <c r="J145" s="143"/>
      <c r="K145" s="168"/>
      <c r="L145" s="143"/>
    </row>
    <row r="146" spans="1:12" s="139" customFormat="1" ht="16.5" customHeight="1">
      <c r="A146" s="138"/>
      <c r="B146" s="138"/>
      <c r="C146" s="138"/>
      <c r="D146" s="167"/>
      <c r="E146" s="137"/>
      <c r="F146" s="143"/>
      <c r="G146" s="168"/>
      <c r="H146" s="143"/>
      <c r="I146" s="169"/>
      <c r="J146" s="143"/>
      <c r="K146" s="168"/>
      <c r="L146" s="143"/>
    </row>
    <row r="147" spans="1:12" s="139" customFormat="1" ht="16.5" customHeight="1">
      <c r="A147" s="138"/>
      <c r="B147" s="138"/>
      <c r="C147" s="138"/>
      <c r="D147" s="167"/>
      <c r="E147" s="137"/>
      <c r="F147" s="143"/>
      <c r="G147" s="168"/>
      <c r="H147" s="143"/>
      <c r="I147" s="169"/>
      <c r="J147" s="143"/>
      <c r="K147" s="168"/>
      <c r="L147" s="143"/>
    </row>
    <row r="148" spans="1:12" s="139" customFormat="1" ht="16.5" customHeight="1">
      <c r="A148" s="138"/>
      <c r="B148" s="138"/>
      <c r="C148" s="138"/>
      <c r="D148" s="167"/>
      <c r="E148" s="137"/>
      <c r="F148" s="143"/>
      <c r="G148" s="168"/>
      <c r="H148" s="143"/>
      <c r="I148" s="169"/>
      <c r="J148" s="143"/>
      <c r="K148" s="168"/>
      <c r="L148" s="143"/>
    </row>
    <row r="149" spans="1:12" s="139" customFormat="1" ht="16.5" customHeight="1">
      <c r="A149" s="138"/>
      <c r="B149" s="138"/>
      <c r="C149" s="138"/>
      <c r="D149" s="167"/>
      <c r="E149" s="137"/>
      <c r="F149" s="143"/>
      <c r="G149" s="168"/>
      <c r="H149" s="143"/>
      <c r="I149" s="169"/>
      <c r="J149" s="143"/>
      <c r="K149" s="168"/>
      <c r="L149" s="143"/>
    </row>
    <row r="150" spans="1:12" s="139" customFormat="1" ht="16.5" customHeight="1">
      <c r="A150" s="138"/>
      <c r="B150" s="138"/>
      <c r="C150" s="138"/>
      <c r="D150" s="167"/>
      <c r="E150" s="137"/>
      <c r="F150" s="143"/>
      <c r="G150" s="168"/>
      <c r="H150" s="143"/>
      <c r="I150" s="169"/>
      <c r="J150" s="143"/>
      <c r="K150" s="168"/>
      <c r="L150" s="143"/>
    </row>
    <row r="151" spans="1:12" s="139" customFormat="1" ht="16.5" customHeight="1">
      <c r="A151" s="138"/>
      <c r="B151" s="138"/>
      <c r="C151" s="138"/>
      <c r="D151" s="167"/>
      <c r="E151" s="137"/>
      <c r="F151" s="143"/>
      <c r="G151" s="168"/>
      <c r="H151" s="143"/>
      <c r="I151" s="169"/>
      <c r="J151" s="143"/>
      <c r="K151" s="168"/>
      <c r="L151" s="143"/>
    </row>
    <row r="152" spans="1:12" s="139" customFormat="1" ht="16.5" customHeight="1">
      <c r="A152" s="138"/>
      <c r="B152" s="138"/>
      <c r="C152" s="138"/>
      <c r="D152" s="167"/>
      <c r="E152" s="137"/>
      <c r="F152" s="143"/>
      <c r="G152" s="168"/>
      <c r="H152" s="143"/>
      <c r="I152" s="169"/>
      <c r="J152" s="143"/>
      <c r="K152" s="168"/>
      <c r="L152" s="143"/>
    </row>
    <row r="153" spans="1:12" s="139" customFormat="1" ht="16.5" customHeight="1">
      <c r="A153" s="138"/>
      <c r="B153" s="138"/>
      <c r="C153" s="138"/>
      <c r="D153" s="167"/>
      <c r="E153" s="137"/>
      <c r="F153" s="143"/>
      <c r="G153" s="168"/>
      <c r="H153" s="143"/>
      <c r="I153" s="169"/>
      <c r="J153" s="143"/>
      <c r="K153" s="168"/>
      <c r="L153" s="143"/>
    </row>
    <row r="154" spans="1:12" s="139" customFormat="1" ht="16.5" customHeight="1">
      <c r="A154" s="138"/>
      <c r="B154" s="138"/>
      <c r="C154" s="138"/>
      <c r="D154" s="167"/>
      <c r="E154" s="137"/>
      <c r="F154" s="143"/>
      <c r="G154" s="168"/>
      <c r="H154" s="143"/>
      <c r="I154" s="169"/>
      <c r="J154" s="143"/>
      <c r="K154" s="168"/>
      <c r="L154" s="143"/>
    </row>
    <row r="155" spans="1:12" s="139" customFormat="1" ht="16.5" customHeight="1">
      <c r="A155" s="138"/>
      <c r="B155" s="138"/>
      <c r="C155" s="138"/>
      <c r="D155" s="167"/>
      <c r="E155" s="137"/>
      <c r="F155" s="143"/>
      <c r="G155" s="168"/>
      <c r="H155" s="143"/>
      <c r="I155" s="169"/>
      <c r="J155" s="143"/>
      <c r="K155" s="168"/>
      <c r="L155" s="143"/>
    </row>
    <row r="156" spans="1:12" s="139" customFormat="1" ht="16.5" customHeight="1">
      <c r="A156" s="138"/>
      <c r="B156" s="138"/>
      <c r="C156" s="138"/>
      <c r="D156" s="167"/>
      <c r="E156" s="137"/>
      <c r="F156" s="143"/>
      <c r="G156" s="168"/>
      <c r="H156" s="143"/>
      <c r="I156" s="169"/>
      <c r="J156" s="143"/>
      <c r="K156" s="168"/>
      <c r="L156" s="143"/>
    </row>
    <row r="157" spans="1:12" s="139" customFormat="1" ht="16.5" customHeight="1">
      <c r="A157" s="138"/>
      <c r="B157" s="138"/>
      <c r="C157" s="138"/>
      <c r="D157" s="167"/>
      <c r="E157" s="137"/>
      <c r="F157" s="143"/>
      <c r="G157" s="168"/>
      <c r="H157" s="143"/>
      <c r="I157" s="169"/>
      <c r="J157" s="143"/>
      <c r="K157" s="168"/>
      <c r="L157" s="143"/>
    </row>
    <row r="158" spans="1:12" s="139" customFormat="1" ht="16.5" customHeight="1">
      <c r="A158" s="138"/>
      <c r="B158" s="138"/>
      <c r="C158" s="138"/>
      <c r="D158" s="167"/>
      <c r="E158" s="137"/>
      <c r="F158" s="143"/>
      <c r="G158" s="168"/>
      <c r="H158" s="143"/>
      <c r="I158" s="169"/>
      <c r="J158" s="143"/>
      <c r="K158" s="168"/>
      <c r="L158" s="143"/>
    </row>
    <row r="159" spans="1:12" s="139" customFormat="1" ht="16.5" customHeight="1">
      <c r="A159" s="138"/>
      <c r="B159" s="138"/>
      <c r="C159" s="138"/>
      <c r="D159" s="167"/>
      <c r="E159" s="137"/>
      <c r="F159" s="143"/>
      <c r="G159" s="168"/>
      <c r="H159" s="143"/>
      <c r="I159" s="169"/>
      <c r="J159" s="143"/>
      <c r="K159" s="168"/>
      <c r="L159" s="143"/>
    </row>
    <row r="160" spans="1:12" s="139" customFormat="1" ht="16.5" customHeight="1">
      <c r="A160" s="138"/>
      <c r="B160" s="138"/>
      <c r="C160" s="138"/>
      <c r="D160" s="167"/>
      <c r="E160" s="137"/>
      <c r="F160" s="143"/>
      <c r="G160" s="168"/>
      <c r="H160" s="143"/>
      <c r="I160" s="169"/>
      <c r="J160" s="143"/>
      <c r="K160" s="168"/>
      <c r="L160" s="143"/>
    </row>
    <row r="161" spans="1:12" s="139" customFormat="1" ht="16.5" customHeight="1">
      <c r="A161" s="138"/>
      <c r="B161" s="138"/>
      <c r="C161" s="138"/>
      <c r="D161" s="167"/>
      <c r="E161" s="137"/>
      <c r="F161" s="143"/>
      <c r="G161" s="168"/>
      <c r="H161" s="143"/>
      <c r="I161" s="169"/>
      <c r="J161" s="143"/>
      <c r="K161" s="168"/>
      <c r="L161" s="143"/>
    </row>
    <row r="162" spans="1:12" s="139" customFormat="1" ht="16.5" customHeight="1">
      <c r="A162" s="138"/>
      <c r="B162" s="138"/>
      <c r="C162" s="138"/>
      <c r="D162" s="167"/>
      <c r="E162" s="137"/>
      <c r="F162" s="143"/>
      <c r="G162" s="168"/>
      <c r="H162" s="143"/>
      <c r="I162" s="169"/>
      <c r="J162" s="143"/>
      <c r="K162" s="168"/>
      <c r="L162" s="143"/>
    </row>
    <row r="163" spans="1:12" s="139" customFormat="1" ht="16.5" customHeight="1">
      <c r="A163" s="138"/>
      <c r="B163" s="138"/>
      <c r="C163" s="138"/>
      <c r="D163" s="167"/>
      <c r="E163" s="137"/>
      <c r="F163" s="143"/>
      <c r="G163" s="168"/>
      <c r="H163" s="143"/>
      <c r="I163" s="169"/>
      <c r="J163" s="143"/>
      <c r="K163" s="168"/>
      <c r="L163" s="143"/>
    </row>
    <row r="164" spans="1:12" s="139" customFormat="1" ht="16.5" customHeight="1">
      <c r="A164" s="138"/>
      <c r="B164" s="138"/>
      <c r="C164" s="138"/>
      <c r="D164" s="167"/>
      <c r="E164" s="137"/>
      <c r="F164" s="143"/>
      <c r="G164" s="168"/>
      <c r="H164" s="143"/>
      <c r="I164" s="169"/>
      <c r="J164" s="143"/>
      <c r="K164" s="168"/>
      <c r="L164" s="143"/>
    </row>
    <row r="165" spans="1:12" s="139" customFormat="1" ht="16.5" customHeight="1">
      <c r="A165" s="138"/>
      <c r="B165" s="138"/>
      <c r="C165" s="138"/>
      <c r="D165" s="167"/>
      <c r="E165" s="137"/>
      <c r="F165" s="143"/>
      <c r="G165" s="168"/>
      <c r="H165" s="143"/>
      <c r="I165" s="169"/>
      <c r="J165" s="143"/>
      <c r="K165" s="168"/>
      <c r="L165" s="143"/>
    </row>
    <row r="166" s="120" customFormat="1" ht="16.5" customHeight="1"/>
    <row r="167" spans="1:12" ht="21.75" customHeight="1">
      <c r="A167" s="273" t="str">
        <f>'2-4'!$A$57</f>
        <v>The accompanying condensed notes to the interim financial information are an integral part of this interim financial information.</v>
      </c>
      <c r="B167" s="273"/>
      <c r="C167" s="273"/>
      <c r="D167" s="273"/>
      <c r="E167" s="273"/>
      <c r="F167" s="273"/>
      <c r="G167" s="273"/>
      <c r="H167" s="273"/>
      <c r="I167" s="273"/>
      <c r="J167" s="273"/>
      <c r="K167" s="273"/>
      <c r="L167" s="273"/>
    </row>
  </sheetData>
  <sheetProtection/>
  <mergeCells count="15">
    <mergeCell ref="A167:L167"/>
    <mergeCell ref="A56:L56"/>
    <mergeCell ref="F6:H6"/>
    <mergeCell ref="J6:L6"/>
    <mergeCell ref="F7:H7"/>
    <mergeCell ref="J7:L7"/>
    <mergeCell ref="F62:H62"/>
    <mergeCell ref="J62:L62"/>
    <mergeCell ref="F63:H63"/>
    <mergeCell ref="J63:L63"/>
    <mergeCell ref="F117:H117"/>
    <mergeCell ref="J117:L117"/>
    <mergeCell ref="F118:H118"/>
    <mergeCell ref="J118:L118"/>
    <mergeCell ref="A111:L111"/>
  </mergeCells>
  <printOptions/>
  <pageMargins left="0.8" right="0.5" top="0.5" bottom="0.6" header="0.49" footer="0.4"/>
  <pageSetup firstPageNumber="9" useFirstPageNumber="1" fitToHeight="0" horizontalDpi="1200" verticalDpi="1200" orientation="portrait" paperSize="9" scale="85" r:id="rId1"/>
  <headerFooter>
    <oddFooter>&amp;R&amp;"Arial,Regular"&amp;10&amp;P</oddFooter>
  </headerFooter>
  <rowBreaks count="2" manualBreakCount="2">
    <brk id="56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Charuporn K.</cp:lastModifiedBy>
  <cp:lastPrinted>2022-05-13T06:25:04Z</cp:lastPrinted>
  <dcterms:created xsi:type="dcterms:W3CDTF">2014-03-04T07:14:12Z</dcterms:created>
  <dcterms:modified xsi:type="dcterms:W3CDTF">2022-05-23T04:51:42Z</dcterms:modified>
  <cp:category/>
  <cp:version/>
  <cp:contentType/>
  <cp:contentStatus/>
</cp:coreProperties>
</file>