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51" activeTab="0"/>
  </bookViews>
  <sheets>
    <sheet name="2-4" sheetId="1" r:id="rId1"/>
    <sheet name="5-6 (3m)" sheetId="2" r:id="rId2"/>
    <sheet name="7-8 (6m)" sheetId="3" r:id="rId3"/>
    <sheet name="9" sheetId="4" r:id="rId4"/>
    <sheet name="10" sheetId="5" r:id="rId5"/>
    <sheet name="11-13" sheetId="6" r:id="rId6"/>
  </sheets>
  <definedNames/>
  <calcPr calcMode="manual" fullCalcOnLoad="1"/>
</workbook>
</file>

<file path=xl/sharedStrings.xml><?xml version="1.0" encoding="utf-8"?>
<sst xmlns="http://schemas.openxmlformats.org/spreadsheetml/2006/main" count="541" uniqueCount="291">
  <si>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</si>
  <si>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</si>
  <si>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</si>
  <si>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</si>
  <si>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</si>
  <si>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</si>
  <si>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</si>
  <si>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</si>
  <si>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</si>
  <si>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</si>
  <si>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</si>
  <si>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</si>
  <si>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</si>
  <si>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</si>
  <si>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</si>
  <si>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</si>
  <si>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</si>
  <si>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</si>
  <si>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</si>
  <si>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</si>
  <si>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</si>
  <si>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</si>
  <si>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</si>
  <si>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</si>
  <si>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</si>
  <si>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</si>
  <si>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</si>
  <si>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</si>
  <si>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</si>
  <si>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</si>
  <si>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</si>
  <si>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</si>
  <si>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</si>
  <si>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</si>
  <si>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</si>
  <si>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</si>
  <si>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</si>
  <si>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</si>
  <si>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</si>
  <si>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</si>
  <si>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</si>
  <si>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</si>
  <si>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</si>
  <si>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</si>
  <si>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</si>
  <si>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</si>
  <si>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</si>
  <si>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</si>
  <si>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</si>
  <si>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</si>
  <si>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</si>
  <si>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</si>
  <si>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</si>
  <si>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</si>
  <si>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</si>
  <si>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</si>
  <si>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</si>
  <si>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</si>
  <si>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</si>
  <si>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</si>
  <si>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</si>
  <si>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</si>
  <si>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</si>
  <si>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</si>
  <si>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</si>
  <si>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</si>
  <si>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</si>
  <si>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</si>
  <si>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</si>
  <si>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</si>
  <si>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</si>
  <si>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</si>
  <si>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</si>
  <si>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</si>
  <si>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</si>
  <si>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</si>
  <si>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</si>
  <si>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</si>
  <si>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</si>
  <si>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</si>
  <si>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</si>
  <si>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</si>
  <si>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</si>
  <si>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</si>
  <si>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</si>
  <si>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</si>
  <si>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</si>
  <si>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</si>
  <si>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</si>
  <si>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</si>
  <si>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</si>
  <si>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</si>
  <si>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</si>
  <si>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</si>
  <si>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</si>
  <si>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</si>
  <si>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</si>
  <si>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</si>
  <si>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</si>
  <si>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</si>
  <si>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</si>
  <si>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</si>
  <si>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</si>
  <si>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</si>
  <si>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</si>
  <si>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</si>
  <si>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</si>
  <si>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</si>
  <si>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</si>
  <si>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</si>
  <si>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</si>
  <si>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</si>
  <si>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</si>
  <si>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Goodwill</t>
  </si>
  <si>
    <t>from changes</t>
  </si>
  <si>
    <t>in shareholding</t>
  </si>
  <si>
    <t xml:space="preserve"> subsidiaries</t>
  </si>
  <si>
    <t>comprehensive</t>
  </si>
  <si>
    <t>Share of other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</si>
  <si>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</si>
  <si>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</si>
  <si>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</si>
  <si>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</si>
  <si>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</si>
  <si>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</si>
  <si>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</si>
  <si>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</si>
  <si>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</si>
  <si>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</si>
  <si>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</si>
  <si>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</si>
  <si>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 xml:space="preserve">interests in </t>
  </si>
  <si>
    <t xml:space="preserve">Capital contributions by non-controlling </t>
  </si>
  <si>
    <t>- Other non-current liabilities</t>
  </si>
  <si>
    <t>Other non-current assets, net</t>
  </si>
  <si>
    <t>Trade accounts receivable, net</t>
  </si>
  <si>
    <t>Other comprehensive income (expense)</t>
  </si>
  <si>
    <t>Long-term loans from financial institutions, net</t>
  </si>
  <si>
    <t>Current portion of debentures, net</t>
  </si>
  <si>
    <t>Note</t>
  </si>
  <si>
    <t>Payments for purchases of investment property</t>
  </si>
  <si>
    <t xml:space="preserve">Investments in associates </t>
  </si>
  <si>
    <t>from related parties</t>
  </si>
  <si>
    <t>Equity attributable to owners of the parent</t>
  </si>
  <si>
    <t>Cost of sales and services</t>
  </si>
  <si>
    <t>Total expenses</t>
  </si>
  <si>
    <t xml:space="preserve">Earnings per share </t>
  </si>
  <si>
    <t>Cash flows before changes in operating assets</t>
  </si>
  <si>
    <t>and liabilities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</si>
  <si>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</si>
  <si>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</si>
  <si>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</si>
  <si>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</si>
  <si>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 xml:space="preserve">Remeasurements </t>
  </si>
  <si>
    <t xml:space="preserve">of post-employment </t>
  </si>
  <si>
    <t>benefit obligations</t>
  </si>
  <si>
    <t xml:space="preserve">   payables for purchase of assets</t>
  </si>
  <si>
    <t xml:space="preserve">   (including retention for constructions)</t>
  </si>
  <si>
    <t>Basic earnings per share (Baht per share)</t>
  </si>
  <si>
    <t>for the period</t>
  </si>
  <si>
    <t>to net cash provided by operations, net:</t>
  </si>
  <si>
    <t>Proceeds from advance receipts for land rental</t>
  </si>
  <si>
    <t xml:space="preserve">   subsequently to profit or loss</t>
  </si>
  <si>
    <t>associates and</t>
  </si>
  <si>
    <t>(expense) of</t>
  </si>
  <si>
    <t>Other component of equity</t>
  </si>
  <si>
    <t>2020</t>
  </si>
  <si>
    <t>and related parties</t>
  </si>
  <si>
    <t>Cash generated from (used in) operations</t>
  </si>
  <si>
    <t xml:space="preserve">Financial assets measured at fair value </t>
  </si>
  <si>
    <t>Lease liabilities, net</t>
  </si>
  <si>
    <t>Current portion of lease liabilities, net</t>
  </si>
  <si>
    <t>Right-of-use assets, net</t>
  </si>
  <si>
    <t>Payments for lease liabilities</t>
  </si>
  <si>
    <t>Change in fair value</t>
  </si>
  <si>
    <t>equity instruments</t>
  </si>
  <si>
    <t>financial institutions, net</t>
  </si>
  <si>
    <t>Discount</t>
  </si>
  <si>
    <t>Opening balance as at 1 January 2020</t>
  </si>
  <si>
    <t>Deferred tax liabilities</t>
  </si>
  <si>
    <t>Supplymentary information: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</si>
  <si>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</si>
  <si>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</si>
  <si>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</si>
  <si>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</si>
  <si>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Total comprehensive income (expense) attributable to</t>
  </si>
  <si>
    <t>Derivative liabilities</t>
  </si>
  <si>
    <t>Gain on remeasurement of financial instruments, net</t>
  </si>
  <si>
    <t>Acquisitions of indirect subsidiaries</t>
  </si>
  <si>
    <t>Proceeds from acquisitions of indirect subsidiaries</t>
  </si>
  <si>
    <t>Payments for acquisitions of indirect subsidiaries</t>
  </si>
  <si>
    <t xml:space="preserve">Short-term loans to other parties and </t>
  </si>
  <si>
    <t>related parties, net</t>
  </si>
  <si>
    <t xml:space="preserve">Construction payables and payables </t>
  </si>
  <si>
    <t>for purchase of assets</t>
  </si>
  <si>
    <t>Total comprehensive income (expense)</t>
  </si>
  <si>
    <t xml:space="preserve">- Amortisation of advance receipts for </t>
  </si>
  <si>
    <t xml:space="preserve">  land rental from related parties</t>
  </si>
  <si>
    <t>30 June</t>
  </si>
  <si>
    <t>Closing balance as at 30 June 2020</t>
  </si>
  <si>
    <t>Dividend paid</t>
  </si>
  <si>
    <t>- Losses on write-off of equipment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</si>
  <si>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</si>
  <si>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</si>
  <si>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</si>
  <si>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</si>
  <si>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 xml:space="preserve">   Income tax on item that will not be reclassified</t>
  </si>
  <si>
    <t xml:space="preserve">Item that will not be reclassified </t>
  </si>
  <si>
    <t xml:space="preserve">Total items that will not be reclassified </t>
  </si>
  <si>
    <t>to profit or loss</t>
  </si>
  <si>
    <t xml:space="preserve">Total items that will be reclassified </t>
  </si>
  <si>
    <t xml:space="preserve">Other comprehensive income (expense) </t>
  </si>
  <si>
    <t>for the period, net of tax</t>
  </si>
  <si>
    <t xml:space="preserve">Payments for short-term loans to related parties </t>
  </si>
  <si>
    <t>Interest paid capitalised in property, plant and equipment</t>
  </si>
  <si>
    <t>at fair value through other comprehensive income</t>
  </si>
  <si>
    <t>Proceeds from disposals of equipment and vehicles</t>
  </si>
  <si>
    <t>Share of losses from investments in associates</t>
  </si>
  <si>
    <t>interests of subsidiaries</t>
  </si>
  <si>
    <t>- Share of losses from investments in associates</t>
  </si>
  <si>
    <t>- Gains on changing in shareholding interests in</t>
  </si>
  <si>
    <t>Separate financial information</t>
  </si>
  <si>
    <t>of investments in</t>
  </si>
  <si>
    <t>of an investment in</t>
  </si>
  <si>
    <t>an equity instrument</t>
  </si>
  <si>
    <t>- Gains on remeasurement of financial instruments</t>
  </si>
  <si>
    <t>Payments for purchases of property, plant and equipment</t>
  </si>
  <si>
    <t xml:space="preserve">Payments for an investment in financial assets measured </t>
  </si>
  <si>
    <t>Other accounts receivable, net</t>
  </si>
  <si>
    <t>Investment properties, net</t>
  </si>
  <si>
    <t>Short-term loans from financial institutions, net</t>
  </si>
  <si>
    <t>Short-term loans from other parties</t>
  </si>
  <si>
    <t>As at 30 June 2021</t>
  </si>
  <si>
    <t>For the three-month period ended 30 June 2021</t>
  </si>
  <si>
    <t>For the six-month period ended 30 June 2021</t>
  </si>
  <si>
    <t>Opening balance as at 1 January 2021</t>
  </si>
  <si>
    <t>Closing balance as at 30 June 2021</t>
  </si>
  <si>
    <t>2021</t>
  </si>
  <si>
    <t xml:space="preserve">   Share of other comprehensive income (expense) from</t>
  </si>
  <si>
    <t>- Losses on write-off of intangible assets</t>
  </si>
  <si>
    <t xml:space="preserve">Payments for long-term loans to related parties </t>
  </si>
  <si>
    <t>Payments for deferred financing fee</t>
  </si>
  <si>
    <t>- Changes in right-of-use assets and lease liabilities</t>
  </si>
  <si>
    <t>Currency exchange gains, net</t>
  </si>
  <si>
    <t xml:space="preserve">   for using the equity method, net</t>
  </si>
  <si>
    <t>Total comprehensive income (expense) for the period</t>
  </si>
  <si>
    <t>- (Reversal) Allowance for impairment of assets</t>
  </si>
  <si>
    <t xml:space="preserve">   an associate</t>
  </si>
  <si>
    <t>- Unrealised gains on exchange rates</t>
  </si>
  <si>
    <t>Payments for an investment in a joint venture</t>
  </si>
  <si>
    <t>Payments for short-term loans from related parties</t>
  </si>
  <si>
    <t>Net cash payments in financing activities</t>
  </si>
  <si>
    <t>- Reclassification of deferred financing fee</t>
  </si>
  <si>
    <t>-</t>
  </si>
  <si>
    <t>The accompanying condensed notes to the interim financial information on pages 14 to 46 are an integral part of this interim financial information.</t>
  </si>
  <si>
    <t>through other comprehensive income, net</t>
  </si>
  <si>
    <t>Capital increase and call for paid-up of subsidiaries</t>
  </si>
  <si>
    <t>Change in shareholding interests in a subsidiary</t>
  </si>
  <si>
    <t xml:space="preserve">  and joint ventures</t>
  </si>
  <si>
    <t>- Allowance for decrease in value of inventories</t>
  </si>
  <si>
    <t xml:space="preserve">Investment in joint ventures </t>
  </si>
  <si>
    <t>and joint ventures, net</t>
  </si>
  <si>
    <t>and joint ventures</t>
  </si>
  <si>
    <t xml:space="preserve">Proceeds from short-term loans to related parties </t>
  </si>
  <si>
    <t>Payments for purchases of intangible assets</t>
  </si>
  <si>
    <t xml:space="preserve">Proceeds from short-term loans from an other party </t>
  </si>
  <si>
    <t xml:space="preserve">Proceeds from paid-up ordinary shares </t>
  </si>
  <si>
    <t>of subsidiaries from non-controlling interests</t>
  </si>
  <si>
    <t xml:space="preserve">   associates and joint ventures accounted</t>
  </si>
  <si>
    <t>joint ventures</t>
  </si>
  <si>
    <t>Payments for an investment in an associate</t>
  </si>
  <si>
    <r>
      <t xml:space="preserve">Liabilities and equity </t>
    </r>
    <r>
      <rPr>
        <sz val="10"/>
        <rFont val="Arial"/>
        <family val="2"/>
      </rPr>
      <t>(continued)</t>
    </r>
  </si>
  <si>
    <t xml:space="preserve">Deposits at financial institutions </t>
  </si>
  <si>
    <t>used as collateral</t>
  </si>
  <si>
    <t xml:space="preserve">Current portion of long-term loans </t>
  </si>
  <si>
    <t>to other parties and related parties</t>
  </si>
  <si>
    <t xml:space="preserve">Long-term loans to other parties </t>
  </si>
  <si>
    <t xml:space="preserve">Advance receipts for land rental </t>
  </si>
  <si>
    <t xml:space="preserve">   Changes in fair value of equity investments </t>
  </si>
  <si>
    <t xml:space="preserve">   at fair value through </t>
  </si>
  <si>
    <t xml:space="preserve">   other comprehensive income, net</t>
  </si>
  <si>
    <t xml:space="preserve">   Share of other comprehensive income (expense) </t>
  </si>
  <si>
    <t xml:space="preserve">   from associates and joint ventures accounted</t>
  </si>
  <si>
    <t xml:space="preserve">- Losses (gains) on disposals of property, </t>
  </si>
  <si>
    <t xml:space="preserve">   plant and equipment</t>
  </si>
  <si>
    <t xml:space="preserve">Net cash receipts from (payments in) </t>
  </si>
  <si>
    <t xml:space="preserve">   operating activities</t>
  </si>
  <si>
    <t xml:space="preserve">   investing activities</t>
  </si>
  <si>
    <t xml:space="preserve">Net increase (decrease) in cash </t>
  </si>
  <si>
    <t xml:space="preserve">   and cash equivalents</t>
  </si>
  <si>
    <t xml:space="preserve">Currency translation differences on cash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</si>
</sst>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[$$]#,##0.00_);\([$$]#,##0.00\)"/>
    <numFmt numFmtId="171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Browallia Ne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170" fontId="41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286">
    <xf numFmtId="0" fontId="0" fillId="0" borderId="0" xfId="0" applyFont="1" applyAlignment="1">
      <alignment/>
    </xf>
    <xf numFmtId="0" fontId="5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167" fontId="6" fillId="0" borderId="1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167" fontId="6" fillId="0" borderId="0" xfId="65" applyNumberFormat="1" applyFont="1" applyFill="1" applyBorder="1" applyAlignment="1">
      <alignment horizontal="right" vertical="center"/>
      <protection/>
    </xf>
    <xf numFmtId="167" fontId="6" fillId="0" borderId="0" xfId="65" applyNumberFormat="1" applyFont="1" applyFill="1" applyBorder="1" applyAlignment="1">
      <alignment horizontal="center"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6" fillId="0" borderId="0" xfId="44" applyNumberFormat="1" applyFont="1" applyFill="1" applyAlignment="1">
      <alignment horizontal="right" vertical="center"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5" fillId="0" borderId="0" xfId="65" applyNumberFormat="1" applyFont="1" applyFill="1" applyAlignment="1">
      <alignment horizontal="right" vertical="center"/>
      <protection/>
    </xf>
    <xf numFmtId="0" fontId="6" fillId="0" borderId="0" xfId="65" applyNumberFormat="1" applyFont="1" applyFill="1" applyAlignment="1">
      <alignment horizontal="right" vertical="center"/>
      <protection/>
    </xf>
    <xf numFmtId="0" fontId="6" fillId="0" borderId="10" xfId="62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Border="1" applyAlignment="1">
      <alignment horizontal="right" vertical="center"/>
    </xf>
    <xf numFmtId="166" fontId="6" fillId="0" borderId="0" xfId="60" applyNumberFormat="1" applyFont="1" applyFill="1" applyBorder="1" applyAlignment="1">
      <alignment horizontal="left" vertical="center"/>
      <protection/>
    </xf>
    <xf numFmtId="167" fontId="5" fillId="0" borderId="0" xfId="65" applyNumberFormat="1" applyFont="1" applyFill="1" applyAlignment="1">
      <alignment horizontal="right" vertical="center"/>
      <protection/>
    </xf>
    <xf numFmtId="167" fontId="5" fillId="0" borderId="0" xfId="42" applyNumberFormat="1" applyFont="1" applyFill="1" applyAlignment="1">
      <alignment vertical="center"/>
    </xf>
    <xf numFmtId="167" fontId="5" fillId="0" borderId="0" xfId="65" applyNumberFormat="1" applyFont="1" applyFill="1" applyAlignment="1">
      <alignment vertical="center"/>
      <protection/>
    </xf>
    <xf numFmtId="167" fontId="5" fillId="0" borderId="10" xfId="65" applyNumberFormat="1" applyFont="1" applyFill="1" applyBorder="1" applyAlignment="1">
      <alignment horizontal="right" vertical="center"/>
      <protection/>
    </xf>
    <xf numFmtId="167" fontId="5" fillId="0" borderId="0" xfId="65" applyNumberFormat="1" applyFont="1" applyFill="1" applyBorder="1" applyAlignment="1">
      <alignment horizontal="right" vertical="center"/>
      <protection/>
    </xf>
    <xf numFmtId="167" fontId="5" fillId="0" borderId="10" xfId="65" applyNumberFormat="1" applyFont="1" applyFill="1" applyBorder="1" applyAlignment="1">
      <alignment vertical="center"/>
      <protection/>
    </xf>
    <xf numFmtId="167" fontId="5" fillId="0" borderId="11" xfId="65" applyNumberFormat="1" applyFont="1" applyFill="1" applyBorder="1" applyAlignment="1">
      <alignment horizontal="right" vertical="center"/>
      <protection/>
    </xf>
    <xf numFmtId="167" fontId="5" fillId="0" borderId="10" xfId="42" applyNumberFormat="1" applyFont="1" applyFill="1" applyBorder="1" applyAlignment="1">
      <alignment horizontal="right" vertical="center"/>
    </xf>
    <xf numFmtId="167" fontId="5" fillId="0" borderId="0" xfId="42" applyNumberFormat="1" applyFont="1" applyFill="1" applyBorder="1" applyAlignment="1">
      <alignment horizontal="right" vertical="center"/>
    </xf>
    <xf numFmtId="167" fontId="5" fillId="0" borderId="10" xfId="42" applyNumberFormat="1" applyFont="1" applyFill="1" applyBorder="1" applyAlignment="1">
      <alignment vertical="center"/>
    </xf>
    <xf numFmtId="166" fontId="5" fillId="0" borderId="0" xfId="60" applyNumberFormat="1" applyFont="1" applyFill="1" applyAlignment="1">
      <alignment vertical="center"/>
      <protection/>
    </xf>
    <xf numFmtId="167" fontId="5" fillId="0" borderId="0" xfId="42" applyNumberFormat="1" applyFont="1" applyFill="1" applyAlignment="1">
      <alignment horizontal="right" vertical="center"/>
    </xf>
    <xf numFmtId="167" fontId="6" fillId="0" borderId="0" xfId="65" applyNumberFormat="1" applyFont="1" applyFill="1" applyBorder="1" applyAlignment="1">
      <alignment vertical="center"/>
      <protection/>
    </xf>
    <xf numFmtId="166" fontId="7" fillId="0" borderId="0" xfId="58" applyNumberFormat="1" applyFont="1" applyFill="1" applyBorder="1" applyAlignment="1">
      <alignment horizontal="right" vertical="center"/>
      <protection/>
    </xf>
    <xf numFmtId="167" fontId="3" fillId="0" borderId="0" xfId="63" applyNumberFormat="1" applyFont="1" applyFill="1" applyBorder="1" applyAlignment="1">
      <alignment horizontal="right" vertical="center"/>
      <protection/>
    </xf>
    <xf numFmtId="166" fontId="3" fillId="0" borderId="0" xfId="63" applyNumberFormat="1" applyFont="1" applyFill="1" applyBorder="1" applyAlignment="1">
      <alignment vertical="center"/>
      <protection/>
    </xf>
    <xf numFmtId="167" fontId="3" fillId="0" borderId="10" xfId="63" applyNumberFormat="1" applyFont="1" applyFill="1" applyBorder="1" applyAlignment="1">
      <alignment horizontal="right" vertical="center"/>
      <protection/>
    </xf>
    <xf numFmtId="164" fontId="3" fillId="0" borderId="0" xfId="63" applyNumberFormat="1" applyFont="1" applyFill="1" applyBorder="1" applyAlignment="1">
      <alignment horizontal="center" vertical="center"/>
      <protection/>
    </xf>
    <xf numFmtId="164" fontId="3" fillId="0" borderId="0" xfId="63" applyNumberFormat="1" applyFont="1" applyFill="1" applyBorder="1" applyAlignment="1">
      <alignment horizontal="left" vertical="center"/>
      <protection/>
    </xf>
    <xf numFmtId="164" fontId="3" fillId="0" borderId="0" xfId="61" applyNumberFormat="1" applyFont="1" applyFill="1" applyBorder="1" applyAlignment="1">
      <alignment horizontal="center" vertical="center"/>
      <protection/>
    </xf>
    <xf numFmtId="164" fontId="3" fillId="0" borderId="0" xfId="61" applyNumberFormat="1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left" vertical="center"/>
      <protection/>
    </xf>
    <xf numFmtId="166" fontId="3" fillId="0" borderId="0" xfId="60" applyNumberFormat="1" applyFont="1" applyFill="1" applyBorder="1" applyAlignment="1">
      <alignment horizontal="center" vertical="center"/>
      <protection/>
    </xf>
    <xf numFmtId="166" fontId="3" fillId="0" borderId="0" xfId="60" applyNumberFormat="1" applyFont="1" applyFill="1" applyBorder="1" applyAlignment="1">
      <alignment horizontal="left" vertical="center"/>
      <protection/>
    </xf>
    <xf numFmtId="166" fontId="3" fillId="0" borderId="0" xfId="60" applyNumberFormat="1" applyFont="1" applyFill="1" applyBorder="1" applyAlignment="1">
      <alignment horizontal="right" vertical="center"/>
      <protection/>
    </xf>
    <xf numFmtId="166" fontId="3" fillId="0" borderId="0" xfId="60" applyNumberFormat="1" applyFont="1" applyFill="1" applyBorder="1" applyAlignment="1">
      <alignment vertical="center"/>
      <protection/>
    </xf>
    <xf numFmtId="166" fontId="7" fillId="0" borderId="10" xfId="67" applyNumberFormat="1" applyFont="1" applyFill="1" applyBorder="1" applyAlignment="1">
      <alignment horizontal="left" vertical="center"/>
      <protection/>
    </xf>
    <xf numFmtId="166" fontId="7" fillId="0" borderId="10" xfId="60" applyNumberFormat="1" applyFont="1" applyFill="1" applyBorder="1" applyAlignment="1">
      <alignment horizontal="left" vertical="center"/>
      <protection/>
    </xf>
    <xf numFmtId="166" fontId="3" fillId="0" borderId="10" xfId="60" applyNumberFormat="1" applyFont="1" applyFill="1" applyBorder="1" applyAlignment="1">
      <alignment horizontal="center" vertical="center"/>
      <protection/>
    </xf>
    <xf numFmtId="166" fontId="3" fillId="0" borderId="10" xfId="60" applyNumberFormat="1" applyFont="1" applyFill="1" applyBorder="1" applyAlignment="1">
      <alignment horizontal="left" vertical="center"/>
      <protection/>
    </xf>
    <xf numFmtId="166" fontId="3" fillId="0" borderId="10" xfId="60" applyNumberFormat="1" applyFont="1" applyFill="1" applyBorder="1" applyAlignment="1">
      <alignment horizontal="right" vertical="center"/>
      <protection/>
    </xf>
    <xf numFmtId="166" fontId="3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vertical="center"/>
    </xf>
    <xf numFmtId="166" fontId="7" fillId="0" borderId="0" xfId="61" applyNumberFormat="1" applyFont="1" applyFill="1" applyBorder="1" applyAlignment="1">
      <alignment horizontal="left" vertical="center"/>
      <protection/>
    </xf>
    <xf numFmtId="166" fontId="7" fillId="0" borderId="0" xfId="63" applyNumberFormat="1" applyFont="1" applyFill="1" applyBorder="1" applyAlignment="1">
      <alignment horizontal="left" vertical="center"/>
      <protection/>
    </xf>
    <xf numFmtId="166" fontId="3" fillId="0" borderId="0" xfId="63" applyNumberFormat="1" applyFont="1" applyFill="1" applyBorder="1" applyAlignment="1">
      <alignment horizontal="center" vertical="center"/>
      <protection/>
    </xf>
    <xf numFmtId="166" fontId="3" fillId="0" borderId="0" xfId="63" applyNumberFormat="1" applyFont="1" applyFill="1" applyBorder="1" applyAlignment="1">
      <alignment horizontal="left" vertical="center"/>
      <protection/>
    </xf>
    <xf numFmtId="166" fontId="7" fillId="0" borderId="10" xfId="66" applyNumberFormat="1" applyFont="1" applyFill="1" applyBorder="1" applyAlignment="1">
      <alignment horizontal="left" vertical="center"/>
      <protection/>
    </xf>
    <xf numFmtId="166" fontId="7" fillId="0" borderId="10" xfId="63" applyNumberFormat="1" applyFont="1" applyFill="1" applyBorder="1" applyAlignment="1">
      <alignment horizontal="left" vertical="center"/>
      <protection/>
    </xf>
    <xf numFmtId="166" fontId="3" fillId="0" borderId="10" xfId="63" applyNumberFormat="1" applyFont="1" applyFill="1" applyBorder="1" applyAlignment="1">
      <alignment horizontal="center" vertical="center"/>
      <protection/>
    </xf>
    <xf numFmtId="166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left" vertical="center"/>
      <protection/>
    </xf>
    <xf numFmtId="164" fontId="3" fillId="0" borderId="10" xfId="63" applyNumberFormat="1" applyFont="1" applyFill="1" applyBorder="1" applyAlignment="1">
      <alignment horizontal="center" vertical="center"/>
      <protection/>
    </xf>
    <xf numFmtId="166" fontId="7" fillId="0" borderId="0" xfId="66" applyNumberFormat="1" applyFont="1" applyFill="1" applyBorder="1" applyAlignment="1">
      <alignment horizontal="left" vertical="center"/>
      <protection/>
    </xf>
    <xf numFmtId="166" fontId="3" fillId="0" borderId="0" xfId="61" applyNumberFormat="1" applyFont="1" applyFill="1" applyBorder="1" applyAlignment="1">
      <alignment horizontal="left" vertical="center"/>
      <protection/>
    </xf>
    <xf numFmtId="166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Border="1" applyAlignment="1">
      <alignment horizontal="right" vertical="center"/>
      <protection/>
    </xf>
    <xf numFmtId="167" fontId="5" fillId="33" borderId="0" xfId="42" applyNumberFormat="1" applyFont="1" applyFill="1" applyAlignment="1">
      <alignment vertical="center"/>
    </xf>
    <xf numFmtId="167" fontId="5" fillId="33" borderId="10" xfId="65" applyNumberFormat="1" applyFont="1" applyFill="1" applyBorder="1" applyAlignment="1">
      <alignment horizontal="right" vertical="center"/>
      <protection/>
    </xf>
    <xf numFmtId="167" fontId="5" fillId="33" borderId="0" xfId="65" applyNumberFormat="1" applyFont="1" applyFill="1" applyBorder="1" applyAlignment="1">
      <alignment horizontal="right" vertical="center"/>
      <protection/>
    </xf>
    <xf numFmtId="167" fontId="5" fillId="33" borderId="11" xfId="65" applyNumberFormat="1" applyFont="1" applyFill="1" applyBorder="1" applyAlignment="1">
      <alignment horizontal="right" vertical="center"/>
      <protection/>
    </xf>
    <xf numFmtId="167" fontId="5" fillId="33" borderId="10" xfId="65" applyNumberFormat="1" applyFont="1" applyFill="1" applyBorder="1" applyAlignment="1">
      <alignment vertical="center"/>
      <protection/>
    </xf>
    <xf numFmtId="167" fontId="5" fillId="33" borderId="0" xfId="65" applyNumberFormat="1" applyFont="1" applyFill="1" applyAlignment="1">
      <alignment vertical="center"/>
      <protection/>
    </xf>
    <xf numFmtId="167" fontId="5" fillId="33" borderId="10" xfId="42" applyNumberFormat="1" applyFont="1" applyFill="1" applyBorder="1" applyAlignment="1">
      <alignment horizontal="right" vertical="center"/>
    </xf>
    <xf numFmtId="167" fontId="5" fillId="33" borderId="0" xfId="42" applyNumberFormat="1" applyFont="1" applyFill="1" applyBorder="1" applyAlignment="1">
      <alignment horizontal="right" vertical="center"/>
    </xf>
    <xf numFmtId="167" fontId="5" fillId="33" borderId="10" xfId="42" applyNumberFormat="1" applyFont="1" applyFill="1" applyBorder="1" applyAlignment="1">
      <alignment vertical="center"/>
    </xf>
    <xf numFmtId="166" fontId="8" fillId="0" borderId="0" xfId="63" applyNumberFormat="1" applyFont="1" applyFill="1" applyBorder="1" applyAlignment="1">
      <alignment horizontal="left" vertical="center"/>
      <protection/>
    </xf>
    <xf numFmtId="166" fontId="8" fillId="0" borderId="0" xfId="63" applyNumberFormat="1" applyFont="1" applyFill="1" applyBorder="1" applyAlignment="1">
      <alignment horizontal="center" vertical="center"/>
      <protection/>
    </xf>
    <xf numFmtId="167" fontId="8" fillId="0" borderId="0" xfId="63" applyNumberFormat="1" applyFont="1" applyFill="1" applyBorder="1" applyAlignment="1">
      <alignment horizontal="right" vertical="center"/>
      <protection/>
    </xf>
    <xf numFmtId="164" fontId="8" fillId="0" borderId="0" xfId="63" applyNumberFormat="1" applyFont="1" applyFill="1" applyBorder="1" applyAlignment="1">
      <alignment horizontal="left" vertical="center"/>
      <protection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left" vertical="center"/>
    </xf>
    <xf numFmtId="166" fontId="8" fillId="0" borderId="0" xfId="63" applyNumberFormat="1" applyFont="1" applyFill="1" applyBorder="1" applyAlignment="1">
      <alignment vertical="center"/>
      <protection/>
    </xf>
    <xf numFmtId="166" fontId="8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7" fontId="9" fillId="0" borderId="10" xfId="62" applyNumberFormat="1" applyFont="1" applyFill="1" applyBorder="1" applyAlignment="1">
      <alignment horizontal="right" vertical="center"/>
      <protection/>
    </xf>
    <xf numFmtId="167" fontId="9" fillId="0" borderId="0" xfId="62" applyNumberFormat="1" applyFont="1" applyFill="1" applyBorder="1" applyAlignment="1">
      <alignment horizontal="right" vertical="center"/>
      <protection/>
    </xf>
    <xf numFmtId="164" fontId="8" fillId="0" borderId="0" xfId="63" applyNumberFormat="1" applyFont="1" applyFill="1" applyBorder="1" applyAlignment="1">
      <alignment horizontal="right" vertical="center"/>
      <protection/>
    </xf>
    <xf numFmtId="167" fontId="8" fillId="0" borderId="10" xfId="63" applyNumberFormat="1" applyFont="1" applyFill="1" applyBorder="1" applyAlignment="1">
      <alignment horizontal="right" vertical="center"/>
      <protection/>
    </xf>
    <xf numFmtId="166" fontId="9" fillId="0" borderId="0" xfId="63" applyNumberFormat="1" applyFont="1" applyFill="1" applyBorder="1" applyAlignment="1">
      <alignment horizontal="left" vertical="center"/>
      <protection/>
    </xf>
    <xf numFmtId="168" fontId="8" fillId="0" borderId="0" xfId="63" applyNumberFormat="1" applyFont="1" applyFill="1" applyBorder="1" applyAlignment="1">
      <alignment horizontal="center" vertical="center"/>
      <protection/>
    </xf>
    <xf numFmtId="164" fontId="8" fillId="0" borderId="0" xfId="63" applyNumberFormat="1" applyFont="1" applyFill="1" applyBorder="1" applyAlignment="1">
      <alignment horizontal="center" vertical="center"/>
      <protection/>
    </xf>
    <xf numFmtId="166" fontId="8" fillId="0" borderId="0" xfId="63" applyNumberFormat="1" applyFont="1" applyFill="1" applyBorder="1" applyAlignment="1" quotePrefix="1">
      <alignment horizontal="left" vertical="center"/>
      <protection/>
    </xf>
    <xf numFmtId="169" fontId="8" fillId="0" borderId="0" xfId="63" applyNumberFormat="1" applyFont="1" applyFill="1" applyBorder="1" applyAlignment="1">
      <alignment horizontal="right" vertical="center"/>
      <protection/>
    </xf>
    <xf numFmtId="166" fontId="8" fillId="0" borderId="0" xfId="61" applyNumberFormat="1" applyFont="1" applyFill="1" applyBorder="1" applyAlignment="1" quotePrefix="1">
      <alignment horizontal="left" vertical="center"/>
      <protection/>
    </xf>
    <xf numFmtId="166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166" fontId="9" fillId="0" borderId="0" xfId="61" applyNumberFormat="1" applyFont="1" applyFill="1" applyBorder="1" applyAlignment="1">
      <alignment horizontal="left" vertical="center"/>
      <protection/>
    </xf>
    <xf numFmtId="166" fontId="8" fillId="0" borderId="0" xfId="61" applyNumberFormat="1" applyFont="1" applyFill="1" applyBorder="1" applyAlignment="1">
      <alignment horizontal="center" vertical="center"/>
      <protection/>
    </xf>
    <xf numFmtId="167" fontId="8" fillId="0" borderId="0" xfId="61" applyNumberFormat="1" applyFont="1" applyFill="1" applyBorder="1" applyAlignment="1">
      <alignment horizontal="right" vertical="center"/>
      <protection/>
    </xf>
    <xf numFmtId="164" fontId="8" fillId="0" borderId="0" xfId="61" applyNumberFormat="1" applyFont="1" applyFill="1" applyBorder="1" applyAlignment="1">
      <alignment horizontal="left" vertical="center"/>
      <protection/>
    </xf>
    <xf numFmtId="169" fontId="8" fillId="0" borderId="0" xfId="61" applyNumberFormat="1" applyFont="1" applyFill="1" applyBorder="1" applyAlignment="1">
      <alignment horizontal="right" vertical="center"/>
      <protection/>
    </xf>
    <xf numFmtId="164" fontId="8" fillId="0" borderId="0" xfId="61" applyNumberFormat="1" applyFont="1" applyFill="1" applyBorder="1" applyAlignment="1">
      <alignment horizontal="center" vertical="center"/>
      <protection/>
    </xf>
    <xf numFmtId="167" fontId="9" fillId="33" borderId="0" xfId="62" applyNumberFormat="1" applyFont="1" applyFill="1" applyBorder="1" applyAlignment="1">
      <alignment horizontal="right" vertical="center"/>
      <protection/>
    </xf>
    <xf numFmtId="43" fontId="8" fillId="0" borderId="0" xfId="42" applyFont="1" applyFill="1" applyBorder="1" applyAlignment="1">
      <alignment horizontal="right" vertical="center" wrapText="1"/>
    </xf>
    <xf numFmtId="0" fontId="5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/>
      <protection/>
    </xf>
    <xf numFmtId="0" fontId="6" fillId="0" borderId="0" xfId="65" applyFont="1" applyFill="1" applyAlignment="1">
      <alignment horizontal="center"/>
      <protection/>
    </xf>
    <xf numFmtId="0" fontId="6" fillId="0" borderId="0" xfId="44" applyNumberFormat="1" applyFont="1" applyFill="1" applyAlignment="1">
      <alignment horizontal="right"/>
    </xf>
    <xf numFmtId="0" fontId="6" fillId="0" borderId="0" xfId="60" applyNumberFormat="1" applyFont="1" applyFill="1" applyBorder="1" applyAlignment="1">
      <alignment horizontal="right"/>
      <protection/>
    </xf>
    <xf numFmtId="0" fontId="5" fillId="0" borderId="0" xfId="65" applyNumberFormat="1" applyFont="1" applyFill="1" applyAlignment="1">
      <alignment/>
      <protection/>
    </xf>
    <xf numFmtId="0" fontId="6" fillId="0" borderId="0" xfId="65" applyFont="1" applyFill="1" applyAlignment="1">
      <alignment horizontal="center" vertical="center"/>
      <protection/>
    </xf>
    <xf numFmtId="166" fontId="6" fillId="0" borderId="10" xfId="60" applyNumberFormat="1" applyFont="1" applyFill="1" applyBorder="1" applyAlignment="1">
      <alignment horizontal="center" vertical="center"/>
      <protection/>
    </xf>
    <xf numFmtId="166" fontId="6" fillId="0" borderId="0" xfId="60" applyNumberFormat="1" applyFont="1" applyFill="1" applyBorder="1" applyAlignment="1">
      <alignment horizontal="center" vertical="center"/>
      <protection/>
    </xf>
    <xf numFmtId="167" fontId="8" fillId="33" borderId="0" xfId="63" applyNumberFormat="1" applyFont="1" applyFill="1" applyBorder="1" applyAlignment="1">
      <alignment horizontal="right" vertical="center"/>
      <protection/>
    </xf>
    <xf numFmtId="167" fontId="8" fillId="33" borderId="10" xfId="63" applyNumberFormat="1" applyFont="1" applyFill="1" applyBorder="1" applyAlignment="1">
      <alignment horizontal="right" vertical="center"/>
      <protection/>
    </xf>
    <xf numFmtId="166" fontId="8" fillId="33" borderId="0" xfId="63" applyNumberFormat="1" applyFont="1" applyFill="1" applyBorder="1" applyAlignment="1">
      <alignment vertical="center"/>
      <protection/>
    </xf>
    <xf numFmtId="43" fontId="8" fillId="33" borderId="0" xfId="42" applyFont="1" applyFill="1" applyBorder="1" applyAlignment="1">
      <alignment horizontal="right" vertical="center" wrapText="1"/>
    </xf>
    <xf numFmtId="169" fontId="8" fillId="33" borderId="0" xfId="63" applyNumberFormat="1" applyFont="1" applyFill="1" applyBorder="1" applyAlignment="1">
      <alignment horizontal="right" vertical="center"/>
      <protection/>
    </xf>
    <xf numFmtId="0" fontId="8" fillId="33" borderId="0" xfId="65" applyFont="1" applyFill="1" applyBorder="1" applyAlignment="1">
      <alignment vertical="center"/>
      <protection/>
    </xf>
    <xf numFmtId="167" fontId="8" fillId="33" borderId="0" xfId="61" applyNumberFormat="1" applyFont="1" applyFill="1" applyBorder="1" applyAlignment="1">
      <alignment horizontal="right" vertical="center"/>
      <protection/>
    </xf>
    <xf numFmtId="167" fontId="8" fillId="33" borderId="10" xfId="60" applyNumberFormat="1" applyFont="1" applyFill="1" applyBorder="1" applyAlignment="1">
      <alignment horizontal="right" vertical="center"/>
      <protection/>
    </xf>
    <xf numFmtId="167" fontId="8" fillId="0" borderId="10" xfId="60" applyNumberFormat="1" applyFont="1" applyFill="1" applyBorder="1" applyAlignment="1">
      <alignment horizontal="right" vertical="center"/>
      <protection/>
    </xf>
    <xf numFmtId="167" fontId="8" fillId="0" borderId="0" xfId="60" applyNumberFormat="1" applyFont="1" applyFill="1" applyBorder="1" applyAlignment="1">
      <alignment horizontal="right" vertical="center"/>
      <protection/>
    </xf>
    <xf numFmtId="0" fontId="6" fillId="0" borderId="0" xfId="65" applyFont="1" applyFill="1" applyAlignment="1">
      <alignment horizontal="right" vertical="center"/>
      <protection/>
    </xf>
    <xf numFmtId="166" fontId="5" fillId="0" borderId="0" xfId="60" applyNumberFormat="1" applyFont="1" applyFill="1" applyBorder="1" applyAlignment="1">
      <alignment horizontal="left" vertical="center"/>
      <protection/>
    </xf>
    <xf numFmtId="166" fontId="9" fillId="0" borderId="0" xfId="60" applyNumberFormat="1" applyFont="1" applyFill="1" applyBorder="1" applyAlignment="1">
      <alignment horizontal="left" vertical="center"/>
      <protection/>
    </xf>
    <xf numFmtId="166" fontId="8" fillId="0" borderId="0" xfId="60" applyNumberFormat="1" applyFont="1" applyFill="1" applyBorder="1" applyAlignment="1">
      <alignment horizontal="left" vertical="center"/>
      <protection/>
    </xf>
    <xf numFmtId="166" fontId="8" fillId="0" borderId="0" xfId="60" applyNumberFormat="1" applyFont="1" applyFill="1" applyBorder="1" applyAlignment="1">
      <alignment horizontal="right" vertical="center"/>
      <protection/>
    </xf>
    <xf numFmtId="166" fontId="8" fillId="0" borderId="0" xfId="60" applyNumberFormat="1" applyFont="1" applyFill="1" applyBorder="1" applyAlignment="1">
      <alignment vertical="center"/>
      <protection/>
    </xf>
    <xf numFmtId="166" fontId="8" fillId="0" borderId="0" xfId="60" applyNumberFormat="1" applyFont="1" applyFill="1" applyBorder="1" applyAlignment="1">
      <alignment horizontal="center" vertical="center"/>
      <protection/>
    </xf>
    <xf numFmtId="166" fontId="8" fillId="0" borderId="10" xfId="60" applyNumberFormat="1" applyFont="1" applyFill="1" applyBorder="1" applyAlignment="1">
      <alignment horizontal="center" vertical="center"/>
      <protection/>
    </xf>
    <xf numFmtId="166" fontId="8" fillId="0" borderId="10" xfId="60" applyNumberFormat="1" applyFont="1" applyFill="1" applyBorder="1" applyAlignment="1">
      <alignment horizontal="right" vertical="center"/>
      <protection/>
    </xf>
    <xf numFmtId="166" fontId="8" fillId="0" borderId="10" xfId="60" applyNumberFormat="1" applyFont="1" applyFill="1" applyBorder="1" applyAlignment="1">
      <alignment horizontal="left" vertical="center"/>
      <protection/>
    </xf>
    <xf numFmtId="166" fontId="9" fillId="0" borderId="0" xfId="60" applyNumberFormat="1" applyFont="1" applyFill="1" applyBorder="1" applyAlignment="1">
      <alignment horizontal="right" vertical="center"/>
      <protection/>
    </xf>
    <xf numFmtId="166" fontId="9" fillId="0" borderId="0" xfId="60" applyNumberFormat="1" applyFont="1" applyFill="1" applyBorder="1" applyAlignment="1">
      <alignment horizontal="center" vertical="center"/>
      <protection/>
    </xf>
    <xf numFmtId="167" fontId="9" fillId="0" borderId="0" xfId="60" applyNumberFormat="1" applyFont="1" applyFill="1" applyBorder="1" applyAlignment="1">
      <alignment horizontal="right" vertical="center"/>
      <protection/>
    </xf>
    <xf numFmtId="165" fontId="9" fillId="0" borderId="0" xfId="44" applyFont="1" applyFill="1" applyAlignment="1">
      <alignment horizontal="right" vertical="center" wrapText="1"/>
    </xf>
    <xf numFmtId="165" fontId="9" fillId="0" borderId="0" xfId="44" applyFont="1" applyFill="1" applyAlignment="1">
      <alignment horizontal="right" vertical="center"/>
    </xf>
    <xf numFmtId="167" fontId="9" fillId="0" borderId="0" xfId="65" applyNumberFormat="1" applyFont="1" applyFill="1" applyAlignment="1">
      <alignment horizontal="right" vertical="center"/>
      <protection/>
    </xf>
    <xf numFmtId="167" fontId="9" fillId="0" borderId="0" xfId="44" applyNumberFormat="1" applyFont="1" applyFill="1" applyAlignment="1">
      <alignment horizontal="right" vertical="center"/>
    </xf>
    <xf numFmtId="166" fontId="9" fillId="0" borderId="0" xfId="60" applyNumberFormat="1" applyFont="1" applyFill="1" applyBorder="1" applyAlignment="1" quotePrefix="1">
      <alignment horizontal="right" vertical="center"/>
      <protection/>
    </xf>
    <xf numFmtId="165" fontId="9" fillId="0" borderId="0" xfId="44" applyFont="1" applyFill="1" applyBorder="1" applyAlignment="1">
      <alignment horizontal="right" vertical="center" wrapText="1"/>
    </xf>
    <xf numFmtId="0" fontId="9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 quotePrefix="1">
      <alignment vertical="center"/>
      <protection/>
    </xf>
    <xf numFmtId="167" fontId="8" fillId="0" borderId="0" xfId="60" applyNumberFormat="1" applyFont="1" applyFill="1" applyBorder="1" applyAlignment="1">
      <alignment vertical="center"/>
      <protection/>
    </xf>
    <xf numFmtId="167" fontId="8" fillId="0" borderId="10" xfId="60" applyNumberFormat="1" applyFont="1" applyFill="1" applyBorder="1" applyAlignment="1">
      <alignment vertical="center"/>
      <protection/>
    </xf>
    <xf numFmtId="167" fontId="8" fillId="0" borderId="11" xfId="60" applyNumberFormat="1" applyFont="1" applyFill="1" applyBorder="1" applyAlignment="1">
      <alignment horizontal="right" vertical="center"/>
      <protection/>
    </xf>
    <xf numFmtId="167" fontId="8" fillId="33" borderId="0" xfId="60" applyNumberFormat="1" applyFont="1" applyFill="1" applyBorder="1" applyAlignment="1">
      <alignment vertical="center"/>
      <protection/>
    </xf>
    <xf numFmtId="167" fontId="8" fillId="33" borderId="10" xfId="60" applyNumberFormat="1" applyFont="1" applyFill="1" applyBorder="1" applyAlignment="1">
      <alignment vertical="center"/>
      <protection/>
    </xf>
    <xf numFmtId="167" fontId="8" fillId="33" borderId="0" xfId="60" applyNumberFormat="1" applyFont="1" applyFill="1" applyBorder="1" applyAlignment="1">
      <alignment horizontal="right" vertical="center"/>
      <protection/>
    </xf>
    <xf numFmtId="167" fontId="8" fillId="33" borderId="11" xfId="60" applyNumberFormat="1" applyFont="1" applyFill="1" applyBorder="1" applyAlignment="1">
      <alignment horizontal="right" vertical="center"/>
      <protection/>
    </xf>
    <xf numFmtId="166" fontId="7" fillId="0" borderId="10" xfId="0" applyNumberFormat="1" applyFont="1" applyFill="1" applyBorder="1" applyAlignment="1">
      <alignment horizontal="left" vertical="center"/>
    </xf>
    <xf numFmtId="0" fontId="7" fillId="0" borderId="0" xfId="65" applyFont="1" applyFill="1" applyAlignment="1">
      <alignment vertical="center"/>
      <protection/>
    </xf>
    <xf numFmtId="0" fontId="3" fillId="0" borderId="0" xfId="65" applyNumberFormat="1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right" vertical="center"/>
      <protection/>
    </xf>
    <xf numFmtId="167" fontId="3" fillId="0" borderId="0" xfId="65" applyNumberFormat="1" applyFont="1" applyFill="1" applyAlignment="1">
      <alignment horizontal="right" vertical="center"/>
      <protection/>
    </xf>
    <xf numFmtId="0" fontId="3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vertical="center"/>
      <protection/>
    </xf>
    <xf numFmtId="0" fontId="3" fillId="0" borderId="10" xfId="65" applyNumberFormat="1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right" vertical="center"/>
      <protection/>
    </xf>
    <xf numFmtId="167" fontId="3" fillId="0" borderId="10" xfId="65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6" fontId="7" fillId="0" borderId="0" xfId="58" applyNumberFormat="1" applyFont="1" applyAlignment="1">
      <alignment horizontal="right" vertical="center"/>
      <protection/>
    </xf>
    <xf numFmtId="166" fontId="3" fillId="0" borderId="0" xfId="0" applyNumberFormat="1" applyFont="1" applyAlignment="1">
      <alignment vertical="center"/>
    </xf>
    <xf numFmtId="166" fontId="7" fillId="0" borderId="10" xfId="0" applyNumberFormat="1" applyFont="1" applyBorder="1" applyAlignment="1">
      <alignment horizontal="left" vertical="center"/>
    </xf>
    <xf numFmtId="166" fontId="7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left" vertical="center"/>
    </xf>
    <xf numFmtId="167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9" fillId="0" borderId="0" xfId="63" applyNumberFormat="1" applyFont="1" applyFill="1" applyBorder="1" applyAlignment="1">
      <alignment vertical="center"/>
      <protection/>
    </xf>
    <xf numFmtId="167" fontId="8" fillId="33" borderId="11" xfId="65" applyNumberFormat="1" applyFont="1" applyFill="1" applyBorder="1" applyAlignment="1">
      <alignment vertical="center"/>
      <protection/>
    </xf>
    <xf numFmtId="167" fontId="8" fillId="0" borderId="11" xfId="65" applyNumberFormat="1" applyFont="1" applyFill="1" applyBorder="1" applyAlignment="1">
      <alignment vertical="center"/>
      <protection/>
    </xf>
    <xf numFmtId="167" fontId="8" fillId="33" borderId="11" xfId="63" applyNumberFormat="1" applyFont="1" applyFill="1" applyBorder="1" applyAlignment="1">
      <alignment horizontal="right" vertical="center"/>
      <protection/>
    </xf>
    <xf numFmtId="167" fontId="8" fillId="0" borderId="11" xfId="63" applyNumberFormat="1" applyFont="1" applyFill="1" applyBorder="1" applyAlignment="1">
      <alignment horizontal="right" vertical="center"/>
      <protection/>
    </xf>
    <xf numFmtId="169" fontId="8" fillId="33" borderId="0" xfId="61" applyNumberFormat="1" applyFont="1" applyFill="1" applyBorder="1" applyAlignment="1">
      <alignment horizontal="right" vertical="center"/>
      <protection/>
    </xf>
    <xf numFmtId="167" fontId="3" fillId="0" borderId="0" xfId="0" applyNumberFormat="1" applyFont="1" applyFill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6" fontId="46" fillId="0" borderId="0" xfId="63" applyNumberFormat="1" applyFont="1" applyFill="1" applyBorder="1" applyAlignment="1">
      <alignment horizontal="left" vertical="center"/>
      <protection/>
    </xf>
    <xf numFmtId="166" fontId="8" fillId="0" borderId="0" xfId="0" applyNumberFormat="1" applyFont="1" applyFill="1" applyBorder="1" applyAlignment="1">
      <alignment horizontal="right" vertical="center"/>
    </xf>
    <xf numFmtId="167" fontId="9" fillId="0" borderId="1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right" vertical="center"/>
    </xf>
    <xf numFmtId="49" fontId="7" fillId="0" borderId="0" xfId="0" applyNumberFormat="1" applyFont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67" fontId="7" fillId="0" borderId="10" xfId="62" applyNumberFormat="1" applyFont="1" applyBorder="1" applyAlignment="1">
      <alignment horizontal="right" vertical="center"/>
      <protection/>
    </xf>
    <xf numFmtId="167" fontId="7" fillId="33" borderId="0" xfId="62" applyNumberFormat="1" applyFont="1" applyFill="1" applyAlignment="1">
      <alignment horizontal="right" vertical="center"/>
      <protection/>
    </xf>
    <xf numFmtId="167" fontId="7" fillId="0" borderId="0" xfId="62" applyNumberFormat="1" applyFont="1" applyAlignment="1">
      <alignment horizontal="right" vertical="center"/>
      <protection/>
    </xf>
    <xf numFmtId="167" fontId="3" fillId="33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43" fontId="3" fillId="33" borderId="0" xfId="45" applyFont="1" applyFill="1" applyAlignment="1">
      <alignment horizontal="right" vertical="center" wrapText="1"/>
    </xf>
    <xf numFmtId="43" fontId="3" fillId="0" borderId="0" xfId="45" applyFont="1" applyFill="1" applyAlignment="1">
      <alignment horizontal="right" vertical="center" wrapText="1"/>
    </xf>
    <xf numFmtId="43" fontId="3" fillId="0" borderId="0" xfId="45" applyFont="1" applyFill="1" applyBorder="1" applyAlignment="1">
      <alignment horizontal="right" vertical="center" wrapText="1"/>
    </xf>
    <xf numFmtId="166" fontId="3" fillId="33" borderId="0" xfId="0" applyNumberFormat="1" applyFont="1" applyFill="1" applyAlignment="1">
      <alignment vertical="center"/>
    </xf>
    <xf numFmtId="171" fontId="3" fillId="0" borderId="0" xfId="45" applyNumberFormat="1" applyFont="1" applyFill="1" applyBorder="1" applyAlignment="1">
      <alignment horizontal="right" vertical="center" wrapText="1"/>
    </xf>
    <xf numFmtId="167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6" fontId="3" fillId="0" borderId="10" xfId="0" applyNumberFormat="1" applyFont="1" applyBorder="1" applyAlignment="1">
      <alignment/>
    </xf>
    <xf numFmtId="0" fontId="7" fillId="0" borderId="0" xfId="64" applyFont="1" applyAlignment="1">
      <alignment vertical="center"/>
      <protection/>
    </xf>
    <xf numFmtId="166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center" vertical="center"/>
    </xf>
    <xf numFmtId="167" fontId="3" fillId="33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7" fontId="7" fillId="33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7" fontId="3" fillId="0" borderId="0" xfId="60" applyNumberFormat="1" applyFont="1" applyAlignment="1">
      <alignment horizontal="right" vertical="center"/>
      <protection/>
    </xf>
    <xf numFmtId="167" fontId="3" fillId="33" borderId="0" xfId="60" applyNumberFormat="1" applyFont="1" applyFill="1" applyAlignment="1">
      <alignment horizontal="right" vertical="center"/>
      <protection/>
    </xf>
    <xf numFmtId="168" fontId="3" fillId="0" borderId="0" xfId="0" applyNumberFormat="1" applyFont="1" applyAlignment="1" quotePrefix="1">
      <alignment horizontal="center" vertical="center"/>
    </xf>
    <xf numFmtId="167" fontId="3" fillId="33" borderId="10" xfId="60" applyNumberFormat="1" applyFont="1" applyFill="1" applyBorder="1" applyAlignment="1">
      <alignment horizontal="right" vertical="center"/>
      <protection/>
    </xf>
    <xf numFmtId="167" fontId="3" fillId="0" borderId="10" xfId="60" applyNumberFormat="1" applyFont="1" applyBorder="1" applyAlignment="1">
      <alignment horizontal="right" vertical="center"/>
      <protection/>
    </xf>
    <xf numFmtId="166" fontId="3" fillId="0" borderId="0" xfId="0" applyNumberFormat="1" applyFont="1" applyAlignment="1" quotePrefix="1">
      <alignment horizontal="left" vertical="center"/>
    </xf>
    <xf numFmtId="166" fontId="3" fillId="0" borderId="0" xfId="0" applyNumberFormat="1" applyFont="1" applyAlignment="1" quotePrefix="1">
      <alignment horizontal="center" vertical="center"/>
    </xf>
    <xf numFmtId="167" fontId="3" fillId="0" borderId="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vertical="center"/>
    </xf>
    <xf numFmtId="0" fontId="7" fillId="0" borderId="0" xfId="0" applyFont="1" applyAlignment="1" quotePrefix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167" fontId="7" fillId="0" borderId="10" xfId="62" applyNumberFormat="1" applyFont="1" applyFill="1" applyBorder="1" applyAlignment="1">
      <alignment horizontal="right" vertical="center"/>
      <protection/>
    </xf>
    <xf numFmtId="166" fontId="7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vertical="center"/>
    </xf>
    <xf numFmtId="167" fontId="7" fillId="33" borderId="0" xfId="61" applyNumberFormat="1" applyFont="1" applyFill="1" applyAlignment="1">
      <alignment horizontal="right" vertical="center"/>
      <protection/>
    </xf>
    <xf numFmtId="166" fontId="7" fillId="0" borderId="0" xfId="61" applyNumberFormat="1" applyFont="1" applyAlignment="1">
      <alignment horizontal="left" vertical="center"/>
      <protection/>
    </xf>
    <xf numFmtId="167" fontId="7" fillId="0" borderId="0" xfId="61" applyNumberFormat="1" applyFont="1" applyFill="1" applyAlignment="1">
      <alignment horizontal="right" vertical="center"/>
      <protection/>
    </xf>
    <xf numFmtId="166" fontId="7" fillId="0" borderId="0" xfId="61" applyNumberFormat="1" applyFont="1" applyAlignment="1">
      <alignment horizontal="center" vertical="center"/>
      <protection/>
    </xf>
    <xf numFmtId="167" fontId="3" fillId="33" borderId="0" xfId="61" applyNumberFormat="1" applyFont="1" applyFill="1" applyAlignment="1">
      <alignment horizontal="right" vertical="center"/>
      <protection/>
    </xf>
    <xf numFmtId="167" fontId="3" fillId="0" borderId="0" xfId="61" applyNumberFormat="1" applyFont="1" applyFill="1" applyAlignment="1">
      <alignment horizontal="right" vertical="center"/>
      <protection/>
    </xf>
    <xf numFmtId="167" fontId="3" fillId="33" borderId="10" xfId="61" applyNumberFormat="1" applyFont="1" applyFill="1" applyBorder="1" applyAlignment="1">
      <alignment horizontal="right" vertical="center"/>
      <protection/>
    </xf>
    <xf numFmtId="167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5" applyFont="1" applyFill="1" applyBorder="1" applyAlignment="1">
      <alignment vertical="center"/>
      <protection/>
    </xf>
    <xf numFmtId="166" fontId="47" fillId="0" borderId="0" xfId="0" applyNumberFormat="1" applyFont="1" applyAlignment="1">
      <alignment horizontal="left" vertical="center"/>
    </xf>
    <xf numFmtId="166" fontId="7" fillId="0" borderId="0" xfId="62" applyNumberFormat="1" applyFont="1" applyAlignment="1">
      <alignment horizontal="left" vertical="center"/>
      <protection/>
    </xf>
    <xf numFmtId="167" fontId="3" fillId="33" borderId="0" xfId="62" applyNumberFormat="1" applyFont="1" applyFill="1" applyAlignment="1">
      <alignment horizontal="right" vertical="center"/>
      <protection/>
    </xf>
    <xf numFmtId="166" fontId="7" fillId="0" borderId="0" xfId="62" applyNumberFormat="1" applyFont="1" applyAlignment="1">
      <alignment horizontal="center" vertical="center"/>
      <protection/>
    </xf>
    <xf numFmtId="167" fontId="3" fillId="0" borderId="0" xfId="62" applyNumberFormat="1" applyFont="1" applyFill="1" applyAlignment="1">
      <alignment horizontal="right" vertical="center"/>
      <protection/>
    </xf>
    <xf numFmtId="167" fontId="3" fillId="33" borderId="0" xfId="61" applyNumberFormat="1" applyFont="1" applyFill="1" applyAlignment="1">
      <alignment horizontal="right" vertical="center" wrapText="1"/>
      <protection/>
    </xf>
    <xf numFmtId="167" fontId="3" fillId="0" borderId="0" xfId="61" applyNumberFormat="1" applyFont="1" applyFill="1" applyAlignment="1">
      <alignment horizontal="right" vertical="center" wrapText="1"/>
      <protection/>
    </xf>
    <xf numFmtId="167" fontId="7" fillId="0" borderId="0" xfId="61" applyNumberFormat="1" applyFont="1" applyAlignment="1">
      <alignment horizontal="right" vertical="center"/>
      <protection/>
    </xf>
    <xf numFmtId="167" fontId="3" fillId="33" borderId="11" xfId="61" applyNumberFormat="1" applyFont="1" applyFill="1" applyBorder="1" applyAlignment="1">
      <alignment horizontal="right" vertical="center"/>
      <protection/>
    </xf>
    <xf numFmtId="167" fontId="3" fillId="0" borderId="11" xfId="61" applyNumberFormat="1" applyFont="1" applyFill="1" applyBorder="1" applyAlignment="1">
      <alignment horizontal="right" vertical="center"/>
      <protection/>
    </xf>
    <xf numFmtId="166" fontId="3" fillId="0" borderId="0" xfId="61" applyNumberFormat="1" applyFont="1" applyAlignment="1">
      <alignment horizontal="left" vertical="center"/>
      <protection/>
    </xf>
    <xf numFmtId="166" fontId="3" fillId="0" borderId="0" xfId="61" applyNumberFormat="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 quotePrefix="1">
      <alignment vertical="center"/>
    </xf>
    <xf numFmtId="167" fontId="3" fillId="0" borderId="0" xfId="60" applyNumberFormat="1" applyFont="1" applyFill="1" applyBorder="1" applyAlignment="1">
      <alignment horizontal="center" vertical="center"/>
      <protection/>
    </xf>
    <xf numFmtId="167" fontId="3" fillId="0" borderId="0" xfId="60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right" vertical="center"/>
      <protection/>
    </xf>
    <xf numFmtId="167" fontId="7" fillId="0" borderId="0" xfId="62" applyNumberFormat="1" applyFont="1" applyFill="1" applyBorder="1" applyAlignment="1">
      <alignment horizontal="right" vertical="center"/>
      <protection/>
    </xf>
    <xf numFmtId="166" fontId="3" fillId="0" borderId="10" xfId="60" applyNumberFormat="1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 vertical="center"/>
      <protection/>
    </xf>
    <xf numFmtId="167" fontId="3" fillId="0" borderId="0" xfId="65" applyNumberFormat="1" applyFont="1" applyFill="1" applyBorder="1" applyAlignment="1">
      <alignment horizontal="right" vertical="center"/>
      <protection/>
    </xf>
    <xf numFmtId="167" fontId="3" fillId="0" borderId="0" xfId="42" applyNumberFormat="1" applyFont="1" applyFill="1" applyAlignment="1">
      <alignment horizontal="right" vertical="center"/>
    </xf>
    <xf numFmtId="166" fontId="7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3" fillId="0" borderId="10" xfId="65" applyNumberFormat="1" applyFont="1" applyBorder="1" applyAlignment="1">
      <alignment horizontal="left" vertical="center" wrapText="1"/>
      <protection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167" fontId="9" fillId="0" borderId="1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6" fillId="0" borderId="12" xfId="65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67" fontId="6" fillId="0" borderId="10" xfId="44" applyNumberFormat="1" applyFont="1" applyFill="1" applyBorder="1" applyAlignment="1">
      <alignment horizontal="center"/>
    </xf>
    <xf numFmtId="166" fontId="9" fillId="0" borderId="10" xfId="60" applyNumberFormat="1" applyFont="1" applyFill="1" applyBorder="1" applyAlignment="1">
      <alignment horizontal="center" vertical="center"/>
      <protection/>
    </xf>
    <xf numFmtId="165" fontId="9" fillId="0" borderId="12" xfId="44" applyFont="1" applyFill="1" applyBorder="1" applyAlignment="1">
      <alignment horizontal="center" vertical="center"/>
    </xf>
    <xf numFmtId="166" fontId="9" fillId="0" borderId="12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4" xfId="58"/>
    <cellStyle name="Normal 2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5"/>
  <sheetViews>
    <sheetView tabSelected="1" zoomScale="90" zoomScaleNormal="90" zoomScaleSheetLayoutView="115" zoomScalePageLayoutView="0" workbookViewId="0" topLeftCell="A147">
      <selection activeCell="H161" sqref="H161"/>
    </sheetView>
  </sheetViews>
  <sheetFormatPr defaultColWidth="9.421875" defaultRowHeight="16.5" customHeight="1"/>
  <cols>
    <col min="1" max="2" width="1.7109375" style="169" customWidth="1"/>
    <col min="3" max="3" width="39.57421875" style="169" customWidth="1"/>
    <col min="4" max="4" width="6.140625" style="181" customWidth="1"/>
    <col min="5" max="5" width="0.5625" style="169" customWidth="1"/>
    <col min="6" max="6" width="11.57421875" style="170" customWidth="1"/>
    <col min="7" max="7" width="0.5625" style="169" customWidth="1"/>
    <col min="8" max="8" width="12.57421875" style="170" customWidth="1"/>
    <col min="9" max="9" width="0.5625" style="181" customWidth="1"/>
    <col min="10" max="10" width="11.57421875" style="170" customWidth="1"/>
    <col min="11" max="11" width="0.5625" style="169" customWidth="1"/>
    <col min="12" max="12" width="12.57421875" style="170" customWidth="1"/>
    <col min="13" max="16384" width="9.421875" style="174" customWidth="1"/>
  </cols>
  <sheetData>
    <row r="1" spans="1:3" ht="16.5" customHeight="1">
      <c r="A1" s="167" t="s">
        <v>58</v>
      </c>
      <c r="B1" s="167"/>
      <c r="C1" s="167"/>
    </row>
    <row r="2" spans="1:3" ht="16.5" customHeight="1">
      <c r="A2" s="167" t="s">
        <v>52</v>
      </c>
      <c r="B2" s="167"/>
      <c r="C2" s="167"/>
    </row>
    <row r="3" spans="1:12" ht="16.5" customHeight="1">
      <c r="A3" s="157" t="s">
        <v>232</v>
      </c>
      <c r="B3" s="175"/>
      <c r="C3" s="175"/>
      <c r="D3" s="182"/>
      <c r="E3" s="177"/>
      <c r="F3" s="178"/>
      <c r="G3" s="177"/>
      <c r="H3" s="178"/>
      <c r="I3" s="182"/>
      <c r="J3" s="178"/>
      <c r="K3" s="177"/>
      <c r="L3" s="178"/>
    </row>
    <row r="4" spans="1:3" ht="16.5" customHeight="1">
      <c r="A4" s="167"/>
      <c r="B4" s="167"/>
      <c r="C4" s="167"/>
    </row>
    <row r="6" spans="6:12" ht="16.5" customHeight="1">
      <c r="F6" s="276" t="s">
        <v>46</v>
      </c>
      <c r="G6" s="276"/>
      <c r="H6" s="276"/>
      <c r="I6" s="194"/>
      <c r="J6" s="276" t="s">
        <v>101</v>
      </c>
      <c r="K6" s="276"/>
      <c r="L6" s="276"/>
    </row>
    <row r="7" spans="1:12" ht="16.5" customHeight="1">
      <c r="A7" s="174"/>
      <c r="D7" s="195"/>
      <c r="E7" s="167"/>
      <c r="F7" s="277" t="s">
        <v>129</v>
      </c>
      <c r="G7" s="277"/>
      <c r="H7" s="277"/>
      <c r="I7" s="196"/>
      <c r="J7" s="277" t="s">
        <v>129</v>
      </c>
      <c r="K7" s="277"/>
      <c r="L7" s="277"/>
    </row>
    <row r="8" spans="5:12" ht="16.5" customHeight="1">
      <c r="E8" s="167"/>
      <c r="F8" s="197" t="s">
        <v>54</v>
      </c>
      <c r="G8" s="198"/>
      <c r="H8" s="197" t="s">
        <v>45</v>
      </c>
      <c r="I8" s="198"/>
      <c r="J8" s="197" t="s">
        <v>54</v>
      </c>
      <c r="K8" s="198"/>
      <c r="L8" s="197" t="s">
        <v>45</v>
      </c>
    </row>
    <row r="9" spans="5:12" ht="16.5" customHeight="1">
      <c r="E9" s="167"/>
      <c r="F9" s="199" t="s">
        <v>198</v>
      </c>
      <c r="G9" s="197"/>
      <c r="H9" s="200" t="s">
        <v>1</v>
      </c>
      <c r="I9" s="168"/>
      <c r="J9" s="199" t="s">
        <v>198</v>
      </c>
      <c r="K9" s="197"/>
      <c r="L9" s="200" t="s">
        <v>1</v>
      </c>
    </row>
    <row r="10" spans="5:12" ht="16.5" customHeight="1">
      <c r="E10" s="167"/>
      <c r="F10" s="201">
        <v>2021</v>
      </c>
      <c r="G10" s="202"/>
      <c r="H10" s="201">
        <v>2020</v>
      </c>
      <c r="I10" s="168"/>
      <c r="J10" s="201">
        <v>2021</v>
      </c>
      <c r="K10" s="202"/>
      <c r="L10" s="201">
        <v>2020</v>
      </c>
    </row>
    <row r="11" spans="4:12" ht="16.5" customHeight="1">
      <c r="D11" s="176" t="s">
        <v>2</v>
      </c>
      <c r="E11" s="167"/>
      <c r="F11" s="203" t="s">
        <v>81</v>
      </c>
      <c r="G11" s="167"/>
      <c r="H11" s="203" t="s">
        <v>81</v>
      </c>
      <c r="I11" s="168"/>
      <c r="J11" s="203" t="s">
        <v>81</v>
      </c>
      <c r="K11" s="167"/>
      <c r="L11" s="203" t="s">
        <v>81</v>
      </c>
    </row>
    <row r="12" spans="4:12" ht="7.5" customHeight="1">
      <c r="D12" s="168"/>
      <c r="E12" s="167"/>
      <c r="F12" s="204"/>
      <c r="G12" s="167"/>
      <c r="H12" s="205"/>
      <c r="I12" s="168"/>
      <c r="J12" s="204"/>
      <c r="K12" s="167"/>
      <c r="L12" s="205"/>
    </row>
    <row r="13" spans="1:10" ht="16.5" customHeight="1">
      <c r="A13" s="167" t="s">
        <v>3</v>
      </c>
      <c r="F13" s="206"/>
      <c r="J13" s="206"/>
    </row>
    <row r="14" spans="1:10" ht="7.5" customHeight="1">
      <c r="A14" s="167"/>
      <c r="F14" s="206"/>
      <c r="J14" s="206"/>
    </row>
    <row r="15" spans="1:11" ht="16.5" customHeight="1">
      <c r="A15" s="207" t="s">
        <v>4</v>
      </c>
      <c r="F15" s="206"/>
      <c r="G15" s="171"/>
      <c r="I15" s="172"/>
      <c r="J15" s="206"/>
      <c r="K15" s="171"/>
    </row>
    <row r="16" spans="1:11" ht="7.5" customHeight="1">
      <c r="A16" s="167"/>
      <c r="F16" s="206"/>
      <c r="G16" s="171"/>
      <c r="I16" s="172"/>
      <c r="J16" s="206"/>
      <c r="K16" s="171"/>
    </row>
    <row r="17" spans="1:12" ht="16.5" customHeight="1">
      <c r="A17" s="169" t="s">
        <v>59</v>
      </c>
      <c r="F17" s="206">
        <v>4210690</v>
      </c>
      <c r="G17" s="208"/>
      <c r="H17" s="170">
        <v>2950667</v>
      </c>
      <c r="I17" s="170"/>
      <c r="J17" s="206">
        <v>1041943</v>
      </c>
      <c r="K17" s="170"/>
      <c r="L17" s="174">
        <v>637795</v>
      </c>
    </row>
    <row r="18" spans="1:12" ht="16.5" customHeight="1">
      <c r="A18" s="169" t="s">
        <v>272</v>
      </c>
      <c r="F18" s="206"/>
      <c r="G18" s="208"/>
      <c r="I18" s="170"/>
      <c r="J18" s="206"/>
      <c r="K18" s="170"/>
      <c r="L18" s="174"/>
    </row>
    <row r="19" spans="2:12" ht="16.5" customHeight="1">
      <c r="B19" s="169" t="s">
        <v>273</v>
      </c>
      <c r="D19" s="181">
        <v>7</v>
      </c>
      <c r="F19" s="206">
        <v>8606</v>
      </c>
      <c r="G19" s="171"/>
      <c r="H19" s="170">
        <v>11719</v>
      </c>
      <c r="I19" s="170"/>
      <c r="J19" s="209">
        <v>0</v>
      </c>
      <c r="K19" s="210"/>
      <c r="L19" s="211">
        <v>0</v>
      </c>
    </row>
    <row r="20" spans="1:12" ht="16.5" customHeight="1">
      <c r="A20" s="169" t="s">
        <v>135</v>
      </c>
      <c r="D20" s="181">
        <v>8</v>
      </c>
      <c r="F20" s="206">
        <v>2590230</v>
      </c>
      <c r="G20" s="171"/>
      <c r="H20" s="170">
        <v>2750194</v>
      </c>
      <c r="I20" s="170"/>
      <c r="J20" s="206">
        <v>433165</v>
      </c>
      <c r="K20" s="170"/>
      <c r="L20" s="174">
        <v>497495</v>
      </c>
    </row>
    <row r="21" spans="1:12" ht="16.5" customHeight="1">
      <c r="A21" s="169" t="s">
        <v>228</v>
      </c>
      <c r="E21" s="174"/>
      <c r="F21" s="206">
        <v>766743</v>
      </c>
      <c r="G21" s="171"/>
      <c r="H21" s="170">
        <v>761289</v>
      </c>
      <c r="I21" s="170"/>
      <c r="J21" s="206">
        <v>394009</v>
      </c>
      <c r="K21" s="170"/>
      <c r="L21" s="174">
        <v>290712</v>
      </c>
    </row>
    <row r="22" spans="1:12" ht="16.5" customHeight="1">
      <c r="A22" s="169" t="s">
        <v>191</v>
      </c>
      <c r="E22" s="174"/>
      <c r="F22" s="206"/>
      <c r="G22" s="171"/>
      <c r="I22" s="170"/>
      <c r="J22" s="212"/>
      <c r="K22" s="174"/>
      <c r="L22" s="174"/>
    </row>
    <row r="23" spans="2:12" ht="16.5" customHeight="1">
      <c r="B23" s="169" t="s">
        <v>192</v>
      </c>
      <c r="E23" s="174"/>
      <c r="F23" s="206">
        <v>0</v>
      </c>
      <c r="G23" s="171"/>
      <c r="H23" s="170">
        <v>7066</v>
      </c>
      <c r="I23" s="170"/>
      <c r="J23" s="212">
        <v>2222262</v>
      </c>
      <c r="K23" s="174"/>
      <c r="L23" s="174">
        <v>1830544</v>
      </c>
    </row>
    <row r="24" spans="1:12" ht="16.5" customHeight="1">
      <c r="A24" s="169" t="s">
        <v>274</v>
      </c>
      <c r="E24" s="174"/>
      <c r="F24" s="206"/>
      <c r="G24" s="171"/>
      <c r="I24" s="170"/>
      <c r="J24" s="212"/>
      <c r="K24" s="174"/>
      <c r="L24" s="174"/>
    </row>
    <row r="25" spans="2:12" ht="16.5" customHeight="1">
      <c r="B25" s="169" t="s">
        <v>275</v>
      </c>
      <c r="E25" s="174"/>
      <c r="F25" s="206">
        <v>0</v>
      </c>
      <c r="G25" s="171"/>
      <c r="H25" s="170">
        <v>75000</v>
      </c>
      <c r="I25" s="170"/>
      <c r="J25" s="206">
        <v>230925</v>
      </c>
      <c r="K25" s="174"/>
      <c r="L25" s="213">
        <v>52447</v>
      </c>
    </row>
    <row r="26" spans="1:12" ht="16.5" customHeight="1">
      <c r="A26" s="169" t="s">
        <v>65</v>
      </c>
      <c r="D26" s="181">
        <v>10</v>
      </c>
      <c r="F26" s="214">
        <v>1588053</v>
      </c>
      <c r="G26" s="171"/>
      <c r="H26" s="178">
        <v>833299</v>
      </c>
      <c r="I26" s="170"/>
      <c r="J26" s="215">
        <v>258125</v>
      </c>
      <c r="K26" s="216"/>
      <c r="L26" s="217">
        <v>282809</v>
      </c>
    </row>
    <row r="27" spans="6:11" ht="7.5" customHeight="1">
      <c r="F27" s="206"/>
      <c r="G27" s="171"/>
      <c r="I27" s="172"/>
      <c r="J27" s="206"/>
      <c r="K27" s="171"/>
    </row>
    <row r="28" spans="1:12" ht="16.5" customHeight="1">
      <c r="A28" s="218" t="s">
        <v>5</v>
      </c>
      <c r="F28" s="214">
        <f>SUM(F17:F26)</f>
        <v>9164322</v>
      </c>
      <c r="G28" s="171"/>
      <c r="H28" s="178">
        <f>SUM(H17:H26)</f>
        <v>7389234</v>
      </c>
      <c r="I28" s="172"/>
      <c r="J28" s="214">
        <f>SUM(J17:J26)</f>
        <v>4580429</v>
      </c>
      <c r="K28" s="171"/>
      <c r="L28" s="178">
        <f>SUM(L17:L26)</f>
        <v>3591802</v>
      </c>
    </row>
    <row r="29" spans="6:11" ht="16.5" customHeight="1">
      <c r="F29" s="206"/>
      <c r="G29" s="171"/>
      <c r="I29" s="172"/>
      <c r="J29" s="206"/>
      <c r="K29" s="171"/>
    </row>
    <row r="30" spans="1:11" ht="16.5" customHeight="1">
      <c r="A30" s="167" t="s">
        <v>6</v>
      </c>
      <c r="F30" s="206"/>
      <c r="G30" s="171"/>
      <c r="I30" s="172"/>
      <c r="J30" s="206"/>
      <c r="K30" s="171"/>
    </row>
    <row r="31" spans="6:11" ht="7.5" customHeight="1">
      <c r="F31" s="206"/>
      <c r="G31" s="171"/>
      <c r="I31" s="172"/>
      <c r="J31" s="206"/>
      <c r="K31" s="171"/>
    </row>
    <row r="32" spans="1:11" ht="16.5" customHeight="1">
      <c r="A32" s="169" t="s">
        <v>272</v>
      </c>
      <c r="F32" s="206"/>
      <c r="G32" s="171"/>
      <c r="I32" s="172"/>
      <c r="J32" s="206"/>
      <c r="K32" s="171"/>
    </row>
    <row r="33" spans="1:12" ht="16.5" customHeight="1">
      <c r="A33" s="174"/>
      <c r="B33" s="174" t="s">
        <v>273</v>
      </c>
      <c r="C33" s="174"/>
      <c r="D33" s="181">
        <v>7</v>
      </c>
      <c r="F33" s="206">
        <v>232643</v>
      </c>
      <c r="G33" s="171"/>
      <c r="H33" s="170">
        <v>177457</v>
      </c>
      <c r="I33" s="170"/>
      <c r="J33" s="206">
        <v>148129</v>
      </c>
      <c r="K33" s="170"/>
      <c r="L33" s="170">
        <v>92945</v>
      </c>
    </row>
    <row r="34" spans="1:11" ht="16.5" customHeight="1">
      <c r="A34" s="169" t="s">
        <v>169</v>
      </c>
      <c r="F34" s="206"/>
      <c r="G34" s="171"/>
      <c r="I34" s="170"/>
      <c r="J34" s="206"/>
      <c r="K34" s="170"/>
    </row>
    <row r="35" spans="2:12" ht="16.5" customHeight="1">
      <c r="B35" s="169" t="s">
        <v>255</v>
      </c>
      <c r="D35" s="181">
        <v>9</v>
      </c>
      <c r="F35" s="206">
        <v>5487952</v>
      </c>
      <c r="G35" s="171"/>
      <c r="H35" s="170">
        <v>5526612</v>
      </c>
      <c r="I35" s="170"/>
      <c r="J35" s="206">
        <v>5427355</v>
      </c>
      <c r="K35" s="170"/>
      <c r="L35" s="170">
        <v>5479324</v>
      </c>
    </row>
    <row r="36" spans="1:12" ht="16.5" customHeight="1">
      <c r="A36" s="169" t="s">
        <v>66</v>
      </c>
      <c r="D36" s="181">
        <v>11</v>
      </c>
      <c r="F36" s="206">
        <v>0</v>
      </c>
      <c r="G36" s="174"/>
      <c r="H36" s="170">
        <v>0</v>
      </c>
      <c r="I36" s="174"/>
      <c r="J36" s="212">
        <v>29463664</v>
      </c>
      <c r="K36" s="174"/>
      <c r="L36" s="174">
        <v>27719122</v>
      </c>
    </row>
    <row r="37" spans="1:12" ht="16.5" customHeight="1">
      <c r="A37" s="169" t="s">
        <v>141</v>
      </c>
      <c r="D37" s="181">
        <v>11</v>
      </c>
      <c r="F37" s="206">
        <v>1493534</v>
      </c>
      <c r="G37" s="174"/>
      <c r="H37" s="170">
        <v>1500482</v>
      </c>
      <c r="I37" s="174"/>
      <c r="J37" s="206">
        <v>0</v>
      </c>
      <c r="K37" s="174"/>
      <c r="L37" s="170">
        <v>0</v>
      </c>
    </row>
    <row r="38" spans="1:12" ht="16.5" customHeight="1">
      <c r="A38" s="169" t="s">
        <v>260</v>
      </c>
      <c r="D38" s="181">
        <v>11</v>
      </c>
      <c r="F38" s="206">
        <v>50499</v>
      </c>
      <c r="G38" s="174"/>
      <c r="H38" s="170">
        <v>28990</v>
      </c>
      <c r="I38" s="174"/>
      <c r="J38" s="219">
        <v>45471</v>
      </c>
      <c r="K38" s="174"/>
      <c r="L38" s="220">
        <v>45471</v>
      </c>
    </row>
    <row r="39" spans="1:12" ht="16.5" customHeight="1">
      <c r="A39" s="169" t="s">
        <v>276</v>
      </c>
      <c r="F39" s="206"/>
      <c r="G39" s="174"/>
      <c r="I39" s="174"/>
      <c r="J39" s="219"/>
      <c r="K39" s="174"/>
      <c r="L39" s="220"/>
    </row>
    <row r="40" spans="1:12" ht="16.5" customHeight="1">
      <c r="A40" s="174"/>
      <c r="B40" s="174" t="s">
        <v>167</v>
      </c>
      <c r="C40" s="174"/>
      <c r="D40" s="221"/>
      <c r="F40" s="206">
        <v>79846</v>
      </c>
      <c r="G40" s="171"/>
      <c r="H40" s="170">
        <v>4846</v>
      </c>
      <c r="I40" s="170"/>
      <c r="J40" s="206">
        <v>9015075</v>
      </c>
      <c r="K40" s="170"/>
      <c r="L40" s="170">
        <v>10333553</v>
      </c>
    </row>
    <row r="41" spans="1:12" ht="16.5" customHeight="1">
      <c r="A41" s="169" t="s">
        <v>229</v>
      </c>
      <c r="F41" s="206">
        <v>66582</v>
      </c>
      <c r="G41" s="171"/>
      <c r="H41" s="170">
        <v>67194</v>
      </c>
      <c r="I41" s="170"/>
      <c r="J41" s="206">
        <v>1038232</v>
      </c>
      <c r="K41" s="170"/>
      <c r="L41" s="170">
        <v>1038844</v>
      </c>
    </row>
    <row r="42" spans="1:12" ht="16.5" customHeight="1">
      <c r="A42" s="169" t="s">
        <v>67</v>
      </c>
      <c r="D42" s="181">
        <v>12</v>
      </c>
      <c r="F42" s="206">
        <v>57541600</v>
      </c>
      <c r="G42" s="171"/>
      <c r="H42" s="170">
        <v>55856939</v>
      </c>
      <c r="I42" s="170"/>
      <c r="J42" s="206">
        <v>319862</v>
      </c>
      <c r="K42" s="170"/>
      <c r="L42" s="170">
        <v>347349</v>
      </c>
    </row>
    <row r="43" spans="1:12" ht="16.5" customHeight="1">
      <c r="A43" s="169" t="s">
        <v>172</v>
      </c>
      <c r="D43" s="181">
        <v>13</v>
      </c>
      <c r="F43" s="206">
        <v>1725757</v>
      </c>
      <c r="G43" s="171"/>
      <c r="H43" s="170">
        <v>1778324</v>
      </c>
      <c r="I43" s="170"/>
      <c r="J43" s="206">
        <v>291729</v>
      </c>
      <c r="K43" s="170"/>
      <c r="L43" s="170">
        <v>303779</v>
      </c>
    </row>
    <row r="44" spans="1:12" ht="16.5" customHeight="1">
      <c r="A44" s="169" t="s">
        <v>113</v>
      </c>
      <c r="F44" s="206">
        <v>1402476</v>
      </c>
      <c r="G44" s="171"/>
      <c r="H44" s="170">
        <v>1337333</v>
      </c>
      <c r="I44" s="170"/>
      <c r="J44" s="206">
        <v>0</v>
      </c>
      <c r="K44" s="170"/>
      <c r="L44" s="170">
        <v>0</v>
      </c>
    </row>
    <row r="45" spans="1:12" ht="16.5" customHeight="1">
      <c r="A45" s="169" t="s">
        <v>68</v>
      </c>
      <c r="D45" s="181">
        <v>12</v>
      </c>
      <c r="F45" s="206">
        <v>2816992</v>
      </c>
      <c r="G45" s="171"/>
      <c r="H45" s="170">
        <v>2792580</v>
      </c>
      <c r="I45" s="170"/>
      <c r="J45" s="206">
        <v>10325</v>
      </c>
      <c r="K45" s="170"/>
      <c r="L45" s="170">
        <v>11560</v>
      </c>
    </row>
    <row r="46" spans="1:12" ht="16.5" customHeight="1">
      <c r="A46" s="169" t="s">
        <v>94</v>
      </c>
      <c r="F46" s="206">
        <v>114113</v>
      </c>
      <c r="G46" s="171"/>
      <c r="H46" s="170">
        <v>111284</v>
      </c>
      <c r="I46" s="170"/>
      <c r="J46" s="206">
        <v>0</v>
      </c>
      <c r="K46" s="170"/>
      <c r="L46" s="170">
        <v>0</v>
      </c>
    </row>
    <row r="47" spans="1:12" ht="16.5" customHeight="1">
      <c r="A47" s="169" t="s">
        <v>134</v>
      </c>
      <c r="D47" s="181">
        <v>14</v>
      </c>
      <c r="F47" s="214">
        <v>1653625</v>
      </c>
      <c r="G47" s="171"/>
      <c r="H47" s="178">
        <v>1912493</v>
      </c>
      <c r="I47" s="172"/>
      <c r="J47" s="214">
        <v>937065</v>
      </c>
      <c r="K47" s="171"/>
      <c r="L47" s="178">
        <v>936065</v>
      </c>
    </row>
    <row r="48" spans="6:11" ht="7.5" customHeight="1">
      <c r="F48" s="206"/>
      <c r="G48" s="171"/>
      <c r="I48" s="172"/>
      <c r="J48" s="206"/>
      <c r="K48" s="171"/>
    </row>
    <row r="49" spans="1:12" ht="16.5" customHeight="1">
      <c r="A49" s="167" t="s">
        <v>8</v>
      </c>
      <c r="B49" s="174"/>
      <c r="F49" s="214">
        <f>SUM(F33:F47)</f>
        <v>72665619</v>
      </c>
      <c r="G49" s="171"/>
      <c r="H49" s="178">
        <f>SUM(H33:H47)</f>
        <v>71094534</v>
      </c>
      <c r="I49" s="172"/>
      <c r="J49" s="214">
        <f>SUM(J33:J47)</f>
        <v>46696907</v>
      </c>
      <c r="K49" s="171"/>
      <c r="L49" s="178">
        <f>SUM(L33:L47)</f>
        <v>46308012</v>
      </c>
    </row>
    <row r="50" spans="6:11" ht="7.5" customHeight="1">
      <c r="F50" s="206"/>
      <c r="G50" s="171"/>
      <c r="I50" s="172"/>
      <c r="J50" s="206"/>
      <c r="K50" s="171"/>
    </row>
    <row r="51" spans="1:12" ht="16.5" customHeight="1" thickBot="1">
      <c r="A51" s="167" t="s">
        <v>14</v>
      </c>
      <c r="F51" s="222">
        <f>F28+F49</f>
        <v>81829941</v>
      </c>
      <c r="G51" s="171"/>
      <c r="H51" s="223">
        <f>H28+H49</f>
        <v>78483768</v>
      </c>
      <c r="I51" s="172"/>
      <c r="J51" s="222">
        <f>J28+J49</f>
        <v>51277336</v>
      </c>
      <c r="K51" s="171"/>
      <c r="L51" s="223">
        <f>L28+L49</f>
        <v>49899814</v>
      </c>
    </row>
    <row r="52" spans="1:11" ht="16.5" customHeight="1" thickTop="1">
      <c r="A52" s="167"/>
      <c r="G52" s="171"/>
      <c r="I52" s="172"/>
      <c r="K52" s="171"/>
    </row>
    <row r="53" spans="1:11" ht="18.75" customHeight="1">
      <c r="A53" s="167"/>
      <c r="G53" s="171"/>
      <c r="I53" s="172"/>
      <c r="K53" s="171"/>
    </row>
    <row r="54" spans="1:11" ht="16.5" customHeight="1">
      <c r="A54" s="169" t="s">
        <v>7</v>
      </c>
      <c r="G54" s="171"/>
      <c r="I54" s="172"/>
      <c r="K54" s="171"/>
    </row>
    <row r="55" spans="7:11" ht="16.5" customHeight="1">
      <c r="G55" s="171"/>
      <c r="I55" s="172"/>
      <c r="K55" s="171"/>
    </row>
    <row r="56" spans="1:12" ht="33" customHeight="1">
      <c r="A56" s="275" t="s">
        <v>254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</row>
    <row r="57" spans="1:11" ht="16.5" customHeight="1">
      <c r="A57" s="167" t="str">
        <f>A1</f>
        <v>Energy Absolute Public Company Limited</v>
      </c>
      <c r="B57" s="167"/>
      <c r="C57" s="167"/>
      <c r="G57" s="171"/>
      <c r="I57" s="172"/>
      <c r="K57" s="171"/>
    </row>
    <row r="58" spans="1:11" ht="16.5" customHeight="1">
      <c r="A58" s="167" t="str">
        <f>+A2</f>
        <v>Statement of Financial Position </v>
      </c>
      <c r="B58" s="167"/>
      <c r="C58" s="167"/>
      <c r="G58" s="171"/>
      <c r="I58" s="172"/>
      <c r="K58" s="171"/>
    </row>
    <row r="59" spans="1:12" ht="16.5" customHeight="1">
      <c r="A59" s="175" t="str">
        <f>+A3</f>
        <v>As at 30 June 2021</v>
      </c>
      <c r="B59" s="175"/>
      <c r="C59" s="175"/>
      <c r="D59" s="182"/>
      <c r="E59" s="177"/>
      <c r="F59" s="178"/>
      <c r="G59" s="179"/>
      <c r="H59" s="178"/>
      <c r="I59" s="180"/>
      <c r="J59" s="178"/>
      <c r="K59" s="179"/>
      <c r="L59" s="178"/>
    </row>
    <row r="60" spans="1:11" ht="15.75" customHeight="1">
      <c r="A60" s="167"/>
      <c r="B60" s="167"/>
      <c r="C60" s="167"/>
      <c r="G60" s="171"/>
      <c r="I60" s="172"/>
      <c r="K60" s="171"/>
    </row>
    <row r="61" spans="7:11" ht="16.5" customHeight="1">
      <c r="G61" s="171"/>
      <c r="I61" s="172"/>
      <c r="K61" s="171"/>
    </row>
    <row r="62" spans="6:12" ht="16.5" customHeight="1">
      <c r="F62" s="276" t="s">
        <v>46</v>
      </c>
      <c r="G62" s="276"/>
      <c r="H62" s="276"/>
      <c r="I62" s="194"/>
      <c r="J62" s="276" t="s">
        <v>101</v>
      </c>
      <c r="K62" s="276"/>
      <c r="L62" s="276"/>
    </row>
    <row r="63" spans="1:12" ht="16.5" customHeight="1">
      <c r="A63" s="174"/>
      <c r="D63" s="195"/>
      <c r="E63" s="167"/>
      <c r="F63" s="277" t="s">
        <v>129</v>
      </c>
      <c r="G63" s="277"/>
      <c r="H63" s="277"/>
      <c r="I63" s="196"/>
      <c r="J63" s="277" t="s">
        <v>129</v>
      </c>
      <c r="K63" s="277"/>
      <c r="L63" s="277"/>
    </row>
    <row r="64" spans="5:12" ht="16.5" customHeight="1">
      <c r="E64" s="167"/>
      <c r="F64" s="197" t="s">
        <v>54</v>
      </c>
      <c r="G64" s="198"/>
      <c r="H64" s="197" t="s">
        <v>45</v>
      </c>
      <c r="I64" s="198"/>
      <c r="J64" s="197" t="s">
        <v>54</v>
      </c>
      <c r="K64" s="198"/>
      <c r="L64" s="197" t="s">
        <v>45</v>
      </c>
    </row>
    <row r="65" spans="5:12" ht="16.5" customHeight="1">
      <c r="E65" s="167"/>
      <c r="F65" s="199" t="s">
        <v>198</v>
      </c>
      <c r="G65" s="197"/>
      <c r="H65" s="200" t="s">
        <v>1</v>
      </c>
      <c r="I65" s="168"/>
      <c r="J65" s="200" t="s">
        <v>198</v>
      </c>
      <c r="K65" s="197"/>
      <c r="L65" s="200" t="s">
        <v>1</v>
      </c>
    </row>
    <row r="66" spans="5:12" ht="16.5" customHeight="1">
      <c r="E66" s="167"/>
      <c r="F66" s="201">
        <v>2021</v>
      </c>
      <c r="G66" s="202"/>
      <c r="H66" s="201">
        <v>2020</v>
      </c>
      <c r="I66" s="168"/>
      <c r="J66" s="201">
        <v>2021</v>
      </c>
      <c r="K66" s="202"/>
      <c r="L66" s="201">
        <v>2020</v>
      </c>
    </row>
    <row r="67" spans="4:12" ht="16.5" customHeight="1">
      <c r="D67" s="176" t="s">
        <v>2</v>
      </c>
      <c r="E67" s="167"/>
      <c r="F67" s="203" t="s">
        <v>81</v>
      </c>
      <c r="G67" s="167"/>
      <c r="H67" s="203" t="s">
        <v>81</v>
      </c>
      <c r="I67" s="168"/>
      <c r="J67" s="203" t="s">
        <v>81</v>
      </c>
      <c r="K67" s="167"/>
      <c r="L67" s="203" t="s">
        <v>81</v>
      </c>
    </row>
    <row r="68" spans="4:12" ht="7.5" customHeight="1">
      <c r="D68" s="168"/>
      <c r="E68" s="167"/>
      <c r="F68" s="224"/>
      <c r="G68" s="225"/>
      <c r="H68" s="197"/>
      <c r="I68" s="226"/>
      <c r="J68" s="224"/>
      <c r="K68" s="225"/>
      <c r="L68" s="197"/>
    </row>
    <row r="69" spans="1:11" ht="16.5" customHeight="1">
      <c r="A69" s="167" t="s">
        <v>106</v>
      </c>
      <c r="F69" s="206"/>
      <c r="G69" s="171"/>
      <c r="I69" s="172"/>
      <c r="J69" s="206"/>
      <c r="K69" s="171"/>
    </row>
    <row r="70" spans="1:11" ht="7.5" customHeight="1">
      <c r="A70" s="167"/>
      <c r="F70" s="206"/>
      <c r="G70" s="171"/>
      <c r="I70" s="172"/>
      <c r="J70" s="206"/>
      <c r="K70" s="171"/>
    </row>
    <row r="71" spans="1:11" ht="16.5" customHeight="1">
      <c r="A71" s="167" t="s">
        <v>9</v>
      </c>
      <c r="F71" s="206"/>
      <c r="G71" s="171"/>
      <c r="I71" s="172"/>
      <c r="J71" s="206"/>
      <c r="K71" s="171"/>
    </row>
    <row r="72" spans="1:11" ht="7.5" customHeight="1">
      <c r="A72" s="167"/>
      <c r="F72" s="206"/>
      <c r="G72" s="171"/>
      <c r="I72" s="172"/>
      <c r="J72" s="206"/>
      <c r="K72" s="171"/>
    </row>
    <row r="73" spans="1:12" ht="16.5" customHeight="1">
      <c r="A73" s="169" t="s">
        <v>230</v>
      </c>
      <c r="D73" s="181">
        <v>15</v>
      </c>
      <c r="F73" s="206">
        <v>2442143</v>
      </c>
      <c r="G73" s="208"/>
      <c r="H73" s="170">
        <v>2640315</v>
      </c>
      <c r="I73" s="227"/>
      <c r="J73" s="228">
        <v>2086162</v>
      </c>
      <c r="K73" s="227"/>
      <c r="L73" s="227">
        <v>362177</v>
      </c>
    </row>
    <row r="74" spans="1:12" ht="16.5" customHeight="1">
      <c r="A74" s="169" t="s">
        <v>60</v>
      </c>
      <c r="D74" s="174"/>
      <c r="F74" s="206">
        <v>553074</v>
      </c>
      <c r="G74" s="208"/>
      <c r="H74" s="170">
        <v>372587</v>
      </c>
      <c r="I74" s="227"/>
      <c r="J74" s="228">
        <v>138811</v>
      </c>
      <c r="K74" s="227"/>
      <c r="L74" s="227">
        <v>269528</v>
      </c>
    </row>
    <row r="75" spans="1:12" ht="16.5" customHeight="1">
      <c r="A75" s="169" t="s">
        <v>90</v>
      </c>
      <c r="F75" s="206">
        <v>929954</v>
      </c>
      <c r="G75" s="208"/>
      <c r="H75" s="170">
        <v>915949</v>
      </c>
      <c r="I75" s="227"/>
      <c r="J75" s="228">
        <v>574627</v>
      </c>
      <c r="K75" s="227"/>
      <c r="L75" s="227">
        <v>489525</v>
      </c>
    </row>
    <row r="76" spans="1:12" ht="16.5" customHeight="1">
      <c r="A76" s="169" t="s">
        <v>193</v>
      </c>
      <c r="F76" s="206"/>
      <c r="G76" s="208"/>
      <c r="I76" s="227"/>
      <c r="J76" s="228"/>
      <c r="K76" s="227"/>
      <c r="L76" s="227"/>
    </row>
    <row r="77" spans="2:12" ht="16.5" customHeight="1">
      <c r="B77" s="169" t="s">
        <v>194</v>
      </c>
      <c r="F77" s="206">
        <v>147969</v>
      </c>
      <c r="G77" s="208"/>
      <c r="H77" s="170">
        <v>128137</v>
      </c>
      <c r="I77" s="227"/>
      <c r="J77" s="228">
        <v>0</v>
      </c>
      <c r="K77" s="227"/>
      <c r="L77" s="227">
        <v>0</v>
      </c>
    </row>
    <row r="78" spans="1:12" ht="16.5" customHeight="1">
      <c r="A78" s="169" t="s">
        <v>231</v>
      </c>
      <c r="F78" s="206"/>
      <c r="G78" s="208"/>
      <c r="I78" s="227"/>
      <c r="J78" s="228"/>
      <c r="K78" s="227"/>
      <c r="L78" s="227"/>
    </row>
    <row r="79" spans="1:12" ht="16.5" customHeight="1">
      <c r="A79" s="174"/>
      <c r="B79" s="169" t="s">
        <v>167</v>
      </c>
      <c r="D79" s="221"/>
      <c r="F79" s="206">
        <v>35727</v>
      </c>
      <c r="G79" s="208"/>
      <c r="H79" s="170">
        <v>33926</v>
      </c>
      <c r="I79" s="227"/>
      <c r="J79" s="228">
        <v>5359904</v>
      </c>
      <c r="K79" s="227"/>
      <c r="L79" s="227">
        <v>4779904</v>
      </c>
    </row>
    <row r="80" spans="1:12" ht="16.5" customHeight="1">
      <c r="A80" s="169" t="s">
        <v>69</v>
      </c>
      <c r="F80" s="206"/>
      <c r="G80" s="208"/>
      <c r="I80" s="227"/>
      <c r="J80" s="228"/>
      <c r="K80" s="227"/>
      <c r="L80" s="227"/>
    </row>
    <row r="81" spans="2:12" ht="16.5" customHeight="1">
      <c r="B81" s="169" t="s">
        <v>176</v>
      </c>
      <c r="D81" s="181">
        <v>16</v>
      </c>
      <c r="F81" s="206">
        <v>2738370</v>
      </c>
      <c r="G81" s="208"/>
      <c r="H81" s="227">
        <v>5342357</v>
      </c>
      <c r="I81" s="227"/>
      <c r="J81" s="228">
        <v>535769</v>
      </c>
      <c r="K81" s="227"/>
      <c r="L81" s="227">
        <v>3535125</v>
      </c>
    </row>
    <row r="82" spans="1:12" ht="16.5" customHeight="1">
      <c r="A82" s="169" t="s">
        <v>186</v>
      </c>
      <c r="F82" s="206">
        <v>3098</v>
      </c>
      <c r="G82" s="208"/>
      <c r="H82" s="170">
        <v>10628</v>
      </c>
      <c r="I82" s="227"/>
      <c r="J82" s="206">
        <v>0</v>
      </c>
      <c r="K82" s="227"/>
      <c r="L82" s="227">
        <v>0</v>
      </c>
    </row>
    <row r="83" spans="1:12" ht="16.5" customHeight="1">
      <c r="A83" s="169" t="s">
        <v>171</v>
      </c>
      <c r="D83" s="229"/>
      <c r="F83" s="206">
        <v>65492</v>
      </c>
      <c r="G83" s="208"/>
      <c r="H83" s="227">
        <v>98741</v>
      </c>
      <c r="I83" s="227"/>
      <c r="J83" s="206">
        <v>11182</v>
      </c>
      <c r="K83" s="227"/>
      <c r="L83" s="227">
        <v>54590</v>
      </c>
    </row>
    <row r="84" spans="1:12" ht="16.5" customHeight="1">
      <c r="A84" s="169" t="s">
        <v>138</v>
      </c>
      <c r="D84" s="181">
        <v>17</v>
      </c>
      <c r="F84" s="206">
        <v>3999942</v>
      </c>
      <c r="G84" s="208"/>
      <c r="H84" s="227">
        <v>3999466</v>
      </c>
      <c r="I84" s="227"/>
      <c r="J84" s="228">
        <v>3999942</v>
      </c>
      <c r="K84" s="227"/>
      <c r="L84" s="227">
        <v>3999466</v>
      </c>
    </row>
    <row r="85" spans="1:12" ht="16.5" customHeight="1">
      <c r="A85" s="169" t="s">
        <v>70</v>
      </c>
      <c r="F85" s="206">
        <v>14872</v>
      </c>
      <c r="G85" s="208"/>
      <c r="H85" s="170">
        <v>12610</v>
      </c>
      <c r="I85" s="227"/>
      <c r="J85" s="206">
        <v>0</v>
      </c>
      <c r="K85" s="227"/>
      <c r="L85" s="227">
        <v>0</v>
      </c>
    </row>
    <row r="86" spans="1:12" ht="16.5" customHeight="1">
      <c r="A86" s="169" t="s">
        <v>91</v>
      </c>
      <c r="D86" s="221"/>
      <c r="F86" s="214">
        <v>14609</v>
      </c>
      <c r="G86" s="208"/>
      <c r="H86" s="178">
        <v>9727</v>
      </c>
      <c r="I86" s="227"/>
      <c r="J86" s="230">
        <v>0</v>
      </c>
      <c r="K86" s="227"/>
      <c r="L86" s="231">
        <v>0</v>
      </c>
    </row>
    <row r="87" spans="1:11" ht="7.5" customHeight="1">
      <c r="A87" s="174"/>
      <c r="B87" s="232"/>
      <c r="F87" s="206"/>
      <c r="G87" s="208"/>
      <c r="I87" s="172"/>
      <c r="J87" s="206"/>
      <c r="K87" s="171"/>
    </row>
    <row r="88" spans="1:12" ht="16.5" customHeight="1">
      <c r="A88" s="167" t="s">
        <v>10</v>
      </c>
      <c r="B88" s="174"/>
      <c r="F88" s="214">
        <f>SUM(F73:F86)</f>
        <v>10945250</v>
      </c>
      <c r="G88" s="171"/>
      <c r="H88" s="178">
        <f>SUM(H73:H86)</f>
        <v>13564443</v>
      </c>
      <c r="I88" s="172"/>
      <c r="J88" s="214">
        <f>SUM(J73:J86)</f>
        <v>12706397</v>
      </c>
      <c r="K88" s="171"/>
      <c r="L88" s="178">
        <f>SUM(L73:L86)</f>
        <v>13490315</v>
      </c>
    </row>
    <row r="89" spans="6:11" ht="16.5" customHeight="1">
      <c r="F89" s="206"/>
      <c r="G89" s="171"/>
      <c r="I89" s="172"/>
      <c r="J89" s="206"/>
      <c r="K89" s="171"/>
    </row>
    <row r="90" spans="1:11" ht="16.5" customHeight="1">
      <c r="A90" s="167" t="s">
        <v>11</v>
      </c>
      <c r="F90" s="206"/>
      <c r="G90" s="171"/>
      <c r="I90" s="172"/>
      <c r="J90" s="206"/>
      <c r="K90" s="171"/>
    </row>
    <row r="91" spans="1:11" ht="7.5" customHeight="1">
      <c r="A91" s="167"/>
      <c r="F91" s="206"/>
      <c r="G91" s="171"/>
      <c r="I91" s="172"/>
      <c r="J91" s="206"/>
      <c r="K91" s="171"/>
    </row>
    <row r="92" spans="1:12" ht="16.5" customHeight="1">
      <c r="A92" s="169" t="s">
        <v>186</v>
      </c>
      <c r="D92" s="233"/>
      <c r="F92" s="206">
        <v>1555</v>
      </c>
      <c r="G92" s="171"/>
      <c r="H92" s="170">
        <v>3205</v>
      </c>
      <c r="I92" s="227"/>
      <c r="J92" s="228">
        <v>0</v>
      </c>
      <c r="K92" s="227"/>
      <c r="L92" s="227">
        <v>0</v>
      </c>
    </row>
    <row r="93" spans="1:12" ht="16.5" customHeight="1">
      <c r="A93" s="169" t="s">
        <v>137</v>
      </c>
      <c r="D93" s="233">
        <v>16</v>
      </c>
      <c r="F93" s="206">
        <v>22463275</v>
      </c>
      <c r="G93" s="171"/>
      <c r="H93" s="170">
        <v>18897599</v>
      </c>
      <c r="I93" s="227"/>
      <c r="J93" s="228">
        <v>3113491</v>
      </c>
      <c r="K93" s="227"/>
      <c r="L93" s="227">
        <v>1886868</v>
      </c>
    </row>
    <row r="94" spans="1:12" ht="16.5" customHeight="1">
      <c r="A94" s="169" t="s">
        <v>125</v>
      </c>
      <c r="D94" s="233">
        <v>17</v>
      </c>
      <c r="F94" s="206">
        <v>12193315</v>
      </c>
      <c r="G94" s="171"/>
      <c r="H94" s="170">
        <v>12192301</v>
      </c>
      <c r="I94" s="227"/>
      <c r="J94" s="228">
        <v>12193315</v>
      </c>
      <c r="K94" s="227"/>
      <c r="L94" s="227">
        <v>12192301</v>
      </c>
    </row>
    <row r="95" spans="1:12" ht="16.5" customHeight="1">
      <c r="A95" s="169" t="s">
        <v>91</v>
      </c>
      <c r="D95" s="233"/>
      <c r="F95" s="206">
        <v>142501</v>
      </c>
      <c r="G95" s="171"/>
      <c r="H95" s="170">
        <v>76478</v>
      </c>
      <c r="I95" s="227"/>
      <c r="J95" s="228">
        <v>0</v>
      </c>
      <c r="K95" s="227"/>
      <c r="L95" s="227">
        <v>0</v>
      </c>
    </row>
    <row r="96" spans="1:12" ht="16.5" customHeight="1">
      <c r="A96" s="169" t="s">
        <v>170</v>
      </c>
      <c r="D96" s="229"/>
      <c r="F96" s="206">
        <v>1631013</v>
      </c>
      <c r="G96" s="171"/>
      <c r="H96" s="170">
        <v>1674909</v>
      </c>
      <c r="I96" s="227"/>
      <c r="J96" s="206">
        <v>258505</v>
      </c>
      <c r="K96" s="227"/>
      <c r="L96" s="227">
        <v>260749</v>
      </c>
    </row>
    <row r="97" spans="1:12" ht="16.5" customHeight="1">
      <c r="A97" s="169" t="s">
        <v>179</v>
      </c>
      <c r="D97" s="233"/>
      <c r="F97" s="212">
        <v>338863</v>
      </c>
      <c r="G97" s="174"/>
      <c r="H97" s="227">
        <v>296341</v>
      </c>
      <c r="I97" s="227"/>
      <c r="J97" s="206">
        <v>53963</v>
      </c>
      <c r="K97" s="227"/>
      <c r="L97" s="227">
        <v>57637</v>
      </c>
    </row>
    <row r="98" spans="1:12" ht="16.5" customHeight="1">
      <c r="A98" s="169" t="s">
        <v>71</v>
      </c>
      <c r="D98" s="233"/>
      <c r="F98" s="206">
        <v>75997</v>
      </c>
      <c r="G98" s="171"/>
      <c r="H98" s="170">
        <v>67613</v>
      </c>
      <c r="I98" s="227"/>
      <c r="J98" s="228">
        <v>58899</v>
      </c>
      <c r="K98" s="227"/>
      <c r="L98" s="227">
        <v>52929</v>
      </c>
    </row>
    <row r="99" spans="1:12" ht="16.5" customHeight="1">
      <c r="A99" s="169" t="s">
        <v>277</v>
      </c>
      <c r="D99" s="233"/>
      <c r="F99" s="206"/>
      <c r="G99" s="171"/>
      <c r="I99" s="227"/>
      <c r="J99" s="228"/>
      <c r="K99" s="227"/>
      <c r="L99" s="227"/>
    </row>
    <row r="100" spans="1:12" ht="16.5" customHeight="1">
      <c r="A100" s="174"/>
      <c r="B100" s="174" t="s">
        <v>142</v>
      </c>
      <c r="C100" s="174"/>
      <c r="D100" s="229">
        <v>21.6</v>
      </c>
      <c r="F100" s="206">
        <v>0</v>
      </c>
      <c r="G100" s="171"/>
      <c r="H100" s="170">
        <v>0</v>
      </c>
      <c r="I100" s="227"/>
      <c r="J100" s="228">
        <v>800515</v>
      </c>
      <c r="K100" s="227"/>
      <c r="L100" s="227">
        <v>769730</v>
      </c>
    </row>
    <row r="101" spans="1:12" ht="16.5" customHeight="1">
      <c r="A101" s="169" t="s">
        <v>85</v>
      </c>
      <c r="D101" s="233">
        <v>18</v>
      </c>
      <c r="F101" s="206">
        <v>2094731</v>
      </c>
      <c r="G101" s="171"/>
      <c r="H101" s="170">
        <v>2073683</v>
      </c>
      <c r="I101" s="227"/>
      <c r="J101" s="228">
        <v>1593</v>
      </c>
      <c r="K101" s="227"/>
      <c r="L101" s="227">
        <v>1593</v>
      </c>
    </row>
    <row r="102" spans="1:12" ht="16.5" customHeight="1">
      <c r="A102" s="169" t="s">
        <v>123</v>
      </c>
      <c r="F102" s="214">
        <v>10709</v>
      </c>
      <c r="G102" s="171"/>
      <c r="H102" s="178">
        <v>10318</v>
      </c>
      <c r="I102" s="172"/>
      <c r="J102" s="214">
        <v>1540</v>
      </c>
      <c r="K102" s="171"/>
      <c r="L102" s="178">
        <v>1540</v>
      </c>
    </row>
    <row r="103" spans="6:11" ht="7.5" customHeight="1">
      <c r="F103" s="206"/>
      <c r="G103" s="171"/>
      <c r="I103" s="208"/>
      <c r="J103" s="206"/>
      <c r="K103" s="208"/>
    </row>
    <row r="104" spans="1:12" ht="16.5" customHeight="1">
      <c r="A104" s="167" t="s">
        <v>12</v>
      </c>
      <c r="B104" s="174"/>
      <c r="F104" s="214">
        <f>SUM(F92:F102)</f>
        <v>38951959</v>
      </c>
      <c r="G104" s="171"/>
      <c r="H104" s="178">
        <f>SUM(H92:H102)</f>
        <v>35292447</v>
      </c>
      <c r="I104" s="172"/>
      <c r="J104" s="214">
        <f>SUM(J92:J102)</f>
        <v>16481821</v>
      </c>
      <c r="K104" s="171"/>
      <c r="L104" s="178">
        <f>SUM(L92:L102)</f>
        <v>15223347</v>
      </c>
    </row>
    <row r="105" spans="1:11" ht="7.5" customHeight="1">
      <c r="A105" s="167"/>
      <c r="F105" s="206"/>
      <c r="G105" s="171"/>
      <c r="I105" s="172"/>
      <c r="J105" s="206"/>
      <c r="K105" s="171"/>
    </row>
    <row r="106" spans="1:12" ht="16.5" customHeight="1" thickBot="1">
      <c r="A106" s="167" t="s">
        <v>13</v>
      </c>
      <c r="B106" s="167"/>
      <c r="F106" s="222">
        <f>F88+F104</f>
        <v>49897209</v>
      </c>
      <c r="G106" s="171"/>
      <c r="H106" s="223">
        <f>H88+H104</f>
        <v>48856890</v>
      </c>
      <c r="I106" s="172"/>
      <c r="J106" s="222">
        <f>J88+J104</f>
        <v>29188218</v>
      </c>
      <c r="K106" s="171"/>
      <c r="L106" s="223">
        <f>L88+L104</f>
        <v>28713662</v>
      </c>
    </row>
    <row r="107" spans="1:12" ht="16.5" customHeight="1" thickTop="1">
      <c r="A107" s="167"/>
      <c r="B107" s="167"/>
      <c r="G107" s="171"/>
      <c r="H107" s="234"/>
      <c r="I107" s="172"/>
      <c r="K107" s="171"/>
      <c r="L107" s="234"/>
    </row>
    <row r="108" spans="1:12" ht="16.5" customHeight="1">
      <c r="A108" s="167"/>
      <c r="B108" s="167"/>
      <c r="G108" s="171"/>
      <c r="H108" s="234"/>
      <c r="I108" s="172"/>
      <c r="K108" s="171"/>
      <c r="L108" s="234"/>
    </row>
    <row r="109" spans="1:12" ht="16.5" customHeight="1">
      <c r="A109" s="167"/>
      <c r="B109" s="167"/>
      <c r="G109" s="171"/>
      <c r="H109" s="234"/>
      <c r="I109" s="172"/>
      <c r="K109" s="171"/>
      <c r="L109" s="234"/>
    </row>
    <row r="110" spans="1:12" ht="16.5" customHeight="1">
      <c r="A110" s="167"/>
      <c r="B110" s="167"/>
      <c r="G110" s="171"/>
      <c r="H110" s="234"/>
      <c r="I110" s="172"/>
      <c r="K110" s="171"/>
      <c r="L110" s="234"/>
    </row>
    <row r="111" spans="1:11" ht="19.5" customHeight="1">
      <c r="A111" s="167"/>
      <c r="B111" s="167"/>
      <c r="G111" s="171"/>
      <c r="I111" s="172"/>
      <c r="K111" s="171"/>
    </row>
    <row r="112" spans="1:12" ht="33" customHeight="1">
      <c r="A112" s="275" t="str">
        <f>$A$56</f>
        <v>The accompanying condensed notes to the interim financial information on pages 14 to 46 are an integral part of this interim financial information.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</row>
    <row r="113" spans="1:11" ht="16.5" customHeight="1">
      <c r="A113" s="167" t="str">
        <f>+A1</f>
        <v>Energy Absolute Public Company Limited</v>
      </c>
      <c r="B113" s="167"/>
      <c r="C113" s="167"/>
      <c r="G113" s="171"/>
      <c r="I113" s="172"/>
      <c r="K113" s="171"/>
    </row>
    <row r="114" spans="1:11" ht="16.5" customHeight="1">
      <c r="A114" s="167" t="str">
        <f>+A2</f>
        <v>Statement of Financial Position </v>
      </c>
      <c r="B114" s="167"/>
      <c r="C114" s="167"/>
      <c r="G114" s="171"/>
      <c r="I114" s="172"/>
      <c r="K114" s="171"/>
    </row>
    <row r="115" spans="1:12" ht="16.5" customHeight="1">
      <c r="A115" s="175" t="str">
        <f>+A3</f>
        <v>As at 30 June 2021</v>
      </c>
      <c r="B115" s="175"/>
      <c r="C115" s="175"/>
      <c r="D115" s="182"/>
      <c r="E115" s="177"/>
      <c r="F115" s="178"/>
      <c r="G115" s="179"/>
      <c r="H115" s="178"/>
      <c r="I115" s="180"/>
      <c r="J115" s="178"/>
      <c r="K115" s="179"/>
      <c r="L115" s="178"/>
    </row>
    <row r="116" spans="1:11" ht="16.5" customHeight="1">
      <c r="A116" s="167"/>
      <c r="B116" s="167"/>
      <c r="C116" s="167"/>
      <c r="G116" s="171"/>
      <c r="I116" s="172"/>
      <c r="K116" s="171"/>
    </row>
    <row r="117" spans="7:11" ht="16.5" customHeight="1">
      <c r="G117" s="171"/>
      <c r="I117" s="172"/>
      <c r="K117" s="171"/>
    </row>
    <row r="118" spans="6:12" ht="16.5" customHeight="1">
      <c r="F118" s="276" t="s">
        <v>46</v>
      </c>
      <c r="G118" s="276"/>
      <c r="H118" s="276"/>
      <c r="I118" s="194"/>
      <c r="J118" s="276" t="s">
        <v>101</v>
      </c>
      <c r="K118" s="276"/>
      <c r="L118" s="276"/>
    </row>
    <row r="119" spans="1:12" ht="16.5" customHeight="1">
      <c r="A119" s="174"/>
      <c r="D119" s="195"/>
      <c r="E119" s="167"/>
      <c r="F119" s="277" t="s">
        <v>129</v>
      </c>
      <c r="G119" s="277"/>
      <c r="H119" s="277"/>
      <c r="I119" s="196"/>
      <c r="J119" s="277" t="s">
        <v>129</v>
      </c>
      <c r="K119" s="277"/>
      <c r="L119" s="277"/>
    </row>
    <row r="120" spans="5:12" ht="16.5" customHeight="1">
      <c r="E120" s="167"/>
      <c r="F120" s="197" t="s">
        <v>54</v>
      </c>
      <c r="G120" s="198"/>
      <c r="H120" s="197" t="s">
        <v>45</v>
      </c>
      <c r="I120" s="198"/>
      <c r="J120" s="197" t="s">
        <v>54</v>
      </c>
      <c r="K120" s="198"/>
      <c r="L120" s="197" t="s">
        <v>45</v>
      </c>
    </row>
    <row r="121" spans="5:12" ht="16.5" customHeight="1">
      <c r="E121" s="167"/>
      <c r="F121" s="200" t="s">
        <v>198</v>
      </c>
      <c r="G121" s="197"/>
      <c r="H121" s="200" t="s">
        <v>1</v>
      </c>
      <c r="I121" s="168"/>
      <c r="J121" s="200" t="s">
        <v>198</v>
      </c>
      <c r="K121" s="197"/>
      <c r="L121" s="200" t="s">
        <v>1</v>
      </c>
    </row>
    <row r="122" spans="5:12" ht="16.5" customHeight="1">
      <c r="E122" s="167"/>
      <c r="F122" s="201">
        <v>2021</v>
      </c>
      <c r="G122" s="202"/>
      <c r="H122" s="201">
        <v>2020</v>
      </c>
      <c r="I122" s="168"/>
      <c r="J122" s="201">
        <v>2021</v>
      </c>
      <c r="K122" s="202"/>
      <c r="L122" s="201">
        <v>2020</v>
      </c>
    </row>
    <row r="123" spans="4:12" ht="16.5" customHeight="1">
      <c r="D123" s="168"/>
      <c r="E123" s="167"/>
      <c r="F123" s="203" t="s">
        <v>81</v>
      </c>
      <c r="G123" s="167"/>
      <c r="H123" s="203" t="s">
        <v>81</v>
      </c>
      <c r="I123" s="168"/>
      <c r="J123" s="203" t="s">
        <v>81</v>
      </c>
      <c r="K123" s="167"/>
      <c r="L123" s="203" t="s">
        <v>81</v>
      </c>
    </row>
    <row r="124" spans="4:12" ht="16.5" customHeight="1">
      <c r="D124" s="168"/>
      <c r="E124" s="167"/>
      <c r="F124" s="224"/>
      <c r="G124" s="225"/>
      <c r="H124" s="197"/>
      <c r="I124" s="226"/>
      <c r="J124" s="224"/>
      <c r="K124" s="225"/>
      <c r="L124" s="197"/>
    </row>
    <row r="125" spans="1:11" ht="16.5" customHeight="1">
      <c r="A125" s="167" t="s">
        <v>271</v>
      </c>
      <c r="F125" s="206"/>
      <c r="G125" s="171"/>
      <c r="I125" s="172"/>
      <c r="J125" s="206"/>
      <c r="K125" s="171"/>
    </row>
    <row r="126" spans="1:11" ht="16.5" customHeight="1">
      <c r="A126" s="167"/>
      <c r="F126" s="206"/>
      <c r="G126" s="171"/>
      <c r="I126" s="172"/>
      <c r="J126" s="206"/>
      <c r="K126" s="171"/>
    </row>
    <row r="127" spans="1:11" ht="16.5" customHeight="1">
      <c r="A127" s="167" t="s">
        <v>107</v>
      </c>
      <c r="F127" s="206"/>
      <c r="G127" s="171"/>
      <c r="I127" s="172"/>
      <c r="J127" s="206"/>
      <c r="K127" s="171"/>
    </row>
    <row r="128" spans="1:11" ht="16.5" customHeight="1">
      <c r="A128" s="167"/>
      <c r="F128" s="206"/>
      <c r="G128" s="171"/>
      <c r="I128" s="172"/>
      <c r="J128" s="206"/>
      <c r="K128" s="171"/>
    </row>
    <row r="129" spans="1:11" ht="16.5" customHeight="1">
      <c r="A129" s="169" t="s">
        <v>15</v>
      </c>
      <c r="F129" s="206"/>
      <c r="G129" s="171"/>
      <c r="I129" s="172"/>
      <c r="J129" s="206"/>
      <c r="K129" s="171"/>
    </row>
    <row r="130" spans="2:12" ht="16.5" customHeight="1">
      <c r="B130" s="169" t="s">
        <v>36</v>
      </c>
      <c r="F130" s="212"/>
      <c r="G130" s="174"/>
      <c r="H130" s="174"/>
      <c r="I130" s="174"/>
      <c r="J130" s="212"/>
      <c r="K130" s="174"/>
      <c r="L130" s="174"/>
    </row>
    <row r="131" spans="3:12" ht="16.5" customHeight="1">
      <c r="C131" s="232" t="s">
        <v>83</v>
      </c>
      <c r="F131" s="212"/>
      <c r="G131" s="174"/>
      <c r="H131" s="174"/>
      <c r="I131" s="174"/>
      <c r="J131" s="212"/>
      <c r="K131" s="174"/>
      <c r="L131" s="174"/>
    </row>
    <row r="132" spans="3:12" ht="16.5" customHeight="1" thickBot="1">
      <c r="C132" s="169" t="s">
        <v>72</v>
      </c>
      <c r="F132" s="222">
        <v>373000</v>
      </c>
      <c r="G132" s="171"/>
      <c r="H132" s="223">
        <v>373000</v>
      </c>
      <c r="I132" s="172"/>
      <c r="J132" s="222">
        <v>373000</v>
      </c>
      <c r="K132" s="171"/>
      <c r="L132" s="223">
        <v>373000</v>
      </c>
    </row>
    <row r="133" spans="1:11" ht="16.5" customHeight="1" thickTop="1">
      <c r="A133" s="167"/>
      <c r="F133" s="206"/>
      <c r="G133" s="171"/>
      <c r="I133" s="172"/>
      <c r="J133" s="206"/>
      <c r="K133" s="171"/>
    </row>
    <row r="134" spans="2:12" ht="16.5" customHeight="1">
      <c r="B134" s="169" t="s">
        <v>16</v>
      </c>
      <c r="F134" s="212"/>
      <c r="G134" s="174"/>
      <c r="H134" s="174"/>
      <c r="I134" s="174"/>
      <c r="J134" s="212"/>
      <c r="K134" s="174"/>
      <c r="L134" s="174"/>
    </row>
    <row r="135" spans="2:12" ht="16.5" customHeight="1">
      <c r="B135" s="232"/>
      <c r="C135" s="232" t="s">
        <v>84</v>
      </c>
      <c r="F135" s="228"/>
      <c r="G135" s="171"/>
      <c r="H135" s="227"/>
      <c r="I135" s="227"/>
      <c r="J135" s="228"/>
      <c r="K135" s="227"/>
      <c r="L135" s="227"/>
    </row>
    <row r="136" spans="2:12" ht="16.5" customHeight="1">
      <c r="B136" s="232"/>
      <c r="C136" s="169" t="s">
        <v>73</v>
      </c>
      <c r="F136" s="228">
        <f>9!F40</f>
        <v>373000</v>
      </c>
      <c r="G136" s="171"/>
      <c r="H136" s="227">
        <v>373000</v>
      </c>
      <c r="I136" s="227"/>
      <c r="J136" s="228">
        <f>'10'!F29</f>
        <v>373000</v>
      </c>
      <c r="K136" s="227"/>
      <c r="L136" s="227">
        <v>373000</v>
      </c>
    </row>
    <row r="137" spans="1:12" ht="16.5" customHeight="1">
      <c r="A137" s="169" t="s">
        <v>17</v>
      </c>
      <c r="F137" s="228">
        <f>9!H40</f>
        <v>3680616</v>
      </c>
      <c r="G137" s="171"/>
      <c r="H137" s="227">
        <v>3680616</v>
      </c>
      <c r="I137" s="227"/>
      <c r="J137" s="228">
        <f>'10'!H29</f>
        <v>3680616</v>
      </c>
      <c r="K137" s="227"/>
      <c r="L137" s="227">
        <v>3680616</v>
      </c>
    </row>
    <row r="138" spans="1:12" ht="16.5" customHeight="1">
      <c r="A138" s="169" t="s">
        <v>18</v>
      </c>
      <c r="F138" s="206"/>
      <c r="G138" s="171"/>
      <c r="I138" s="172"/>
      <c r="J138" s="206"/>
      <c r="K138" s="171"/>
      <c r="L138" s="227"/>
    </row>
    <row r="139" spans="2:12" ht="16.5" customHeight="1">
      <c r="B139" s="169" t="s">
        <v>75</v>
      </c>
      <c r="F139" s="206"/>
      <c r="G139" s="171"/>
      <c r="H139" s="174"/>
      <c r="I139" s="174"/>
      <c r="J139" s="212"/>
      <c r="K139" s="174"/>
      <c r="L139" s="174"/>
    </row>
    <row r="140" spans="2:12" ht="16.5" customHeight="1">
      <c r="B140" s="232" t="s">
        <v>76</v>
      </c>
      <c r="F140" s="206">
        <f>9!J40</f>
        <v>37300</v>
      </c>
      <c r="G140" s="171"/>
      <c r="H140" s="170">
        <v>37300</v>
      </c>
      <c r="I140" s="227"/>
      <c r="J140" s="228">
        <f>'10'!J29</f>
        <v>37300</v>
      </c>
      <c r="K140" s="227"/>
      <c r="L140" s="227">
        <v>37300</v>
      </c>
    </row>
    <row r="141" spans="2:12" ht="16.5" customHeight="1">
      <c r="B141" s="169" t="s">
        <v>19</v>
      </c>
      <c r="F141" s="206">
        <f>9!L40</f>
        <v>25632594</v>
      </c>
      <c r="G141" s="171"/>
      <c r="H141" s="170">
        <v>24149090</v>
      </c>
      <c r="I141" s="227"/>
      <c r="J141" s="228">
        <f>'10'!L29</f>
        <v>17781958</v>
      </c>
      <c r="K141" s="227"/>
      <c r="L141" s="227">
        <v>16837417</v>
      </c>
    </row>
    <row r="142" spans="1:12" ht="16.5" customHeight="1">
      <c r="A142" s="169" t="s">
        <v>112</v>
      </c>
      <c r="B142" s="174"/>
      <c r="F142" s="214">
        <f>9!X40</f>
        <v>-436380</v>
      </c>
      <c r="G142" s="171"/>
      <c r="H142" s="178">
        <v>-428489</v>
      </c>
      <c r="I142" s="227"/>
      <c r="J142" s="230">
        <f>'10'!R29</f>
        <v>216244</v>
      </c>
      <c r="K142" s="227"/>
      <c r="L142" s="231">
        <v>257819</v>
      </c>
    </row>
    <row r="143" spans="1:11" ht="16.5" customHeight="1">
      <c r="A143" s="167"/>
      <c r="F143" s="206"/>
      <c r="G143" s="171"/>
      <c r="I143" s="172"/>
      <c r="J143" s="206"/>
      <c r="K143" s="171"/>
    </row>
    <row r="144" spans="1:12" ht="16.5" customHeight="1">
      <c r="A144" s="167" t="s">
        <v>143</v>
      </c>
      <c r="B144" s="167"/>
      <c r="C144" s="167"/>
      <c r="F144" s="206">
        <f>SUM(F136:F142)</f>
        <v>29287130</v>
      </c>
      <c r="G144" s="170"/>
      <c r="H144" s="170">
        <f>SUM(H136:H142)</f>
        <v>27811517</v>
      </c>
      <c r="I144" s="170"/>
      <c r="J144" s="206">
        <f>SUM(J135:J142)</f>
        <v>22089118</v>
      </c>
      <c r="K144" s="170"/>
      <c r="L144" s="170">
        <f>SUM(L136:L142)</f>
        <v>21186152</v>
      </c>
    </row>
    <row r="145" spans="1:12" ht="16.5" customHeight="1">
      <c r="A145" s="169" t="s">
        <v>20</v>
      </c>
      <c r="F145" s="214">
        <f>9!AB40</f>
        <v>2645602</v>
      </c>
      <c r="G145" s="208"/>
      <c r="H145" s="235">
        <v>1815361</v>
      </c>
      <c r="I145" s="170"/>
      <c r="J145" s="214" t="s">
        <v>253</v>
      </c>
      <c r="K145" s="170"/>
      <c r="L145" s="178">
        <v>0</v>
      </c>
    </row>
    <row r="146" spans="1:11" ht="16.5" customHeight="1">
      <c r="A146" s="167"/>
      <c r="F146" s="206"/>
      <c r="G146" s="171"/>
      <c r="I146" s="172"/>
      <c r="J146" s="206"/>
      <c r="K146" s="171"/>
    </row>
    <row r="147" spans="1:12" ht="16.5" customHeight="1">
      <c r="A147" s="167" t="s">
        <v>108</v>
      </c>
      <c r="B147" s="167"/>
      <c r="F147" s="214">
        <f>SUM(F144:F145)</f>
        <v>31932732</v>
      </c>
      <c r="G147" s="208"/>
      <c r="H147" s="178">
        <f>SUM(H144:H145)</f>
        <v>29626878</v>
      </c>
      <c r="I147" s="208"/>
      <c r="J147" s="214">
        <f>SUM(J144:J145)</f>
        <v>22089118</v>
      </c>
      <c r="K147" s="208"/>
      <c r="L147" s="178">
        <f>SUM(L144:L145)</f>
        <v>21186152</v>
      </c>
    </row>
    <row r="148" spans="1:11" ht="16.5" customHeight="1">
      <c r="A148" s="167"/>
      <c r="F148" s="206"/>
      <c r="G148" s="171"/>
      <c r="I148" s="172"/>
      <c r="J148" s="206"/>
      <c r="K148" s="171"/>
    </row>
    <row r="149" spans="1:12" ht="16.5" customHeight="1" thickBot="1">
      <c r="A149" s="167" t="s">
        <v>109</v>
      </c>
      <c r="F149" s="222">
        <f>F106+F147</f>
        <v>81829941</v>
      </c>
      <c r="G149" s="171"/>
      <c r="H149" s="223">
        <f>H106+H147</f>
        <v>78483768</v>
      </c>
      <c r="I149" s="171"/>
      <c r="J149" s="222">
        <f>J106+J147</f>
        <v>51277336</v>
      </c>
      <c r="K149" s="171"/>
      <c r="L149" s="223">
        <f>L106+L147</f>
        <v>49899814</v>
      </c>
    </row>
    <row r="150" spans="1:11" ht="16.5" customHeight="1" thickTop="1">
      <c r="A150" s="167"/>
      <c r="G150" s="171"/>
      <c r="I150" s="171"/>
      <c r="K150" s="171"/>
    </row>
    <row r="151" spans="1:11" ht="16.5" customHeight="1">
      <c r="A151" s="167"/>
      <c r="G151" s="171"/>
      <c r="I151" s="171"/>
      <c r="K151" s="171"/>
    </row>
    <row r="152" spans="1:11" ht="16.5" customHeight="1">
      <c r="A152" s="167"/>
      <c r="G152" s="171"/>
      <c r="I152" s="171"/>
      <c r="K152" s="171"/>
    </row>
    <row r="153" spans="1:11" ht="16.5" customHeight="1">
      <c r="A153" s="167"/>
      <c r="G153" s="171"/>
      <c r="I153" s="171"/>
      <c r="K153" s="171"/>
    </row>
    <row r="154" spans="1:11" ht="16.5" customHeight="1">
      <c r="A154" s="167"/>
      <c r="G154" s="171"/>
      <c r="I154" s="171"/>
      <c r="K154" s="171"/>
    </row>
    <row r="155" spans="1:11" ht="16.5" customHeight="1">
      <c r="A155" s="167"/>
      <c r="G155" s="171"/>
      <c r="I155" s="171"/>
      <c r="K155" s="171"/>
    </row>
    <row r="156" spans="1:11" ht="16.5" customHeight="1">
      <c r="A156" s="167"/>
      <c r="G156" s="171"/>
      <c r="I156" s="171"/>
      <c r="K156" s="171"/>
    </row>
    <row r="157" spans="1:11" ht="16.5" customHeight="1">
      <c r="A157" s="167"/>
      <c r="G157" s="171"/>
      <c r="I157" s="171"/>
      <c r="K157" s="171"/>
    </row>
    <row r="158" spans="1:11" ht="16.5" customHeight="1">
      <c r="A158" s="167"/>
      <c r="G158" s="171"/>
      <c r="I158" s="171"/>
      <c r="K158" s="171"/>
    </row>
    <row r="159" spans="1:11" ht="16.5" customHeight="1">
      <c r="A159" s="167"/>
      <c r="G159" s="171"/>
      <c r="I159" s="171"/>
      <c r="K159" s="171"/>
    </row>
    <row r="160" spans="1:11" ht="16.5" customHeight="1">
      <c r="A160" s="167"/>
      <c r="G160" s="171"/>
      <c r="I160" s="171"/>
      <c r="K160" s="171"/>
    </row>
    <row r="161" spans="1:11" ht="16.5" customHeight="1">
      <c r="A161" s="167"/>
      <c r="G161" s="171"/>
      <c r="I161" s="171"/>
      <c r="K161" s="171"/>
    </row>
    <row r="162" spans="1:11" ht="12.75">
      <c r="A162" s="167"/>
      <c r="G162" s="171"/>
      <c r="I162" s="171"/>
      <c r="K162" s="171"/>
    </row>
    <row r="163" spans="1:11" ht="12.75">
      <c r="A163" s="167"/>
      <c r="G163" s="171"/>
      <c r="I163" s="171"/>
      <c r="K163" s="171"/>
    </row>
    <row r="164" spans="1:11" ht="15.75" customHeight="1">
      <c r="A164" s="167"/>
      <c r="G164" s="171"/>
      <c r="I164" s="171"/>
      <c r="K164" s="171"/>
    </row>
    <row r="165" spans="1:12" ht="33" customHeight="1">
      <c r="A165" s="275" t="str">
        <f>$A$56</f>
        <v>The accompanying condensed notes to the interim financial information on pages 14 to 46 are an integral part of this interim financial information.</v>
      </c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</row>
  </sheetData>
  <sheetProtection/>
  <mergeCells count="15">
    <mergeCell ref="A165:L165"/>
    <mergeCell ref="F6:H6"/>
    <mergeCell ref="J6:L6"/>
    <mergeCell ref="F7:H7"/>
    <mergeCell ref="J7:L7"/>
    <mergeCell ref="F62:H62"/>
    <mergeCell ref="J62:L62"/>
    <mergeCell ref="A56:L56"/>
    <mergeCell ref="F63:H63"/>
    <mergeCell ref="J63:L63"/>
    <mergeCell ref="F118:H118"/>
    <mergeCell ref="J118:L118"/>
    <mergeCell ref="F119:H119"/>
    <mergeCell ref="J119:L119"/>
    <mergeCell ref="A112:L112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&amp;R&amp;"Arial,Regular"&amp;10&amp;P</oddFooter>
  </headerFooter>
  <rowBreaks count="2" manualBreakCount="2">
    <brk id="56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0"/>
  <sheetViews>
    <sheetView zoomScale="90" zoomScaleNormal="90" zoomScaleSheetLayoutView="100" zoomScalePageLayoutView="0" workbookViewId="0" topLeftCell="A31">
      <selection activeCell="A50" sqref="A50:L50"/>
    </sheetView>
  </sheetViews>
  <sheetFormatPr defaultColWidth="6.8515625" defaultRowHeight="16.5" customHeight="1"/>
  <cols>
    <col min="1" max="2" width="1.421875" style="54" customWidth="1"/>
    <col min="3" max="3" width="39.28125" style="54" customWidth="1"/>
    <col min="4" max="4" width="5.57421875" style="53" customWidth="1"/>
    <col min="5" max="5" width="0.5625" style="54" customWidth="1"/>
    <col min="6" max="6" width="10.8515625" style="31" customWidth="1"/>
    <col min="7" max="7" width="0.85546875" style="54" customWidth="1"/>
    <col min="8" max="8" width="10.8515625" style="31" customWidth="1"/>
    <col min="9" max="9" width="0.85546875" style="53" customWidth="1"/>
    <col min="10" max="10" width="10.8515625" style="31" customWidth="1"/>
    <col min="11" max="11" width="0.85546875" style="54" customWidth="1"/>
    <col min="12" max="12" width="10.8515625" style="31" customWidth="1"/>
    <col min="13" max="16384" width="6.8515625" style="32" customWidth="1"/>
  </cols>
  <sheetData>
    <row r="1" spans="1:12" ht="16.5" customHeight="1">
      <c r="A1" s="52" t="str">
        <f>'2-4'!A1</f>
        <v>Energy Absolute Public Company Limited</v>
      </c>
      <c r="B1" s="52"/>
      <c r="C1" s="52"/>
      <c r="G1" s="35"/>
      <c r="I1" s="34"/>
      <c r="K1" s="35"/>
      <c r="L1" s="30" t="s">
        <v>54</v>
      </c>
    </row>
    <row r="2" spans="1:11" ht="16.5" customHeight="1">
      <c r="A2" s="52" t="s">
        <v>53</v>
      </c>
      <c r="B2" s="52"/>
      <c r="C2" s="52"/>
      <c r="G2" s="35"/>
      <c r="I2" s="34"/>
      <c r="K2" s="35"/>
    </row>
    <row r="3" spans="1:12" ht="16.5" customHeight="1">
      <c r="A3" s="55" t="s">
        <v>233</v>
      </c>
      <c r="B3" s="56"/>
      <c r="C3" s="56"/>
      <c r="D3" s="57"/>
      <c r="E3" s="58"/>
      <c r="F3" s="33"/>
      <c r="G3" s="59"/>
      <c r="H3" s="33"/>
      <c r="I3" s="60"/>
      <c r="J3" s="33"/>
      <c r="K3" s="59"/>
      <c r="L3" s="33"/>
    </row>
    <row r="4" spans="1:11" ht="16.5" customHeight="1">
      <c r="A4" s="61"/>
      <c r="B4" s="52"/>
      <c r="C4" s="52"/>
      <c r="G4" s="35"/>
      <c r="I4" s="34"/>
      <c r="K4" s="35"/>
    </row>
    <row r="5" spans="1:11" ht="16.5" customHeight="1">
      <c r="A5" s="61"/>
      <c r="B5" s="52"/>
      <c r="C5" s="52"/>
      <c r="G5" s="35"/>
      <c r="I5" s="34"/>
      <c r="K5" s="35"/>
    </row>
    <row r="6" spans="1:12" s="80" customFormat="1" ht="16.5" customHeight="1">
      <c r="A6" s="74"/>
      <c r="B6" s="74"/>
      <c r="C6" s="74"/>
      <c r="D6" s="75"/>
      <c r="E6" s="74"/>
      <c r="F6" s="279" t="s">
        <v>46</v>
      </c>
      <c r="G6" s="279"/>
      <c r="H6" s="279"/>
      <c r="I6" s="192"/>
      <c r="J6" s="279" t="s">
        <v>101</v>
      </c>
      <c r="K6" s="279"/>
      <c r="L6" s="279"/>
    </row>
    <row r="7" spans="2:12" s="81" customFormat="1" ht="16.5" customHeight="1">
      <c r="B7" s="79"/>
      <c r="C7" s="79"/>
      <c r="D7" s="82"/>
      <c r="E7" s="83"/>
      <c r="F7" s="278" t="s">
        <v>129</v>
      </c>
      <c r="G7" s="278"/>
      <c r="H7" s="278"/>
      <c r="I7" s="84"/>
      <c r="J7" s="278" t="s">
        <v>129</v>
      </c>
      <c r="K7" s="278"/>
      <c r="L7" s="278"/>
    </row>
    <row r="8" spans="1:12" s="81" customFormat="1" ht="16.5" customHeight="1">
      <c r="A8" s="79"/>
      <c r="B8" s="79"/>
      <c r="C8" s="79"/>
      <c r="D8" s="78"/>
      <c r="E8" s="83"/>
      <c r="F8" s="85">
        <v>2021</v>
      </c>
      <c r="G8" s="86"/>
      <c r="H8" s="85">
        <v>2020</v>
      </c>
      <c r="I8" s="87"/>
      <c r="J8" s="85">
        <v>2021</v>
      </c>
      <c r="K8" s="86"/>
      <c r="L8" s="85">
        <v>2020</v>
      </c>
    </row>
    <row r="9" spans="1:12" s="81" customFormat="1" ht="16.5" customHeight="1">
      <c r="A9" s="79"/>
      <c r="B9" s="79"/>
      <c r="C9" s="79"/>
      <c r="D9" s="88" t="s">
        <v>139</v>
      </c>
      <c r="E9" s="83"/>
      <c r="F9" s="89" t="s">
        <v>81</v>
      </c>
      <c r="G9" s="83"/>
      <c r="H9" s="89" t="s">
        <v>81</v>
      </c>
      <c r="I9" s="87"/>
      <c r="J9" s="89" t="s">
        <v>81</v>
      </c>
      <c r="K9" s="83"/>
      <c r="L9" s="89" t="s">
        <v>81</v>
      </c>
    </row>
    <row r="10" spans="1:12" s="81" customFormat="1" ht="16.5" customHeight="1">
      <c r="A10" s="79"/>
      <c r="B10" s="79"/>
      <c r="C10" s="79"/>
      <c r="D10" s="87"/>
      <c r="E10" s="83"/>
      <c r="F10" s="107"/>
      <c r="G10" s="83"/>
      <c r="H10" s="90"/>
      <c r="I10" s="87"/>
      <c r="J10" s="107"/>
      <c r="K10" s="83"/>
      <c r="L10" s="90"/>
    </row>
    <row r="11" spans="1:12" s="80" customFormat="1" ht="16.5" customHeight="1">
      <c r="A11" s="74" t="s">
        <v>122</v>
      </c>
      <c r="B11" s="74"/>
      <c r="C11" s="74"/>
      <c r="D11" s="75"/>
      <c r="E11" s="74"/>
      <c r="F11" s="119">
        <v>3258230</v>
      </c>
      <c r="G11" s="91"/>
      <c r="H11" s="76">
        <v>2473662</v>
      </c>
      <c r="I11" s="91"/>
      <c r="J11" s="121">
        <v>1483620</v>
      </c>
      <c r="L11" s="80">
        <v>1229889</v>
      </c>
    </row>
    <row r="12" spans="1:12" s="80" customFormat="1" ht="16.5" customHeight="1">
      <c r="A12" s="74" t="s">
        <v>61</v>
      </c>
      <c r="B12" s="74"/>
      <c r="C12" s="74"/>
      <c r="D12" s="75"/>
      <c r="E12" s="74"/>
      <c r="F12" s="119">
        <v>1665235</v>
      </c>
      <c r="G12" s="91"/>
      <c r="H12" s="76">
        <v>1654333</v>
      </c>
      <c r="J12" s="122">
        <v>0</v>
      </c>
      <c r="L12" s="108">
        <v>0</v>
      </c>
    </row>
    <row r="13" spans="1:12" s="80" customFormat="1" ht="16.5" customHeight="1">
      <c r="A13" s="74" t="s">
        <v>62</v>
      </c>
      <c r="B13" s="74"/>
      <c r="C13" s="74"/>
      <c r="D13" s="94"/>
      <c r="E13" s="74"/>
      <c r="F13" s="119">
        <v>0</v>
      </c>
      <c r="G13" s="91"/>
      <c r="H13" s="76">
        <v>0</v>
      </c>
      <c r="I13" s="91"/>
      <c r="J13" s="119">
        <v>946454</v>
      </c>
      <c r="K13" s="91"/>
      <c r="L13" s="76">
        <v>1478460</v>
      </c>
    </row>
    <row r="14" spans="1:12" s="80" customFormat="1" ht="16.5" customHeight="1">
      <c r="A14" s="74" t="s">
        <v>21</v>
      </c>
      <c r="B14" s="74"/>
      <c r="C14" s="74"/>
      <c r="D14" s="75"/>
      <c r="E14" s="74"/>
      <c r="F14" s="120">
        <v>11613</v>
      </c>
      <c r="G14" s="91"/>
      <c r="H14" s="92">
        <v>47311</v>
      </c>
      <c r="I14" s="91"/>
      <c r="J14" s="120">
        <v>115507</v>
      </c>
      <c r="K14" s="91"/>
      <c r="L14" s="92">
        <v>138159</v>
      </c>
    </row>
    <row r="15" spans="1:12" s="80" customFormat="1" ht="16.5" customHeight="1">
      <c r="A15" s="74"/>
      <c r="B15" s="74"/>
      <c r="C15" s="74"/>
      <c r="D15" s="75"/>
      <c r="E15" s="74"/>
      <c r="F15" s="119"/>
      <c r="G15" s="91"/>
      <c r="H15" s="76"/>
      <c r="I15" s="91"/>
      <c r="J15" s="119"/>
      <c r="K15" s="91"/>
      <c r="L15" s="76"/>
    </row>
    <row r="16" spans="1:12" s="80" customFormat="1" ht="16.5" customHeight="1">
      <c r="A16" s="93" t="s">
        <v>56</v>
      </c>
      <c r="B16" s="74"/>
      <c r="C16" s="74"/>
      <c r="D16" s="75"/>
      <c r="E16" s="74"/>
      <c r="F16" s="120">
        <f>SUM(F11:F14)</f>
        <v>4935078</v>
      </c>
      <c r="G16" s="91"/>
      <c r="H16" s="92">
        <f>SUM(H11:H14)</f>
        <v>4175306</v>
      </c>
      <c r="I16" s="91"/>
      <c r="J16" s="120">
        <f>SUM(J11:J14)</f>
        <v>2545581</v>
      </c>
      <c r="K16" s="91"/>
      <c r="L16" s="92">
        <f>SUM(L11:L14)</f>
        <v>2846508</v>
      </c>
    </row>
    <row r="17" spans="1:12" s="80" customFormat="1" ht="16.5" customHeight="1">
      <c r="A17" s="74"/>
      <c r="B17" s="74"/>
      <c r="C17" s="74"/>
      <c r="D17" s="75"/>
      <c r="E17" s="74"/>
      <c r="F17" s="119"/>
      <c r="G17" s="91"/>
      <c r="H17" s="76"/>
      <c r="I17" s="91"/>
      <c r="J17" s="119"/>
      <c r="K17" s="91"/>
      <c r="L17" s="76"/>
    </row>
    <row r="18" spans="1:12" s="80" customFormat="1" ht="16.5" customHeight="1">
      <c r="A18" s="74" t="s">
        <v>144</v>
      </c>
      <c r="B18" s="74"/>
      <c r="C18" s="74"/>
      <c r="D18" s="94"/>
      <c r="E18" s="74"/>
      <c r="F18" s="119">
        <v>-3100628</v>
      </c>
      <c r="G18" s="77"/>
      <c r="H18" s="76">
        <v>-2243725</v>
      </c>
      <c r="I18" s="77"/>
      <c r="J18" s="119">
        <v>-1403201</v>
      </c>
      <c r="K18" s="95"/>
      <c r="L18" s="76">
        <v>-1139042</v>
      </c>
    </row>
    <row r="19" spans="1:12" s="80" customFormat="1" ht="16.5" customHeight="1">
      <c r="A19" s="74" t="s">
        <v>77</v>
      </c>
      <c r="B19" s="74"/>
      <c r="C19" s="74"/>
      <c r="D19" s="75"/>
      <c r="E19" s="91"/>
      <c r="F19" s="119">
        <v>-19693</v>
      </c>
      <c r="G19" s="91"/>
      <c r="H19" s="76">
        <v>-23583</v>
      </c>
      <c r="I19" s="91"/>
      <c r="J19" s="119">
        <v>-13548</v>
      </c>
      <c r="K19" s="91"/>
      <c r="L19" s="76">
        <v>-16400</v>
      </c>
    </row>
    <row r="20" spans="1:12" s="80" customFormat="1" ht="16.5" customHeight="1">
      <c r="A20" s="74" t="s">
        <v>22</v>
      </c>
      <c r="B20" s="74"/>
      <c r="C20" s="74"/>
      <c r="D20" s="75"/>
      <c r="E20" s="91"/>
      <c r="F20" s="119">
        <v>-291865</v>
      </c>
      <c r="G20" s="91"/>
      <c r="H20" s="76">
        <v>-368773</v>
      </c>
      <c r="I20" s="91"/>
      <c r="J20" s="119">
        <v>-182555</v>
      </c>
      <c r="K20" s="91"/>
      <c r="L20" s="76">
        <v>-212278</v>
      </c>
    </row>
    <row r="21" spans="1:12" s="80" customFormat="1" ht="16.5" customHeight="1">
      <c r="A21" s="74" t="s">
        <v>187</v>
      </c>
      <c r="B21" s="74"/>
      <c r="C21" s="74"/>
      <c r="D21" s="75"/>
      <c r="E21" s="91"/>
      <c r="F21" s="119">
        <v>3700</v>
      </c>
      <c r="G21" s="91"/>
      <c r="H21" s="76">
        <v>16974</v>
      </c>
      <c r="I21" s="91"/>
      <c r="J21" s="119">
        <v>0</v>
      </c>
      <c r="K21" s="91"/>
      <c r="L21" s="76">
        <v>0</v>
      </c>
    </row>
    <row r="22" spans="1:12" s="80" customFormat="1" ht="16.5" customHeight="1">
      <c r="A22" s="74" t="s">
        <v>95</v>
      </c>
      <c r="B22" s="74"/>
      <c r="C22" s="74"/>
      <c r="D22" s="75"/>
      <c r="E22" s="91"/>
      <c r="F22" s="119">
        <v>12970</v>
      </c>
      <c r="G22" s="91"/>
      <c r="H22" s="76">
        <v>-20080</v>
      </c>
      <c r="I22" s="91"/>
      <c r="J22" s="119">
        <v>10832</v>
      </c>
      <c r="K22" s="91"/>
      <c r="L22" s="76">
        <v>-20445</v>
      </c>
    </row>
    <row r="23" spans="1:12" s="80" customFormat="1" ht="16.5" customHeight="1">
      <c r="A23" s="74" t="s">
        <v>55</v>
      </c>
      <c r="B23" s="74"/>
      <c r="C23" s="74"/>
      <c r="D23" s="75"/>
      <c r="E23" s="91"/>
      <c r="F23" s="120">
        <v>-378559</v>
      </c>
      <c r="G23" s="91"/>
      <c r="H23" s="92">
        <v>-407583</v>
      </c>
      <c r="I23" s="91"/>
      <c r="J23" s="120">
        <v>-202858</v>
      </c>
      <c r="K23" s="91"/>
      <c r="L23" s="92">
        <v>-218548</v>
      </c>
    </row>
    <row r="24" spans="1:12" s="80" customFormat="1" ht="16.5" customHeight="1">
      <c r="A24" s="74"/>
      <c r="B24" s="74"/>
      <c r="C24" s="74"/>
      <c r="D24" s="75"/>
      <c r="E24" s="74"/>
      <c r="F24" s="119"/>
      <c r="G24" s="91"/>
      <c r="H24" s="76"/>
      <c r="I24" s="91"/>
      <c r="J24" s="119"/>
      <c r="K24" s="91"/>
      <c r="L24" s="76"/>
    </row>
    <row r="25" spans="1:12" s="80" customFormat="1" ht="16.5" customHeight="1">
      <c r="A25" s="93" t="s">
        <v>145</v>
      </c>
      <c r="B25" s="74"/>
      <c r="C25" s="74"/>
      <c r="D25" s="75"/>
      <c r="E25" s="91"/>
      <c r="F25" s="120">
        <f>SUM(F18:F24)</f>
        <v>-3774075</v>
      </c>
      <c r="G25" s="91"/>
      <c r="H25" s="92">
        <f>SUM(H18:H24)</f>
        <v>-3046770</v>
      </c>
      <c r="I25" s="76"/>
      <c r="J25" s="120">
        <f>SUM(J18:J24)</f>
        <v>-1791330</v>
      </c>
      <c r="K25" s="76"/>
      <c r="L25" s="92">
        <f>SUM(L18:L24)</f>
        <v>-1606713</v>
      </c>
    </row>
    <row r="26" spans="1:12" s="80" customFormat="1" ht="16.5" customHeight="1">
      <c r="A26" s="93"/>
      <c r="B26" s="74"/>
      <c r="C26" s="74"/>
      <c r="D26" s="75"/>
      <c r="E26" s="91"/>
      <c r="F26" s="119"/>
      <c r="G26" s="91"/>
      <c r="H26" s="76"/>
      <c r="I26" s="76"/>
      <c r="J26" s="119"/>
      <c r="K26" s="76"/>
      <c r="L26" s="76"/>
    </row>
    <row r="27" spans="1:12" s="80" customFormat="1" ht="16.5" customHeight="1">
      <c r="A27" s="74" t="s">
        <v>217</v>
      </c>
      <c r="B27" s="74"/>
      <c r="C27" s="74"/>
      <c r="D27" s="75"/>
      <c r="E27" s="74"/>
      <c r="F27" s="119"/>
      <c r="G27" s="91"/>
      <c r="H27" s="76"/>
      <c r="I27" s="91"/>
      <c r="J27" s="119"/>
      <c r="K27" s="91"/>
      <c r="L27" s="76"/>
    </row>
    <row r="28" spans="1:12" s="80" customFormat="1" ht="16.5" customHeight="1">
      <c r="A28" s="74"/>
      <c r="B28" s="74" t="s">
        <v>261</v>
      </c>
      <c r="C28" s="74"/>
      <c r="D28" s="94"/>
      <c r="E28" s="74"/>
      <c r="F28" s="120">
        <v>-7981</v>
      </c>
      <c r="G28" s="91"/>
      <c r="H28" s="92">
        <v>-1739</v>
      </c>
      <c r="I28" s="91"/>
      <c r="J28" s="120">
        <v>0</v>
      </c>
      <c r="K28" s="91"/>
      <c r="L28" s="92">
        <v>0</v>
      </c>
    </row>
    <row r="29" spans="1:12" s="80" customFormat="1" ht="16.5" customHeight="1">
      <c r="A29" s="74"/>
      <c r="B29" s="74"/>
      <c r="C29" s="74"/>
      <c r="D29" s="75"/>
      <c r="E29" s="74"/>
      <c r="F29" s="119"/>
      <c r="G29" s="77"/>
      <c r="H29" s="76"/>
      <c r="I29" s="76"/>
      <c r="J29" s="119"/>
      <c r="K29" s="76"/>
      <c r="L29" s="76"/>
    </row>
    <row r="30" spans="1:12" s="80" customFormat="1" ht="16.5" customHeight="1">
      <c r="A30" s="93" t="s">
        <v>126</v>
      </c>
      <c r="B30" s="74"/>
      <c r="C30" s="74"/>
      <c r="D30" s="75"/>
      <c r="E30" s="74"/>
      <c r="F30" s="119">
        <f>SUM(F16,F25,F28)</f>
        <v>1153022</v>
      </c>
      <c r="G30" s="76"/>
      <c r="H30" s="76">
        <f>SUM(H16,H25,H28)</f>
        <v>1126797</v>
      </c>
      <c r="I30" s="76"/>
      <c r="J30" s="119">
        <f>SUM(J16,J25,J28)</f>
        <v>754251</v>
      </c>
      <c r="K30" s="76"/>
      <c r="L30" s="76">
        <f>SUM(L16,L25,L28)</f>
        <v>1239795</v>
      </c>
    </row>
    <row r="31" spans="1:12" s="80" customFormat="1" ht="16.5" customHeight="1">
      <c r="A31" s="74" t="s">
        <v>127</v>
      </c>
      <c r="B31" s="74"/>
      <c r="C31" s="74"/>
      <c r="D31" s="75">
        <v>19</v>
      </c>
      <c r="E31" s="74"/>
      <c r="F31" s="120">
        <v>-12179</v>
      </c>
      <c r="G31" s="91"/>
      <c r="H31" s="92">
        <v>-6998</v>
      </c>
      <c r="I31" s="91"/>
      <c r="J31" s="120">
        <v>716</v>
      </c>
      <c r="K31" s="91"/>
      <c r="L31" s="92">
        <v>0</v>
      </c>
    </row>
    <row r="32" spans="1:12" s="80" customFormat="1" ht="16.5" customHeight="1">
      <c r="A32" s="74"/>
      <c r="B32" s="74"/>
      <c r="C32" s="74"/>
      <c r="D32" s="75"/>
      <c r="E32" s="74"/>
      <c r="F32" s="119"/>
      <c r="G32" s="91"/>
      <c r="H32" s="76"/>
      <c r="I32" s="91"/>
      <c r="J32" s="119"/>
      <c r="K32" s="91"/>
      <c r="L32" s="76"/>
    </row>
    <row r="33" spans="1:12" s="80" customFormat="1" ht="16.5" customHeight="1">
      <c r="A33" s="93" t="s">
        <v>23</v>
      </c>
      <c r="B33" s="74"/>
      <c r="C33" s="74"/>
      <c r="D33" s="75"/>
      <c r="E33" s="74"/>
      <c r="F33" s="120">
        <f>SUM(F30:F31)</f>
        <v>1140843</v>
      </c>
      <c r="G33" s="76"/>
      <c r="H33" s="92">
        <f>SUM(H30:H31)</f>
        <v>1119799</v>
      </c>
      <c r="I33" s="76"/>
      <c r="J33" s="120">
        <f>SUM(J30:J31)</f>
        <v>754967</v>
      </c>
      <c r="K33" s="76"/>
      <c r="L33" s="92">
        <f>SUM(L30:L31)</f>
        <v>1239795</v>
      </c>
    </row>
    <row r="34" spans="1:12" s="80" customFormat="1" ht="16.5" customHeight="1">
      <c r="A34" s="74"/>
      <c r="B34" s="74"/>
      <c r="C34" s="74"/>
      <c r="D34" s="75"/>
      <c r="E34" s="74"/>
      <c r="F34" s="119"/>
      <c r="G34" s="76"/>
      <c r="H34" s="76"/>
      <c r="I34" s="76"/>
      <c r="J34" s="119"/>
      <c r="K34" s="76"/>
      <c r="L34" s="76"/>
    </row>
    <row r="35" spans="1:12" s="80" customFormat="1" ht="16.5" customHeight="1">
      <c r="A35" s="93" t="s">
        <v>136</v>
      </c>
      <c r="B35" s="74"/>
      <c r="C35" s="74"/>
      <c r="D35" s="75"/>
      <c r="E35" s="74"/>
      <c r="F35" s="119"/>
      <c r="G35" s="76"/>
      <c r="H35" s="76"/>
      <c r="I35" s="76"/>
      <c r="J35" s="119"/>
      <c r="K35" s="76"/>
      <c r="L35" s="76"/>
    </row>
    <row r="36" spans="2:12" s="80" customFormat="1" ht="16.5" customHeight="1">
      <c r="B36" s="74"/>
      <c r="C36" s="74"/>
      <c r="D36" s="75"/>
      <c r="E36" s="74"/>
      <c r="F36" s="119"/>
      <c r="G36" s="76"/>
      <c r="H36" s="76"/>
      <c r="I36" s="76"/>
      <c r="J36" s="119"/>
      <c r="K36" s="76"/>
      <c r="L36" s="76"/>
    </row>
    <row r="37" spans="1:12" s="80" customFormat="1" ht="16.5" customHeight="1">
      <c r="A37" s="80" t="s">
        <v>207</v>
      </c>
      <c r="B37" s="74"/>
      <c r="C37" s="74"/>
      <c r="D37" s="75"/>
      <c r="E37" s="74"/>
      <c r="F37" s="119"/>
      <c r="G37" s="76"/>
      <c r="H37" s="76"/>
      <c r="I37" s="76"/>
      <c r="J37" s="119"/>
      <c r="K37" s="76"/>
      <c r="L37" s="76"/>
    </row>
    <row r="38" spans="2:12" s="80" customFormat="1" ht="16.5" customHeight="1">
      <c r="B38" s="74" t="s">
        <v>97</v>
      </c>
      <c r="C38" s="74"/>
      <c r="D38" s="75"/>
      <c r="E38" s="74"/>
      <c r="F38" s="119"/>
      <c r="G38" s="76"/>
      <c r="H38" s="76"/>
      <c r="I38" s="76"/>
      <c r="J38" s="119"/>
      <c r="K38" s="76"/>
      <c r="L38" s="76"/>
    </row>
    <row r="39" spans="2:12" s="80" customFormat="1" ht="16.5" customHeight="1">
      <c r="B39" s="96" t="s">
        <v>278</v>
      </c>
      <c r="C39" s="74"/>
      <c r="D39" s="75"/>
      <c r="E39" s="74"/>
      <c r="F39" s="119"/>
      <c r="G39" s="76"/>
      <c r="H39" s="76"/>
      <c r="I39" s="76"/>
      <c r="J39" s="119"/>
      <c r="K39" s="76"/>
      <c r="L39" s="76"/>
    </row>
    <row r="40" spans="2:12" s="80" customFormat="1" ht="16.5" customHeight="1">
      <c r="B40" s="74"/>
      <c r="C40" s="74" t="s">
        <v>279</v>
      </c>
      <c r="D40" s="75"/>
      <c r="E40" s="74"/>
      <c r="F40" s="119"/>
      <c r="G40" s="76"/>
      <c r="H40" s="76"/>
      <c r="I40" s="76"/>
      <c r="J40" s="119"/>
      <c r="K40" s="76"/>
      <c r="L40" s="76"/>
    </row>
    <row r="41" spans="3:12" s="80" customFormat="1" ht="16.5" customHeight="1">
      <c r="C41" s="80" t="s">
        <v>280</v>
      </c>
      <c r="D41" s="75"/>
      <c r="E41" s="74"/>
      <c r="F41" s="119">
        <v>-25073</v>
      </c>
      <c r="G41" s="76"/>
      <c r="H41" s="76">
        <v>721058</v>
      </c>
      <c r="I41" s="76"/>
      <c r="J41" s="119">
        <v>-34503</v>
      </c>
      <c r="K41" s="76"/>
      <c r="L41" s="76">
        <v>718117</v>
      </c>
    </row>
    <row r="42" spans="2:12" s="80" customFormat="1" ht="16.5" customHeight="1">
      <c r="B42" s="74" t="s">
        <v>206</v>
      </c>
      <c r="C42" s="74"/>
      <c r="D42" s="75"/>
      <c r="E42" s="74"/>
      <c r="F42" s="119"/>
      <c r="G42" s="76"/>
      <c r="H42" s="76"/>
      <c r="I42" s="76"/>
      <c r="J42" s="119"/>
      <c r="K42" s="76"/>
      <c r="L42" s="76"/>
    </row>
    <row r="43" spans="2:12" s="80" customFormat="1" ht="16.5" customHeight="1">
      <c r="B43" s="74"/>
      <c r="C43" s="74" t="s">
        <v>162</v>
      </c>
      <c r="D43" s="75"/>
      <c r="E43" s="74"/>
      <c r="F43" s="120">
        <v>5015</v>
      </c>
      <c r="G43" s="76"/>
      <c r="H43" s="92">
        <v>-144212</v>
      </c>
      <c r="I43" s="76"/>
      <c r="J43" s="120">
        <v>6901</v>
      </c>
      <c r="K43" s="76"/>
      <c r="L43" s="92">
        <v>-143623</v>
      </c>
    </row>
    <row r="44" spans="2:12" s="80" customFormat="1" ht="16.5" customHeight="1">
      <c r="B44" s="74"/>
      <c r="C44" s="74"/>
      <c r="D44" s="75"/>
      <c r="E44" s="74"/>
      <c r="F44" s="119"/>
      <c r="G44" s="76"/>
      <c r="H44" s="76"/>
      <c r="I44" s="76"/>
      <c r="J44" s="119"/>
      <c r="K44" s="76"/>
      <c r="L44" s="76"/>
    </row>
    <row r="45" spans="1:12" s="80" customFormat="1" ht="16.5" customHeight="1">
      <c r="A45" s="183" t="s">
        <v>208</v>
      </c>
      <c r="B45" s="93"/>
      <c r="C45" s="74"/>
      <c r="D45" s="75"/>
      <c r="E45" s="74"/>
      <c r="F45" s="119"/>
      <c r="G45" s="76"/>
      <c r="H45" s="76"/>
      <c r="I45" s="76"/>
      <c r="J45" s="119"/>
      <c r="K45" s="76"/>
      <c r="L45" s="76"/>
    </row>
    <row r="46" spans="1:12" s="80" customFormat="1" ht="16.5" customHeight="1">
      <c r="A46" s="183"/>
      <c r="B46" s="183" t="s">
        <v>209</v>
      </c>
      <c r="C46" s="74"/>
      <c r="D46" s="75"/>
      <c r="E46" s="74"/>
      <c r="F46" s="120">
        <f>SUM(F39:F43)</f>
        <v>-20058</v>
      </c>
      <c r="G46" s="76"/>
      <c r="H46" s="92">
        <f>SUM(H39:H43)</f>
        <v>576846</v>
      </c>
      <c r="I46" s="76"/>
      <c r="J46" s="120">
        <f>SUM(J39:J43)</f>
        <v>-27602</v>
      </c>
      <c r="K46" s="76"/>
      <c r="L46" s="92">
        <f>SUM(L39:L43)</f>
        <v>574494</v>
      </c>
    </row>
    <row r="47" spans="1:12" s="80" customFormat="1" ht="15" customHeight="1">
      <c r="A47" s="183"/>
      <c r="B47" s="183"/>
      <c r="C47" s="74"/>
      <c r="D47" s="75"/>
      <c r="E47" s="74"/>
      <c r="F47" s="76"/>
      <c r="G47" s="76"/>
      <c r="H47" s="76"/>
      <c r="I47" s="76"/>
      <c r="J47" s="76"/>
      <c r="K47" s="76"/>
      <c r="L47" s="76"/>
    </row>
    <row r="48" spans="1:12" s="80" customFormat="1" ht="15" customHeight="1">
      <c r="A48" s="183"/>
      <c r="B48" s="183"/>
      <c r="C48" s="74"/>
      <c r="D48" s="75"/>
      <c r="E48" s="74"/>
      <c r="F48" s="76"/>
      <c r="G48" s="76"/>
      <c r="H48" s="76"/>
      <c r="I48" s="76"/>
      <c r="J48" s="76"/>
      <c r="K48" s="76"/>
      <c r="L48" s="76"/>
    </row>
    <row r="49" spans="1:12" s="50" customFormat="1" ht="14.25" customHeight="1">
      <c r="A49" s="49"/>
      <c r="B49" s="49"/>
      <c r="C49" s="49"/>
      <c r="D49" s="274"/>
      <c r="E49" s="273"/>
      <c r="F49" s="268"/>
      <c r="G49" s="273"/>
      <c r="H49" s="268"/>
      <c r="I49" s="274"/>
      <c r="J49" s="268"/>
      <c r="K49" s="273"/>
      <c r="L49" s="268"/>
    </row>
    <row r="50" spans="1:12" s="174" customFormat="1" ht="33" customHeight="1">
      <c r="A50" s="275" t="str">
        <f>'2-4'!$A$56</f>
        <v>The accompanying condensed notes to the interim financial information on pages 14 to 46 are an integral part of this interim financial information.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</row>
    <row r="51" spans="1:11" ht="16.5" customHeight="1">
      <c r="A51" s="52" t="str">
        <f>'2-4'!A1</f>
        <v>Energy Absolute Public Company Limited</v>
      </c>
      <c r="B51" s="52"/>
      <c r="C51" s="52"/>
      <c r="G51" s="35"/>
      <c r="I51" s="34"/>
      <c r="K51" s="35"/>
    </row>
    <row r="52" spans="1:11" ht="16.5" customHeight="1">
      <c r="A52" s="52" t="s">
        <v>53</v>
      </c>
      <c r="B52" s="52"/>
      <c r="C52" s="52"/>
      <c r="G52" s="35"/>
      <c r="I52" s="34"/>
      <c r="K52" s="35"/>
    </row>
    <row r="53" spans="1:12" ht="16.5" customHeight="1">
      <c r="A53" s="55" t="str">
        <f>+A3</f>
        <v>For the three-month period ended 30 June 2021</v>
      </c>
      <c r="B53" s="56"/>
      <c r="C53" s="56"/>
      <c r="D53" s="57"/>
      <c r="E53" s="58"/>
      <c r="F53" s="33"/>
      <c r="G53" s="59"/>
      <c r="H53" s="33"/>
      <c r="I53" s="60"/>
      <c r="J53" s="33"/>
      <c r="K53" s="59"/>
      <c r="L53" s="33"/>
    </row>
    <row r="54" spans="1:11" ht="16.5" customHeight="1">
      <c r="A54" s="61"/>
      <c r="B54" s="52"/>
      <c r="C54" s="52"/>
      <c r="G54" s="35"/>
      <c r="I54" s="34"/>
      <c r="K54" s="35"/>
    </row>
    <row r="55" spans="1:11" ht="16.5" customHeight="1">
      <c r="A55" s="61"/>
      <c r="B55" s="52"/>
      <c r="C55" s="52"/>
      <c r="G55" s="35"/>
      <c r="I55" s="34"/>
      <c r="K55" s="35"/>
    </row>
    <row r="56" spans="1:12" s="80" customFormat="1" ht="16.5" customHeight="1">
      <c r="A56" s="74"/>
      <c r="B56" s="74"/>
      <c r="C56" s="74"/>
      <c r="D56" s="75"/>
      <c r="E56" s="74"/>
      <c r="F56" s="279" t="s">
        <v>46</v>
      </c>
      <c r="G56" s="279"/>
      <c r="H56" s="279"/>
      <c r="I56" s="192"/>
      <c r="J56" s="279" t="s">
        <v>101</v>
      </c>
      <c r="K56" s="279"/>
      <c r="L56" s="279"/>
    </row>
    <row r="57" spans="2:12" s="81" customFormat="1" ht="16.5" customHeight="1">
      <c r="B57" s="79"/>
      <c r="C57" s="79"/>
      <c r="D57" s="82"/>
      <c r="E57" s="83"/>
      <c r="F57" s="278" t="s">
        <v>129</v>
      </c>
      <c r="G57" s="278"/>
      <c r="H57" s="278"/>
      <c r="I57" s="84"/>
      <c r="J57" s="278" t="s">
        <v>129</v>
      </c>
      <c r="K57" s="278"/>
      <c r="L57" s="278"/>
    </row>
    <row r="58" spans="1:12" s="81" customFormat="1" ht="16.5" customHeight="1">
      <c r="A58" s="79"/>
      <c r="B58" s="79"/>
      <c r="C58" s="79"/>
      <c r="D58" s="78"/>
      <c r="E58" s="83"/>
      <c r="F58" s="85">
        <v>2021</v>
      </c>
      <c r="G58" s="86"/>
      <c r="H58" s="85">
        <v>2020</v>
      </c>
      <c r="I58" s="87"/>
      <c r="J58" s="85">
        <v>2021</v>
      </c>
      <c r="K58" s="86"/>
      <c r="L58" s="85">
        <v>2020</v>
      </c>
    </row>
    <row r="59" spans="1:12" s="81" customFormat="1" ht="16.5" customHeight="1">
      <c r="A59" s="79"/>
      <c r="B59" s="79"/>
      <c r="C59" s="79"/>
      <c r="D59" s="78"/>
      <c r="E59" s="83"/>
      <c r="F59" s="89" t="s">
        <v>81</v>
      </c>
      <c r="G59" s="83"/>
      <c r="H59" s="89" t="s">
        <v>81</v>
      </c>
      <c r="I59" s="87"/>
      <c r="J59" s="89" t="s">
        <v>81</v>
      </c>
      <c r="K59" s="83"/>
      <c r="L59" s="89" t="s">
        <v>81</v>
      </c>
    </row>
    <row r="60" spans="1:12" s="81" customFormat="1" ht="16.5" customHeight="1">
      <c r="A60" s="79"/>
      <c r="B60" s="79"/>
      <c r="C60" s="79"/>
      <c r="D60" s="78"/>
      <c r="E60" s="83"/>
      <c r="F60" s="107"/>
      <c r="G60" s="83"/>
      <c r="H60" s="90"/>
      <c r="I60" s="87"/>
      <c r="J60" s="107"/>
      <c r="K60" s="83"/>
      <c r="L60" s="90"/>
    </row>
    <row r="61" spans="1:12" s="80" customFormat="1" ht="16.5" customHeight="1">
      <c r="A61" s="80" t="s">
        <v>96</v>
      </c>
      <c r="B61" s="74"/>
      <c r="C61" s="74"/>
      <c r="D61" s="75"/>
      <c r="E61" s="74"/>
      <c r="F61" s="119"/>
      <c r="G61" s="76"/>
      <c r="H61" s="76"/>
      <c r="I61" s="76"/>
      <c r="J61" s="119"/>
      <c r="K61" s="76"/>
      <c r="L61" s="76"/>
    </row>
    <row r="62" spans="2:12" s="80" customFormat="1" ht="16.5" customHeight="1">
      <c r="B62" s="74" t="s">
        <v>97</v>
      </c>
      <c r="C62" s="74"/>
      <c r="D62" s="75"/>
      <c r="E62" s="74"/>
      <c r="F62" s="119"/>
      <c r="G62" s="76"/>
      <c r="H62" s="76"/>
      <c r="I62" s="76"/>
      <c r="J62" s="119"/>
      <c r="K62" s="76"/>
      <c r="L62" s="76"/>
    </row>
    <row r="63" spans="2:12" s="80" customFormat="1" ht="16.5" customHeight="1">
      <c r="B63" s="96" t="s">
        <v>238</v>
      </c>
      <c r="C63" s="74"/>
      <c r="D63" s="75"/>
      <c r="E63" s="74"/>
      <c r="F63" s="119"/>
      <c r="G63" s="76"/>
      <c r="H63" s="76"/>
      <c r="I63" s="76"/>
      <c r="J63" s="119"/>
      <c r="K63" s="76"/>
      <c r="L63" s="76"/>
    </row>
    <row r="64" spans="2:12" s="80" customFormat="1" ht="16.5" customHeight="1">
      <c r="B64" s="74"/>
      <c r="C64" s="191" t="s">
        <v>268</v>
      </c>
      <c r="D64" s="75"/>
      <c r="E64" s="74"/>
      <c r="F64" s="119"/>
      <c r="G64" s="76"/>
      <c r="H64" s="76"/>
      <c r="I64" s="76"/>
      <c r="J64" s="119"/>
      <c r="K64" s="76"/>
      <c r="L64" s="76"/>
    </row>
    <row r="65" spans="2:12" s="80" customFormat="1" ht="16.5" customHeight="1">
      <c r="B65" s="74"/>
      <c r="C65" s="74" t="s">
        <v>244</v>
      </c>
      <c r="D65" s="75"/>
      <c r="E65" s="74"/>
      <c r="F65" s="119">
        <v>502</v>
      </c>
      <c r="G65" s="76"/>
      <c r="H65" s="76">
        <v>-8522</v>
      </c>
      <c r="I65" s="76"/>
      <c r="J65" s="119">
        <v>0</v>
      </c>
      <c r="K65" s="76"/>
      <c r="L65" s="76">
        <v>0</v>
      </c>
    </row>
    <row r="66" spans="2:12" s="80" customFormat="1" ht="16.5" customHeight="1">
      <c r="B66" s="74" t="s">
        <v>181</v>
      </c>
      <c r="C66" s="74"/>
      <c r="D66" s="75"/>
      <c r="E66" s="74"/>
      <c r="F66" s="119">
        <v>64962</v>
      </c>
      <c r="G66" s="76"/>
      <c r="H66" s="76">
        <v>-29385</v>
      </c>
      <c r="I66" s="76"/>
      <c r="J66" s="119">
        <v>0</v>
      </c>
      <c r="K66" s="76"/>
      <c r="L66" s="76">
        <v>0</v>
      </c>
    </row>
    <row r="67" spans="2:12" s="80" customFormat="1" ht="16.5" customHeight="1">
      <c r="B67" s="74" t="s">
        <v>182</v>
      </c>
      <c r="C67" s="74"/>
      <c r="D67" s="75"/>
      <c r="E67" s="74"/>
      <c r="F67" s="119"/>
      <c r="G67" s="76"/>
      <c r="H67" s="76"/>
      <c r="I67" s="76"/>
      <c r="J67" s="119"/>
      <c r="K67" s="76"/>
      <c r="L67" s="76"/>
    </row>
    <row r="68" spans="2:12" s="80" customFormat="1" ht="16.5" customHeight="1">
      <c r="B68" s="74"/>
      <c r="C68" s="74" t="s">
        <v>162</v>
      </c>
      <c r="D68" s="75"/>
      <c r="E68" s="74"/>
      <c r="F68" s="120">
        <v>0</v>
      </c>
      <c r="G68" s="76"/>
      <c r="H68" s="92">
        <v>0</v>
      </c>
      <c r="I68" s="76"/>
      <c r="J68" s="120">
        <v>0</v>
      </c>
      <c r="K68" s="76"/>
      <c r="L68" s="92">
        <v>0</v>
      </c>
    </row>
    <row r="69" spans="2:12" s="80" customFormat="1" ht="16.5" customHeight="1">
      <c r="B69" s="74"/>
      <c r="C69" s="74"/>
      <c r="D69" s="75"/>
      <c r="E69" s="74"/>
      <c r="F69" s="119"/>
      <c r="G69" s="76"/>
      <c r="H69" s="76"/>
      <c r="I69" s="76"/>
      <c r="J69" s="119"/>
      <c r="K69" s="76"/>
      <c r="L69" s="76"/>
    </row>
    <row r="70" spans="1:12" s="80" customFormat="1" ht="16.5" customHeight="1">
      <c r="A70" s="183" t="s">
        <v>210</v>
      </c>
      <c r="B70" s="93"/>
      <c r="C70" s="74"/>
      <c r="D70" s="75"/>
      <c r="E70" s="74"/>
      <c r="F70" s="119"/>
      <c r="G70" s="76"/>
      <c r="H70" s="76"/>
      <c r="I70" s="76"/>
      <c r="J70" s="119"/>
      <c r="K70" s="76"/>
      <c r="L70" s="76"/>
    </row>
    <row r="71" spans="1:12" s="80" customFormat="1" ht="16.5" customHeight="1">
      <c r="A71" s="183"/>
      <c r="B71" s="183" t="s">
        <v>209</v>
      </c>
      <c r="C71" s="74"/>
      <c r="D71" s="75"/>
      <c r="E71" s="74"/>
      <c r="F71" s="120">
        <f>SUM(F63:F68)</f>
        <v>65464</v>
      </c>
      <c r="G71" s="76"/>
      <c r="H71" s="92">
        <f>SUM(H63:H68)</f>
        <v>-37907</v>
      </c>
      <c r="I71" s="76"/>
      <c r="J71" s="120">
        <f>SUM(J63:J68)</f>
        <v>0</v>
      </c>
      <c r="K71" s="76"/>
      <c r="L71" s="92">
        <f>SUM(L63:L68)</f>
        <v>0</v>
      </c>
    </row>
    <row r="72" spans="2:12" s="80" customFormat="1" ht="16.5" customHeight="1">
      <c r="B72" s="74"/>
      <c r="C72" s="74"/>
      <c r="D72" s="75"/>
      <c r="E72" s="74"/>
      <c r="F72" s="119"/>
      <c r="G72" s="76"/>
      <c r="H72" s="76"/>
      <c r="I72" s="76"/>
      <c r="J72" s="119"/>
      <c r="K72" s="76"/>
      <c r="L72" s="76"/>
    </row>
    <row r="73" spans="1:12" s="80" customFormat="1" ht="16.5" customHeight="1">
      <c r="A73" s="183" t="s">
        <v>211</v>
      </c>
      <c r="B73" s="74"/>
      <c r="C73" s="74"/>
      <c r="D73" s="75"/>
      <c r="E73" s="74"/>
      <c r="F73" s="119"/>
      <c r="G73" s="76"/>
      <c r="H73" s="76"/>
      <c r="I73" s="76"/>
      <c r="J73" s="119"/>
      <c r="K73" s="76"/>
      <c r="L73" s="76"/>
    </row>
    <row r="74" spans="2:12" s="80" customFormat="1" ht="16.5" customHeight="1">
      <c r="B74" s="93" t="s">
        <v>212</v>
      </c>
      <c r="C74" s="74"/>
      <c r="D74" s="75"/>
      <c r="E74" s="74"/>
      <c r="F74" s="120">
        <f>SUM(F71,F46)</f>
        <v>45406</v>
      </c>
      <c r="G74" s="76"/>
      <c r="H74" s="92">
        <f>SUM(H71,H46)</f>
        <v>538939</v>
      </c>
      <c r="I74" s="76"/>
      <c r="J74" s="120">
        <f>SUM(J71,J46)</f>
        <v>-27602</v>
      </c>
      <c r="K74" s="76"/>
      <c r="L74" s="92">
        <f>SUM(L71,L46)</f>
        <v>574494</v>
      </c>
    </row>
    <row r="75" spans="2:12" s="80" customFormat="1" ht="16.5" customHeight="1">
      <c r="B75" s="74"/>
      <c r="C75" s="74"/>
      <c r="D75" s="75"/>
      <c r="E75" s="74"/>
      <c r="F75" s="119"/>
      <c r="G75" s="76"/>
      <c r="H75" s="76"/>
      <c r="I75" s="76"/>
      <c r="J75" s="119"/>
      <c r="K75" s="76"/>
      <c r="L75" s="76"/>
    </row>
    <row r="76" spans="1:12" s="80" customFormat="1" ht="16.5" customHeight="1" thickBot="1">
      <c r="A76" s="183" t="s">
        <v>88</v>
      </c>
      <c r="B76" s="93"/>
      <c r="C76" s="74"/>
      <c r="D76" s="75"/>
      <c r="E76" s="74"/>
      <c r="F76" s="184">
        <f>SUM(F74,F33)</f>
        <v>1186249</v>
      </c>
      <c r="G76" s="100"/>
      <c r="H76" s="185">
        <f>SUM(H74,H33)</f>
        <v>1658738</v>
      </c>
      <c r="I76" s="100"/>
      <c r="J76" s="184">
        <f>SUM(J74,J33)</f>
        <v>727365</v>
      </c>
      <c r="K76" s="100"/>
      <c r="L76" s="185">
        <f>SUM(L74,L33)</f>
        <v>1814289</v>
      </c>
    </row>
    <row r="77" spans="1:12" s="80" customFormat="1" ht="16.5" customHeight="1" thickTop="1">
      <c r="A77" s="183"/>
      <c r="B77" s="93"/>
      <c r="C77" s="74"/>
      <c r="D77" s="75"/>
      <c r="E77" s="74"/>
      <c r="F77" s="119"/>
      <c r="G77" s="76"/>
      <c r="H77" s="76"/>
      <c r="I77" s="76"/>
      <c r="J77" s="119"/>
      <c r="K77" s="76"/>
      <c r="L77" s="76"/>
    </row>
    <row r="78" spans="1:12" s="80" customFormat="1" ht="16.5" customHeight="1">
      <c r="A78" s="93" t="s">
        <v>184</v>
      </c>
      <c r="B78" s="74"/>
      <c r="C78" s="74"/>
      <c r="D78" s="75"/>
      <c r="E78" s="74"/>
      <c r="F78" s="119"/>
      <c r="G78" s="77"/>
      <c r="H78" s="76"/>
      <c r="I78" s="95"/>
      <c r="J78" s="119"/>
      <c r="K78" s="77"/>
      <c r="L78" s="76"/>
    </row>
    <row r="79" spans="2:12" s="80" customFormat="1" ht="16.5" customHeight="1">
      <c r="B79" s="96" t="s">
        <v>183</v>
      </c>
      <c r="C79" s="74"/>
      <c r="D79" s="75"/>
      <c r="E79" s="74"/>
      <c r="F79" s="119">
        <f>F82-F80</f>
        <v>1190653</v>
      </c>
      <c r="G79" s="97"/>
      <c r="H79" s="76">
        <v>1149425</v>
      </c>
      <c r="I79" s="97"/>
      <c r="J79" s="119">
        <f>J82-J80</f>
        <v>754967</v>
      </c>
      <c r="K79" s="97"/>
      <c r="L79" s="76">
        <v>1239795</v>
      </c>
    </row>
    <row r="80" spans="2:12" s="80" customFormat="1" ht="16.5" customHeight="1">
      <c r="B80" s="98" t="s">
        <v>20</v>
      </c>
      <c r="C80" s="74"/>
      <c r="D80" s="75"/>
      <c r="E80" s="74"/>
      <c r="F80" s="120">
        <v>-49810</v>
      </c>
      <c r="G80" s="97"/>
      <c r="H80" s="92">
        <v>-29626</v>
      </c>
      <c r="I80" s="97"/>
      <c r="J80" s="120">
        <v>0</v>
      </c>
      <c r="K80" s="97"/>
      <c r="L80" s="92">
        <v>0</v>
      </c>
    </row>
    <row r="81" spans="1:12" s="80" customFormat="1" ht="16.5" customHeight="1">
      <c r="A81" s="99"/>
      <c r="B81" s="74"/>
      <c r="C81" s="74"/>
      <c r="D81" s="75"/>
      <c r="E81" s="74"/>
      <c r="F81" s="123"/>
      <c r="G81" s="97"/>
      <c r="H81" s="97"/>
      <c r="I81" s="97"/>
      <c r="J81" s="123"/>
      <c r="K81" s="97"/>
      <c r="L81" s="97"/>
    </row>
    <row r="82" spans="1:12" s="80" customFormat="1" ht="16.5" customHeight="1" thickBot="1">
      <c r="A82" s="99"/>
      <c r="B82" s="74"/>
      <c r="C82" s="100"/>
      <c r="D82" s="100"/>
      <c r="E82" s="100"/>
      <c r="F82" s="184">
        <f>F33</f>
        <v>1140843</v>
      </c>
      <c r="G82" s="100"/>
      <c r="H82" s="185">
        <f>H33</f>
        <v>1119799</v>
      </c>
      <c r="I82" s="100"/>
      <c r="J82" s="184">
        <f>J33</f>
        <v>754967</v>
      </c>
      <c r="K82" s="100"/>
      <c r="L82" s="185">
        <f>L33</f>
        <v>1239795</v>
      </c>
    </row>
    <row r="83" spans="1:12" s="80" customFormat="1" ht="16.5" customHeight="1" thickTop="1">
      <c r="A83" s="99"/>
      <c r="B83" s="74"/>
      <c r="C83" s="100"/>
      <c r="D83" s="100"/>
      <c r="E83" s="100"/>
      <c r="F83" s="124"/>
      <c r="G83" s="100"/>
      <c r="H83" s="100"/>
      <c r="I83" s="100"/>
      <c r="J83" s="124"/>
      <c r="K83" s="100"/>
      <c r="L83" s="100"/>
    </row>
    <row r="84" spans="1:12" s="80" customFormat="1" ht="16.5" customHeight="1">
      <c r="A84" s="101" t="s">
        <v>185</v>
      </c>
      <c r="B84" s="74"/>
      <c r="C84" s="74"/>
      <c r="D84" s="75"/>
      <c r="E84" s="74"/>
      <c r="F84" s="123"/>
      <c r="G84" s="97"/>
      <c r="H84" s="97"/>
      <c r="I84" s="97"/>
      <c r="J84" s="123"/>
      <c r="K84" s="97"/>
      <c r="L84" s="97"/>
    </row>
    <row r="85" spans="2:12" s="80" customFormat="1" ht="16.5" customHeight="1">
      <c r="B85" s="96" t="s">
        <v>183</v>
      </c>
      <c r="C85" s="74"/>
      <c r="D85" s="75"/>
      <c r="E85" s="74"/>
      <c r="F85" s="119">
        <f>F88-F86</f>
        <v>1229855</v>
      </c>
      <c r="G85" s="97"/>
      <c r="H85" s="76">
        <v>1701363</v>
      </c>
      <c r="I85" s="97"/>
      <c r="J85" s="119">
        <f>J88-J86</f>
        <v>727365</v>
      </c>
      <c r="K85" s="97"/>
      <c r="L85" s="76">
        <v>1814289</v>
      </c>
    </row>
    <row r="86" spans="2:12" s="80" customFormat="1" ht="16.5" customHeight="1">
      <c r="B86" s="98" t="s">
        <v>20</v>
      </c>
      <c r="C86" s="74"/>
      <c r="D86" s="75"/>
      <c r="E86" s="74"/>
      <c r="F86" s="120">
        <v>-43606</v>
      </c>
      <c r="G86" s="97"/>
      <c r="H86" s="92">
        <v>-42625</v>
      </c>
      <c r="I86" s="97"/>
      <c r="J86" s="120">
        <v>0</v>
      </c>
      <c r="K86" s="97"/>
      <c r="L86" s="92">
        <v>0</v>
      </c>
    </row>
    <row r="87" spans="1:12" s="80" customFormat="1" ht="16.5" customHeight="1">
      <c r="A87" s="99"/>
      <c r="B87" s="74"/>
      <c r="C87" s="74"/>
      <c r="D87" s="75"/>
      <c r="E87" s="74"/>
      <c r="F87" s="123"/>
      <c r="G87" s="97"/>
      <c r="H87" s="97"/>
      <c r="I87" s="97"/>
      <c r="J87" s="123"/>
      <c r="K87" s="97"/>
      <c r="L87" s="97"/>
    </row>
    <row r="88" spans="1:12" s="80" customFormat="1" ht="16.5" customHeight="1" thickBot="1">
      <c r="A88" s="99"/>
      <c r="B88" s="74"/>
      <c r="C88" s="74"/>
      <c r="D88" s="75"/>
      <c r="E88" s="74"/>
      <c r="F88" s="186">
        <f>F76</f>
        <v>1186249</v>
      </c>
      <c r="G88" s="97"/>
      <c r="H88" s="187">
        <f>H76</f>
        <v>1658738</v>
      </c>
      <c r="I88" s="97"/>
      <c r="J88" s="186">
        <f>J76</f>
        <v>727365</v>
      </c>
      <c r="K88" s="97"/>
      <c r="L88" s="187">
        <f>L76</f>
        <v>1814289</v>
      </c>
    </row>
    <row r="89" spans="1:12" s="80" customFormat="1" ht="16.5" customHeight="1" thickTop="1">
      <c r="A89" s="99"/>
      <c r="B89" s="74"/>
      <c r="C89" s="74"/>
      <c r="D89" s="75"/>
      <c r="E89" s="74"/>
      <c r="F89" s="119"/>
      <c r="G89" s="97"/>
      <c r="H89" s="76"/>
      <c r="I89" s="97"/>
      <c r="J89" s="119"/>
      <c r="K89" s="97"/>
      <c r="L89" s="76"/>
    </row>
    <row r="90" spans="1:12" s="80" customFormat="1" ht="16.5" customHeight="1">
      <c r="A90" s="101" t="s">
        <v>146</v>
      </c>
      <c r="B90" s="99"/>
      <c r="C90" s="99"/>
      <c r="D90" s="102"/>
      <c r="E90" s="103"/>
      <c r="F90" s="125"/>
      <c r="G90" s="103"/>
      <c r="H90" s="103"/>
      <c r="I90" s="103"/>
      <c r="J90" s="125"/>
      <c r="K90" s="103"/>
      <c r="L90" s="103"/>
    </row>
    <row r="91" spans="1:12" s="80" customFormat="1" ht="16.5" customHeight="1">
      <c r="A91" s="101"/>
      <c r="B91" s="99"/>
      <c r="C91" s="99"/>
      <c r="D91" s="102"/>
      <c r="E91" s="103"/>
      <c r="F91" s="125"/>
      <c r="G91" s="103"/>
      <c r="H91" s="103"/>
      <c r="I91" s="103"/>
      <c r="J91" s="125"/>
      <c r="K91" s="103"/>
      <c r="L91" s="103"/>
    </row>
    <row r="92" spans="1:12" s="80" customFormat="1" ht="16.5" customHeight="1">
      <c r="A92" s="101"/>
      <c r="B92" s="99" t="s">
        <v>158</v>
      </c>
      <c r="C92" s="99"/>
      <c r="D92" s="102"/>
      <c r="E92" s="99"/>
      <c r="F92" s="188">
        <f>F79/3730000</f>
        <v>0.31920991957104555</v>
      </c>
      <c r="G92" s="105"/>
      <c r="H92" s="105">
        <v>0.308156836461126</v>
      </c>
      <c r="I92" s="106"/>
      <c r="J92" s="188">
        <f>J79/3730000</f>
        <v>0.20240402144772118</v>
      </c>
      <c r="K92" s="104"/>
      <c r="L92" s="105">
        <v>0.3323847184986595</v>
      </c>
    </row>
    <row r="93" spans="1:5" s="80" customFormat="1" ht="16.5" customHeight="1">
      <c r="A93" s="101"/>
      <c r="B93" s="99"/>
      <c r="C93" s="99"/>
      <c r="D93" s="102"/>
      <c r="E93" s="99"/>
    </row>
    <row r="94" spans="1:5" s="80" customFormat="1" ht="16.5" customHeight="1">
      <c r="A94" s="101"/>
      <c r="B94" s="99"/>
      <c r="C94" s="99"/>
      <c r="D94" s="102"/>
      <c r="E94" s="99"/>
    </row>
    <row r="95" spans="1:12" ht="16.5" customHeight="1">
      <c r="A95" s="51"/>
      <c r="B95" s="62"/>
      <c r="C95" s="62"/>
      <c r="D95" s="63"/>
      <c r="E95" s="62"/>
      <c r="F95" s="32"/>
      <c r="G95" s="32"/>
      <c r="H95" s="32"/>
      <c r="I95" s="32"/>
      <c r="J95" s="32"/>
      <c r="K95" s="32"/>
      <c r="L95" s="32"/>
    </row>
    <row r="96" spans="1:12" ht="16.5" customHeight="1">
      <c r="A96" s="51"/>
      <c r="B96" s="62"/>
      <c r="C96" s="62"/>
      <c r="D96" s="63"/>
      <c r="E96" s="62"/>
      <c r="F96" s="64"/>
      <c r="G96" s="64"/>
      <c r="H96" s="64"/>
      <c r="I96" s="36"/>
      <c r="J96" s="64"/>
      <c r="K96" s="37"/>
      <c r="L96" s="64"/>
    </row>
    <row r="97" spans="1:12" ht="16.5" customHeight="1">
      <c r="A97" s="51"/>
      <c r="B97" s="62"/>
      <c r="C97" s="62"/>
      <c r="D97" s="63"/>
      <c r="E97" s="62"/>
      <c r="F97" s="64"/>
      <c r="G97" s="64"/>
      <c r="H97" s="64"/>
      <c r="I97" s="36"/>
      <c r="J97" s="64"/>
      <c r="K97" s="37"/>
      <c r="L97" s="64"/>
    </row>
    <row r="98" spans="1:12" ht="16.5" customHeight="1">
      <c r="A98" s="51"/>
      <c r="B98" s="62"/>
      <c r="C98" s="62"/>
      <c r="D98" s="63"/>
      <c r="E98" s="62"/>
      <c r="F98" s="64"/>
      <c r="G98" s="64"/>
      <c r="H98" s="64"/>
      <c r="I98" s="36"/>
      <c r="J98" s="64"/>
      <c r="K98" s="37"/>
      <c r="L98" s="64"/>
    </row>
    <row r="99" spans="1:12" ht="10.5" customHeight="1">
      <c r="A99" s="51"/>
      <c r="B99" s="62"/>
      <c r="C99" s="62"/>
      <c r="D99" s="63"/>
      <c r="E99" s="62"/>
      <c r="F99" s="64"/>
      <c r="G99" s="64"/>
      <c r="H99" s="64"/>
      <c r="I99" s="36"/>
      <c r="J99" s="64"/>
      <c r="K99" s="37"/>
      <c r="L99" s="64"/>
    </row>
    <row r="100" spans="1:12" s="174" customFormat="1" ht="33" customHeight="1">
      <c r="A100" s="275" t="str">
        <f>'2-4'!$A$56</f>
        <v>The accompanying condensed notes to the interim financial information on pages 14 to 46 are an integral part of this interim financial information.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</row>
  </sheetData>
  <sheetProtection/>
  <mergeCells count="10">
    <mergeCell ref="A100:L100"/>
    <mergeCell ref="F57:H57"/>
    <mergeCell ref="J57:L57"/>
    <mergeCell ref="F7:H7"/>
    <mergeCell ref="F6:H6"/>
    <mergeCell ref="J6:L6"/>
    <mergeCell ref="J7:L7"/>
    <mergeCell ref="F56:H56"/>
    <mergeCell ref="J56:L56"/>
    <mergeCell ref="A50:L50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&amp;R&amp;"Arial,Regular"&amp;10&amp;P</oddFooter>
  </headerFooter>
  <rowBreaks count="1" manualBreakCount="1">
    <brk id="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0"/>
  <sheetViews>
    <sheetView zoomScaleSheetLayoutView="100" zoomScalePageLayoutView="0" workbookViewId="0" topLeftCell="A82">
      <selection activeCell="A98" sqref="A98:IV98"/>
    </sheetView>
  </sheetViews>
  <sheetFormatPr defaultColWidth="6.8515625" defaultRowHeight="16.5" customHeight="1"/>
  <cols>
    <col min="1" max="2" width="1.421875" style="54" customWidth="1"/>
    <col min="3" max="3" width="39.28125" style="54" customWidth="1"/>
    <col min="4" max="4" width="5.57421875" style="53" customWidth="1"/>
    <col min="5" max="5" width="0.5625" style="54" customWidth="1"/>
    <col min="6" max="6" width="10.8515625" style="31" customWidth="1"/>
    <col min="7" max="7" width="0.85546875" style="54" customWidth="1"/>
    <col min="8" max="8" width="10.8515625" style="31" customWidth="1"/>
    <col min="9" max="9" width="0.85546875" style="53" customWidth="1"/>
    <col min="10" max="10" width="10.8515625" style="31" customWidth="1"/>
    <col min="11" max="11" width="0.85546875" style="54" customWidth="1"/>
    <col min="12" max="12" width="10.8515625" style="31" customWidth="1"/>
    <col min="13" max="16384" width="6.8515625" style="32" customWidth="1"/>
  </cols>
  <sheetData>
    <row r="1" spans="1:12" ht="16.5" customHeight="1">
      <c r="A1" s="52" t="str">
        <f>'5-6 (3m)'!A1</f>
        <v>Energy Absolute Public Company Limited</v>
      </c>
      <c r="B1" s="52"/>
      <c r="C1" s="52"/>
      <c r="G1" s="35"/>
      <c r="I1" s="34"/>
      <c r="K1" s="35"/>
      <c r="L1" s="30" t="s">
        <v>54</v>
      </c>
    </row>
    <row r="2" spans="1:11" ht="16.5" customHeight="1">
      <c r="A2" s="52" t="s">
        <v>53</v>
      </c>
      <c r="B2" s="52"/>
      <c r="C2" s="52"/>
      <c r="G2" s="35"/>
      <c r="I2" s="34"/>
      <c r="K2" s="35"/>
    </row>
    <row r="3" spans="1:12" ht="16.5" customHeight="1">
      <c r="A3" s="55" t="s">
        <v>234</v>
      </c>
      <c r="B3" s="56"/>
      <c r="C3" s="56"/>
      <c r="D3" s="57"/>
      <c r="E3" s="58"/>
      <c r="F3" s="33"/>
      <c r="G3" s="59"/>
      <c r="H3" s="33"/>
      <c r="I3" s="60"/>
      <c r="J3" s="33"/>
      <c r="K3" s="59"/>
      <c r="L3" s="33"/>
    </row>
    <row r="4" spans="1:11" ht="16.5" customHeight="1">
      <c r="A4" s="61"/>
      <c r="B4" s="52"/>
      <c r="C4" s="52"/>
      <c r="G4" s="35"/>
      <c r="I4" s="34"/>
      <c r="K4" s="35"/>
    </row>
    <row r="5" spans="1:11" ht="16.5" customHeight="1">
      <c r="A5" s="61"/>
      <c r="B5" s="52"/>
      <c r="C5" s="52"/>
      <c r="G5" s="35"/>
      <c r="I5" s="34"/>
      <c r="K5" s="35"/>
    </row>
    <row r="6" spans="1:12" s="80" customFormat="1" ht="16.5" customHeight="1">
      <c r="A6" s="74"/>
      <c r="B6" s="74"/>
      <c r="C6" s="74"/>
      <c r="D6" s="75"/>
      <c r="E6" s="74"/>
      <c r="F6" s="279" t="s">
        <v>46</v>
      </c>
      <c r="G6" s="279"/>
      <c r="H6" s="279"/>
      <c r="I6" s="192"/>
      <c r="J6" s="279" t="s">
        <v>101</v>
      </c>
      <c r="K6" s="279"/>
      <c r="L6" s="279"/>
    </row>
    <row r="7" spans="2:12" s="81" customFormat="1" ht="16.5" customHeight="1">
      <c r="B7" s="79"/>
      <c r="C7" s="79"/>
      <c r="D7" s="82"/>
      <c r="E7" s="83"/>
      <c r="F7" s="278" t="s">
        <v>129</v>
      </c>
      <c r="G7" s="278"/>
      <c r="H7" s="278"/>
      <c r="I7" s="84"/>
      <c r="J7" s="278" t="s">
        <v>129</v>
      </c>
      <c r="K7" s="278"/>
      <c r="L7" s="278"/>
    </row>
    <row r="8" spans="1:12" s="81" customFormat="1" ht="16.5" customHeight="1">
      <c r="A8" s="79"/>
      <c r="B8" s="79"/>
      <c r="C8" s="79"/>
      <c r="D8" s="78"/>
      <c r="E8" s="83"/>
      <c r="F8" s="85">
        <v>2021</v>
      </c>
      <c r="G8" s="86"/>
      <c r="H8" s="85">
        <v>2020</v>
      </c>
      <c r="I8" s="87"/>
      <c r="J8" s="85">
        <v>2021</v>
      </c>
      <c r="K8" s="86"/>
      <c r="L8" s="85">
        <v>2020</v>
      </c>
    </row>
    <row r="9" spans="1:12" s="81" customFormat="1" ht="16.5" customHeight="1">
      <c r="A9" s="79"/>
      <c r="B9" s="79"/>
      <c r="C9" s="79"/>
      <c r="D9" s="88" t="s">
        <v>2</v>
      </c>
      <c r="E9" s="83"/>
      <c r="F9" s="89" t="s">
        <v>81</v>
      </c>
      <c r="G9" s="83"/>
      <c r="H9" s="89" t="s">
        <v>81</v>
      </c>
      <c r="I9" s="87"/>
      <c r="J9" s="89" t="s">
        <v>81</v>
      </c>
      <c r="K9" s="83"/>
      <c r="L9" s="89" t="s">
        <v>81</v>
      </c>
    </row>
    <row r="10" spans="1:12" s="81" customFormat="1" ht="16.5" customHeight="1">
      <c r="A10" s="79"/>
      <c r="B10" s="79"/>
      <c r="C10" s="79"/>
      <c r="D10" s="87"/>
      <c r="E10" s="83"/>
      <c r="F10" s="107"/>
      <c r="G10" s="83"/>
      <c r="H10" s="90"/>
      <c r="I10" s="87"/>
      <c r="J10" s="107"/>
      <c r="K10" s="83"/>
      <c r="L10" s="90"/>
    </row>
    <row r="11" spans="1:12" s="80" customFormat="1" ht="16.5" customHeight="1">
      <c r="A11" s="74" t="s">
        <v>122</v>
      </c>
      <c r="B11" s="74"/>
      <c r="C11" s="74"/>
      <c r="D11" s="75"/>
      <c r="E11" s="74"/>
      <c r="F11" s="119">
        <v>6217655</v>
      </c>
      <c r="G11" s="91"/>
      <c r="H11" s="76">
        <v>5499776</v>
      </c>
      <c r="I11" s="91"/>
      <c r="J11" s="121">
        <v>3127922</v>
      </c>
      <c r="L11" s="80">
        <v>3045926</v>
      </c>
    </row>
    <row r="12" spans="1:12" s="80" customFormat="1" ht="16.5" customHeight="1">
      <c r="A12" s="74" t="s">
        <v>61</v>
      </c>
      <c r="B12" s="74"/>
      <c r="C12" s="74"/>
      <c r="D12" s="75"/>
      <c r="E12" s="74"/>
      <c r="F12" s="119">
        <v>3408528</v>
      </c>
      <c r="G12" s="91"/>
      <c r="H12" s="76">
        <v>3360408</v>
      </c>
      <c r="J12" s="119">
        <v>0</v>
      </c>
      <c r="L12" s="76">
        <v>0</v>
      </c>
    </row>
    <row r="13" spans="1:12" s="80" customFormat="1" ht="16.5" customHeight="1">
      <c r="A13" s="74" t="s">
        <v>62</v>
      </c>
      <c r="B13" s="74"/>
      <c r="C13" s="74"/>
      <c r="D13" s="94">
        <v>11.2</v>
      </c>
      <c r="E13" s="74"/>
      <c r="F13" s="119">
        <v>0</v>
      </c>
      <c r="G13" s="91"/>
      <c r="H13" s="76">
        <v>0</v>
      </c>
      <c r="I13" s="91"/>
      <c r="J13" s="119">
        <v>2353432</v>
      </c>
      <c r="K13" s="91"/>
      <c r="L13" s="76">
        <v>2989664</v>
      </c>
    </row>
    <row r="14" spans="1:12" s="80" customFormat="1" ht="16.5" customHeight="1">
      <c r="A14" s="74" t="s">
        <v>21</v>
      </c>
      <c r="B14" s="74"/>
      <c r="C14" s="74"/>
      <c r="D14" s="75"/>
      <c r="E14" s="74"/>
      <c r="F14" s="120">
        <v>15326</v>
      </c>
      <c r="G14" s="91"/>
      <c r="H14" s="92">
        <v>76532</v>
      </c>
      <c r="I14" s="91"/>
      <c r="J14" s="120">
        <v>228953</v>
      </c>
      <c r="K14" s="91"/>
      <c r="L14" s="92">
        <v>275157</v>
      </c>
    </row>
    <row r="15" spans="1:12" s="80" customFormat="1" ht="16.5" customHeight="1">
      <c r="A15" s="74"/>
      <c r="B15" s="74"/>
      <c r="C15" s="74"/>
      <c r="D15" s="75"/>
      <c r="E15" s="74"/>
      <c r="F15" s="119"/>
      <c r="G15" s="91"/>
      <c r="H15" s="76"/>
      <c r="I15" s="91"/>
      <c r="J15" s="119"/>
      <c r="K15" s="91"/>
      <c r="L15" s="76"/>
    </row>
    <row r="16" spans="1:12" s="80" customFormat="1" ht="16.5" customHeight="1">
      <c r="A16" s="93" t="s">
        <v>56</v>
      </c>
      <c r="B16" s="74"/>
      <c r="C16" s="74"/>
      <c r="D16" s="75"/>
      <c r="E16" s="74"/>
      <c r="F16" s="120">
        <f>SUM(F11:F14)</f>
        <v>9641509</v>
      </c>
      <c r="G16" s="91"/>
      <c r="H16" s="92">
        <f>SUM(H11:H14)</f>
        <v>8936716</v>
      </c>
      <c r="I16" s="91"/>
      <c r="J16" s="120">
        <f>SUM(J11:J14)</f>
        <v>5710307</v>
      </c>
      <c r="K16" s="91"/>
      <c r="L16" s="92">
        <f>SUM(L11:L14)</f>
        <v>6310747</v>
      </c>
    </row>
    <row r="17" spans="1:12" s="80" customFormat="1" ht="16.5" customHeight="1">
      <c r="A17" s="74"/>
      <c r="B17" s="74"/>
      <c r="C17" s="74"/>
      <c r="D17" s="75"/>
      <c r="E17" s="74"/>
      <c r="F17" s="119"/>
      <c r="G17" s="91"/>
      <c r="H17" s="76"/>
      <c r="I17" s="91"/>
      <c r="J17" s="119"/>
      <c r="K17" s="91"/>
      <c r="L17" s="76"/>
    </row>
    <row r="18" spans="1:12" s="80" customFormat="1" ht="16.5" customHeight="1">
      <c r="A18" s="74" t="s">
        <v>144</v>
      </c>
      <c r="B18" s="74"/>
      <c r="C18" s="74"/>
      <c r="D18" s="94"/>
      <c r="E18" s="74"/>
      <c r="F18" s="119">
        <v>-5657636</v>
      </c>
      <c r="G18" s="77"/>
      <c r="H18" s="76">
        <v>-4912468</v>
      </c>
      <c r="I18" s="77"/>
      <c r="J18" s="119">
        <v>-2919566</v>
      </c>
      <c r="K18" s="95"/>
      <c r="L18" s="76">
        <v>-2847282</v>
      </c>
    </row>
    <row r="19" spans="1:12" s="80" customFormat="1" ht="16.5" customHeight="1">
      <c r="A19" s="74" t="s">
        <v>77</v>
      </c>
      <c r="B19" s="74"/>
      <c r="C19" s="74"/>
      <c r="D19" s="75"/>
      <c r="E19" s="91"/>
      <c r="F19" s="119">
        <v>-37894</v>
      </c>
      <c r="G19" s="91"/>
      <c r="H19" s="76">
        <v>-43083</v>
      </c>
      <c r="I19" s="91"/>
      <c r="J19" s="119">
        <v>-26008</v>
      </c>
      <c r="K19" s="91"/>
      <c r="L19" s="76">
        <v>-32246</v>
      </c>
    </row>
    <row r="20" spans="1:12" s="80" customFormat="1" ht="16.5" customHeight="1">
      <c r="A20" s="74" t="s">
        <v>22</v>
      </c>
      <c r="B20" s="74"/>
      <c r="C20" s="74"/>
      <c r="D20" s="75"/>
      <c r="E20" s="91"/>
      <c r="F20" s="119">
        <v>-640469</v>
      </c>
      <c r="G20" s="91"/>
      <c r="H20" s="76">
        <v>-637697</v>
      </c>
      <c r="I20" s="91"/>
      <c r="J20" s="119">
        <v>-321262</v>
      </c>
      <c r="K20" s="91"/>
      <c r="L20" s="76">
        <v>-365316</v>
      </c>
    </row>
    <row r="21" spans="1:12" s="80" customFormat="1" ht="16.5" customHeight="1">
      <c r="A21" s="74" t="s">
        <v>187</v>
      </c>
      <c r="B21" s="74"/>
      <c r="C21" s="74"/>
      <c r="D21" s="75"/>
      <c r="E21" s="91"/>
      <c r="F21" s="119">
        <v>9180</v>
      </c>
      <c r="G21" s="91"/>
      <c r="H21" s="76">
        <v>41224</v>
      </c>
      <c r="I21" s="91"/>
      <c r="J21" s="119">
        <v>0</v>
      </c>
      <c r="K21" s="91"/>
      <c r="L21" s="76">
        <v>0</v>
      </c>
    </row>
    <row r="22" spans="1:12" s="80" customFormat="1" ht="16.5" customHeight="1">
      <c r="A22" s="74" t="s">
        <v>243</v>
      </c>
      <c r="B22" s="74"/>
      <c r="C22" s="74"/>
      <c r="D22" s="75"/>
      <c r="E22" s="91"/>
      <c r="F22" s="119">
        <v>39113</v>
      </c>
      <c r="G22" s="91"/>
      <c r="H22" s="76">
        <v>15496</v>
      </c>
      <c r="I22" s="91"/>
      <c r="J22" s="119">
        <v>38745</v>
      </c>
      <c r="K22" s="91"/>
      <c r="L22" s="76">
        <v>21085</v>
      </c>
    </row>
    <row r="23" spans="1:12" s="80" customFormat="1" ht="16.5" customHeight="1">
      <c r="A23" s="74" t="s">
        <v>55</v>
      </c>
      <c r="B23" s="74"/>
      <c r="C23" s="74"/>
      <c r="D23" s="75"/>
      <c r="E23" s="91"/>
      <c r="F23" s="120">
        <v>-769175</v>
      </c>
      <c r="G23" s="91"/>
      <c r="H23" s="92">
        <v>-840386</v>
      </c>
      <c r="I23" s="91"/>
      <c r="J23" s="120">
        <v>-411955</v>
      </c>
      <c r="K23" s="91"/>
      <c r="L23" s="92">
        <v>-434382</v>
      </c>
    </row>
    <row r="24" spans="1:12" s="80" customFormat="1" ht="16.5" customHeight="1">
      <c r="A24" s="74"/>
      <c r="B24" s="74"/>
      <c r="C24" s="74"/>
      <c r="D24" s="75"/>
      <c r="E24" s="74"/>
      <c r="F24" s="119"/>
      <c r="G24" s="91"/>
      <c r="H24" s="76"/>
      <c r="I24" s="91"/>
      <c r="J24" s="119"/>
      <c r="K24" s="91"/>
      <c r="L24" s="76"/>
    </row>
    <row r="25" spans="1:12" s="80" customFormat="1" ht="16.5" customHeight="1">
      <c r="A25" s="93" t="s">
        <v>145</v>
      </c>
      <c r="B25" s="74"/>
      <c r="C25" s="74"/>
      <c r="D25" s="75"/>
      <c r="E25" s="91"/>
      <c r="F25" s="120">
        <f>SUM(F18:F24)</f>
        <v>-7056881</v>
      </c>
      <c r="G25" s="91"/>
      <c r="H25" s="92">
        <f>SUM(H18:H24)</f>
        <v>-6376914</v>
      </c>
      <c r="I25" s="76"/>
      <c r="J25" s="120">
        <f>SUM(J18:J24)</f>
        <v>-3640046</v>
      </c>
      <c r="K25" s="76"/>
      <c r="L25" s="92">
        <f>SUM(L18:L24)</f>
        <v>-3658141</v>
      </c>
    </row>
    <row r="26" spans="1:12" s="80" customFormat="1" ht="16.5" customHeight="1">
      <c r="A26" s="93"/>
      <c r="B26" s="74"/>
      <c r="C26" s="74"/>
      <c r="D26" s="75"/>
      <c r="E26" s="91"/>
      <c r="F26" s="119"/>
      <c r="G26" s="91"/>
      <c r="H26" s="76"/>
      <c r="I26" s="76"/>
      <c r="J26" s="119"/>
      <c r="K26" s="76"/>
      <c r="L26" s="76"/>
    </row>
    <row r="27" spans="1:12" s="80" customFormat="1" ht="16.5" customHeight="1">
      <c r="A27" s="74" t="s">
        <v>217</v>
      </c>
      <c r="B27" s="74"/>
      <c r="C27" s="74"/>
      <c r="D27" s="75"/>
      <c r="E27" s="74"/>
      <c r="F27" s="119"/>
      <c r="G27" s="91"/>
      <c r="H27" s="76"/>
      <c r="I27" s="91"/>
      <c r="J27" s="119"/>
      <c r="K27" s="91"/>
      <c r="L27" s="76"/>
    </row>
    <row r="28" spans="1:12" s="80" customFormat="1" ht="16.5" customHeight="1">
      <c r="A28" s="74"/>
      <c r="B28" s="74" t="s">
        <v>262</v>
      </c>
      <c r="C28" s="74"/>
      <c r="D28" s="94">
        <v>11.1</v>
      </c>
      <c r="E28" s="74"/>
      <c r="F28" s="120">
        <v>-33256</v>
      </c>
      <c r="G28" s="91"/>
      <c r="H28" s="92">
        <v>-15611</v>
      </c>
      <c r="I28" s="91"/>
      <c r="J28" s="120">
        <v>0</v>
      </c>
      <c r="K28" s="91"/>
      <c r="L28" s="92">
        <v>0</v>
      </c>
    </row>
    <row r="29" spans="1:12" s="80" customFormat="1" ht="16.5" customHeight="1">
      <c r="A29" s="74"/>
      <c r="B29" s="74"/>
      <c r="C29" s="74"/>
      <c r="D29" s="75"/>
      <c r="E29" s="74"/>
      <c r="F29" s="119"/>
      <c r="G29" s="77"/>
      <c r="H29" s="76"/>
      <c r="I29" s="76"/>
      <c r="J29" s="119"/>
      <c r="K29" s="76"/>
      <c r="L29" s="76"/>
    </row>
    <row r="30" spans="1:12" s="80" customFormat="1" ht="16.5" customHeight="1">
      <c r="A30" s="93" t="s">
        <v>126</v>
      </c>
      <c r="B30" s="74"/>
      <c r="C30" s="74"/>
      <c r="D30" s="75"/>
      <c r="E30" s="74"/>
      <c r="F30" s="119">
        <f>SUM(F16,F25,F28)</f>
        <v>2551372</v>
      </c>
      <c r="G30" s="76"/>
      <c r="H30" s="76">
        <f>SUM(H16,H25,H28)</f>
        <v>2544191</v>
      </c>
      <c r="I30" s="76"/>
      <c r="J30" s="119">
        <f>SUM(J16,J25,J28)</f>
        <v>2070261</v>
      </c>
      <c r="K30" s="76"/>
      <c r="L30" s="76">
        <f>SUM(L16,L25,L28)</f>
        <v>2652606</v>
      </c>
    </row>
    <row r="31" spans="1:12" s="80" customFormat="1" ht="16.5" customHeight="1">
      <c r="A31" s="74" t="s">
        <v>127</v>
      </c>
      <c r="B31" s="74"/>
      <c r="C31" s="74"/>
      <c r="D31" s="75">
        <v>19</v>
      </c>
      <c r="E31" s="74"/>
      <c r="F31" s="120">
        <v>-50082</v>
      </c>
      <c r="G31" s="91"/>
      <c r="H31" s="92">
        <v>-8055</v>
      </c>
      <c r="I31" s="91"/>
      <c r="J31" s="120">
        <v>-6720</v>
      </c>
      <c r="K31" s="91"/>
      <c r="L31" s="92">
        <v>0</v>
      </c>
    </row>
    <row r="32" spans="1:12" s="80" customFormat="1" ht="16.5" customHeight="1">
      <c r="A32" s="74"/>
      <c r="B32" s="74"/>
      <c r="C32" s="74"/>
      <c r="D32" s="75"/>
      <c r="E32" s="74"/>
      <c r="F32" s="119"/>
      <c r="G32" s="91"/>
      <c r="H32" s="76"/>
      <c r="I32" s="91"/>
      <c r="J32" s="119"/>
      <c r="K32" s="91"/>
      <c r="L32" s="76"/>
    </row>
    <row r="33" spans="1:12" s="80" customFormat="1" ht="16.5" customHeight="1">
      <c r="A33" s="93" t="s">
        <v>23</v>
      </c>
      <c r="B33" s="74"/>
      <c r="C33" s="74"/>
      <c r="D33" s="75"/>
      <c r="E33" s="74"/>
      <c r="F33" s="120">
        <f>SUM(F30:F31)</f>
        <v>2501290</v>
      </c>
      <c r="G33" s="76"/>
      <c r="H33" s="92">
        <f>SUM(H30:H31)</f>
        <v>2536136</v>
      </c>
      <c r="I33" s="76"/>
      <c r="J33" s="120">
        <f>SUM(J30:J31)</f>
        <v>2063541</v>
      </c>
      <c r="K33" s="76"/>
      <c r="L33" s="92">
        <f>SUM(L30:L31)</f>
        <v>2652606</v>
      </c>
    </row>
    <row r="34" spans="1:12" s="80" customFormat="1" ht="16.5" customHeight="1">
      <c r="A34" s="74"/>
      <c r="B34" s="74"/>
      <c r="C34" s="74"/>
      <c r="D34" s="75"/>
      <c r="E34" s="74"/>
      <c r="F34" s="119"/>
      <c r="G34" s="76"/>
      <c r="H34" s="76"/>
      <c r="I34" s="76"/>
      <c r="J34" s="119"/>
      <c r="K34" s="76"/>
      <c r="L34" s="76"/>
    </row>
    <row r="35" spans="1:12" s="80" customFormat="1" ht="16.5" customHeight="1">
      <c r="A35" s="93" t="s">
        <v>136</v>
      </c>
      <c r="B35" s="74"/>
      <c r="C35" s="74"/>
      <c r="D35" s="75"/>
      <c r="E35" s="74"/>
      <c r="F35" s="119"/>
      <c r="G35" s="76"/>
      <c r="H35" s="76"/>
      <c r="I35" s="76"/>
      <c r="J35" s="119"/>
      <c r="K35" s="76"/>
      <c r="L35" s="76"/>
    </row>
    <row r="36" spans="2:12" s="80" customFormat="1" ht="16.5" customHeight="1">
      <c r="B36" s="74"/>
      <c r="C36" s="74"/>
      <c r="D36" s="75"/>
      <c r="E36" s="74"/>
      <c r="F36" s="119"/>
      <c r="G36" s="76"/>
      <c r="H36" s="76"/>
      <c r="I36" s="76"/>
      <c r="J36" s="119"/>
      <c r="K36" s="76"/>
      <c r="L36" s="76"/>
    </row>
    <row r="37" spans="1:12" s="80" customFormat="1" ht="16.5" customHeight="1">
      <c r="A37" s="80" t="s">
        <v>207</v>
      </c>
      <c r="B37" s="74"/>
      <c r="C37" s="74"/>
      <c r="D37" s="75"/>
      <c r="E37" s="74"/>
      <c r="F37" s="119"/>
      <c r="G37" s="76"/>
      <c r="H37" s="76"/>
      <c r="I37" s="76"/>
      <c r="J37" s="119"/>
      <c r="K37" s="76"/>
      <c r="L37" s="76"/>
    </row>
    <row r="38" spans="2:12" s="80" customFormat="1" ht="16.5" customHeight="1">
      <c r="B38" s="74" t="s">
        <v>97</v>
      </c>
      <c r="C38" s="74"/>
      <c r="D38" s="75"/>
      <c r="E38" s="74"/>
      <c r="F38" s="119"/>
      <c r="G38" s="76"/>
      <c r="H38" s="76"/>
      <c r="I38" s="76"/>
      <c r="J38" s="119"/>
      <c r="K38" s="76"/>
      <c r="L38" s="76"/>
    </row>
    <row r="39" spans="2:12" s="80" customFormat="1" ht="16.5" customHeight="1">
      <c r="B39" s="96" t="s">
        <v>278</v>
      </c>
      <c r="C39" s="74"/>
      <c r="D39" s="75"/>
      <c r="E39" s="74"/>
      <c r="F39" s="119"/>
      <c r="G39" s="76"/>
      <c r="H39" s="76"/>
      <c r="I39" s="76"/>
      <c r="J39" s="119"/>
      <c r="K39" s="76"/>
      <c r="L39" s="76"/>
    </row>
    <row r="40" spans="2:12" s="80" customFormat="1" ht="16.5" customHeight="1">
      <c r="B40" s="74"/>
      <c r="C40" s="74" t="s">
        <v>279</v>
      </c>
      <c r="D40" s="75"/>
      <c r="E40" s="74"/>
      <c r="F40" s="119"/>
      <c r="G40" s="76"/>
      <c r="H40" s="76"/>
      <c r="I40" s="76"/>
      <c r="J40" s="119"/>
      <c r="K40" s="76"/>
      <c r="L40" s="76"/>
    </row>
    <row r="41" spans="3:12" s="80" customFormat="1" ht="16.5" customHeight="1">
      <c r="C41" s="80" t="s">
        <v>280</v>
      </c>
      <c r="D41" s="75">
        <v>9</v>
      </c>
      <c r="E41" s="74"/>
      <c r="F41" s="119">
        <v>-42539</v>
      </c>
      <c r="G41" s="76"/>
      <c r="H41" s="76">
        <v>721058</v>
      </c>
      <c r="I41" s="76"/>
      <c r="J41" s="119">
        <v>-51969</v>
      </c>
      <c r="K41" s="76"/>
      <c r="L41" s="76">
        <v>718117</v>
      </c>
    </row>
    <row r="42" spans="2:12" s="80" customFormat="1" ht="16.5" customHeight="1">
      <c r="B42" s="74" t="s">
        <v>206</v>
      </c>
      <c r="C42" s="74"/>
      <c r="D42" s="75"/>
      <c r="E42" s="74"/>
      <c r="F42" s="119"/>
      <c r="G42" s="76"/>
      <c r="H42" s="76"/>
      <c r="I42" s="76"/>
      <c r="J42" s="119"/>
      <c r="K42" s="76"/>
      <c r="L42" s="76"/>
    </row>
    <row r="43" spans="2:12" s="80" customFormat="1" ht="16.5" customHeight="1">
      <c r="B43" s="74"/>
      <c r="C43" s="74" t="s">
        <v>162</v>
      </c>
      <c r="D43" s="75"/>
      <c r="E43" s="74"/>
      <c r="F43" s="120">
        <v>8508</v>
      </c>
      <c r="G43" s="76"/>
      <c r="H43" s="92">
        <v>-144212</v>
      </c>
      <c r="I43" s="76"/>
      <c r="J43" s="120">
        <v>10394</v>
      </c>
      <c r="K43" s="76"/>
      <c r="L43" s="92">
        <v>-143623</v>
      </c>
    </row>
    <row r="44" spans="2:12" s="80" customFormat="1" ht="16.5" customHeight="1">
      <c r="B44" s="74"/>
      <c r="C44" s="74"/>
      <c r="D44" s="75"/>
      <c r="E44" s="74"/>
      <c r="F44" s="119"/>
      <c r="G44" s="76"/>
      <c r="H44" s="76"/>
      <c r="I44" s="76"/>
      <c r="J44" s="119"/>
      <c r="K44" s="76"/>
      <c r="L44" s="76"/>
    </row>
    <row r="45" spans="1:12" s="80" customFormat="1" ht="16.5" customHeight="1">
      <c r="A45" s="183" t="s">
        <v>208</v>
      </c>
      <c r="B45" s="93"/>
      <c r="C45" s="74"/>
      <c r="D45" s="75"/>
      <c r="E45" s="74"/>
      <c r="F45" s="119"/>
      <c r="G45" s="76"/>
      <c r="H45" s="76"/>
      <c r="I45" s="76"/>
      <c r="J45" s="119"/>
      <c r="K45" s="76"/>
      <c r="L45" s="76"/>
    </row>
    <row r="46" spans="1:12" s="80" customFormat="1" ht="16.5" customHeight="1">
      <c r="A46" s="183"/>
      <c r="B46" s="183" t="s">
        <v>209</v>
      </c>
      <c r="C46" s="74"/>
      <c r="D46" s="75"/>
      <c r="E46" s="74"/>
      <c r="F46" s="120">
        <f>SUM(F39:F43)</f>
        <v>-34031</v>
      </c>
      <c r="G46" s="76"/>
      <c r="H46" s="92">
        <f>SUM(H39:H43)</f>
        <v>576846</v>
      </c>
      <c r="I46" s="76"/>
      <c r="J46" s="120">
        <f>SUM(J39:J43)</f>
        <v>-41575</v>
      </c>
      <c r="K46" s="76"/>
      <c r="L46" s="92">
        <f>SUM(L39:L43)</f>
        <v>574494</v>
      </c>
    </row>
    <row r="47" spans="2:12" s="80" customFormat="1" ht="16.5" customHeight="1">
      <c r="B47" s="74"/>
      <c r="C47" s="74"/>
      <c r="D47" s="75"/>
      <c r="E47" s="74"/>
      <c r="F47" s="76"/>
      <c r="G47" s="76"/>
      <c r="H47" s="76"/>
      <c r="I47" s="76"/>
      <c r="J47" s="76"/>
      <c r="K47" s="76"/>
      <c r="L47" s="76"/>
    </row>
    <row r="48" spans="2:12" s="80" customFormat="1" ht="16.5" customHeight="1">
      <c r="B48" s="74"/>
      <c r="C48" s="74"/>
      <c r="D48" s="75"/>
      <c r="E48" s="74"/>
      <c r="F48" s="76"/>
      <c r="G48" s="76"/>
      <c r="H48" s="76"/>
      <c r="I48" s="76"/>
      <c r="J48" s="76"/>
      <c r="K48" s="76"/>
      <c r="L48" s="76"/>
    </row>
    <row r="49" spans="1:12" s="50" customFormat="1" ht="10.5" customHeight="1">
      <c r="A49" s="49"/>
      <c r="B49" s="49"/>
      <c r="C49" s="49"/>
      <c r="D49" s="274"/>
      <c r="E49" s="273"/>
      <c r="F49" s="268"/>
      <c r="G49" s="273"/>
      <c r="H49" s="268"/>
      <c r="I49" s="274"/>
      <c r="J49" s="268"/>
      <c r="K49" s="273"/>
      <c r="L49" s="268"/>
    </row>
    <row r="50" spans="1:12" s="174" customFormat="1" ht="33" customHeight="1">
      <c r="A50" s="275" t="str">
        <f>'2-4'!$A$56</f>
        <v>The accompanying condensed notes to the interim financial information on pages 14 to 46 are an integral part of this interim financial information.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</row>
    <row r="51" spans="1:12" ht="16.5" customHeight="1">
      <c r="A51" s="52" t="str">
        <f>A1</f>
        <v>Energy Absolute Public Company Limited</v>
      </c>
      <c r="B51" s="52"/>
      <c r="C51" s="52"/>
      <c r="G51" s="35"/>
      <c r="I51" s="34"/>
      <c r="K51" s="35"/>
      <c r="L51" s="30" t="s">
        <v>54</v>
      </c>
    </row>
    <row r="52" spans="1:11" ht="16.5" customHeight="1">
      <c r="A52" s="52" t="s">
        <v>53</v>
      </c>
      <c r="B52" s="52"/>
      <c r="C52" s="52"/>
      <c r="G52" s="35"/>
      <c r="I52" s="34"/>
      <c r="K52" s="35"/>
    </row>
    <row r="53" spans="1:12" ht="16.5" customHeight="1">
      <c r="A53" s="55" t="str">
        <f>+A3</f>
        <v>For the six-month period ended 30 June 2021</v>
      </c>
      <c r="B53" s="56"/>
      <c r="C53" s="56"/>
      <c r="D53" s="57"/>
      <c r="E53" s="58"/>
      <c r="F53" s="33"/>
      <c r="G53" s="59"/>
      <c r="H53" s="33"/>
      <c r="I53" s="60"/>
      <c r="J53" s="33"/>
      <c r="K53" s="59"/>
      <c r="L53" s="33"/>
    </row>
    <row r="54" spans="1:11" ht="16.5" customHeight="1">
      <c r="A54" s="61"/>
      <c r="B54" s="52"/>
      <c r="C54" s="52"/>
      <c r="G54" s="35"/>
      <c r="I54" s="34"/>
      <c r="K54" s="35"/>
    </row>
    <row r="55" spans="1:11" ht="16.5" customHeight="1">
      <c r="A55" s="61"/>
      <c r="B55" s="52"/>
      <c r="C55" s="52"/>
      <c r="G55" s="35"/>
      <c r="I55" s="34"/>
      <c r="K55" s="35"/>
    </row>
    <row r="56" spans="1:12" s="80" customFormat="1" ht="16.5" customHeight="1">
      <c r="A56" s="74"/>
      <c r="B56" s="74"/>
      <c r="C56" s="74"/>
      <c r="D56" s="75"/>
      <c r="E56" s="74"/>
      <c r="F56" s="279" t="s">
        <v>46</v>
      </c>
      <c r="G56" s="279"/>
      <c r="H56" s="279"/>
      <c r="I56" s="192"/>
      <c r="J56" s="279" t="s">
        <v>101</v>
      </c>
      <c r="K56" s="279"/>
      <c r="L56" s="279"/>
    </row>
    <row r="57" spans="2:12" s="81" customFormat="1" ht="16.5" customHeight="1">
      <c r="B57" s="79"/>
      <c r="C57" s="79"/>
      <c r="D57" s="82"/>
      <c r="E57" s="83"/>
      <c r="F57" s="278" t="s">
        <v>129</v>
      </c>
      <c r="G57" s="278"/>
      <c r="H57" s="278"/>
      <c r="I57" s="84"/>
      <c r="J57" s="278" t="s">
        <v>129</v>
      </c>
      <c r="K57" s="278"/>
      <c r="L57" s="278"/>
    </row>
    <row r="58" spans="1:12" s="81" customFormat="1" ht="16.5" customHeight="1">
      <c r="A58" s="79"/>
      <c r="B58" s="79"/>
      <c r="C58" s="79"/>
      <c r="D58" s="78"/>
      <c r="E58" s="83"/>
      <c r="F58" s="85">
        <v>2021</v>
      </c>
      <c r="G58" s="86"/>
      <c r="H58" s="85">
        <v>2020</v>
      </c>
      <c r="I58" s="87"/>
      <c r="J58" s="85">
        <v>2021</v>
      </c>
      <c r="K58" s="86"/>
      <c r="L58" s="85">
        <v>2020</v>
      </c>
    </row>
    <row r="59" spans="1:12" s="81" customFormat="1" ht="16.5" customHeight="1">
      <c r="A59" s="79"/>
      <c r="B59" s="79"/>
      <c r="C59" s="79"/>
      <c r="D59" s="88" t="s">
        <v>139</v>
      </c>
      <c r="E59" s="83"/>
      <c r="F59" s="89" t="s">
        <v>81</v>
      </c>
      <c r="G59" s="83"/>
      <c r="H59" s="89" t="s">
        <v>81</v>
      </c>
      <c r="I59" s="87"/>
      <c r="J59" s="89" t="s">
        <v>81</v>
      </c>
      <c r="K59" s="83"/>
      <c r="L59" s="89" t="s">
        <v>81</v>
      </c>
    </row>
    <row r="60" spans="1:12" s="81" customFormat="1" ht="16.5" customHeight="1">
      <c r="A60" s="79"/>
      <c r="B60" s="79"/>
      <c r="C60" s="79"/>
      <c r="D60" s="78"/>
      <c r="E60" s="83"/>
      <c r="F60" s="107"/>
      <c r="G60" s="83"/>
      <c r="H60" s="90"/>
      <c r="I60" s="87"/>
      <c r="J60" s="107"/>
      <c r="K60" s="83"/>
      <c r="L60" s="90"/>
    </row>
    <row r="61" spans="1:12" s="80" customFormat="1" ht="16.5" customHeight="1">
      <c r="A61" s="80" t="s">
        <v>96</v>
      </c>
      <c r="B61" s="74"/>
      <c r="C61" s="74"/>
      <c r="D61" s="75"/>
      <c r="E61" s="74"/>
      <c r="F61" s="119"/>
      <c r="G61" s="76"/>
      <c r="H61" s="76"/>
      <c r="I61" s="76"/>
      <c r="J61" s="119"/>
      <c r="K61" s="76"/>
      <c r="L61" s="76"/>
    </row>
    <row r="62" spans="2:12" s="80" customFormat="1" ht="16.5" customHeight="1">
      <c r="B62" s="74" t="s">
        <v>97</v>
      </c>
      <c r="C62" s="74"/>
      <c r="D62" s="75"/>
      <c r="E62" s="74"/>
      <c r="F62" s="119"/>
      <c r="G62" s="76"/>
      <c r="H62" s="76"/>
      <c r="I62" s="76"/>
      <c r="J62" s="119"/>
      <c r="K62" s="76"/>
      <c r="L62" s="76"/>
    </row>
    <row r="63" spans="2:12" s="80" customFormat="1" ht="16.5" customHeight="1">
      <c r="B63" s="96" t="s">
        <v>281</v>
      </c>
      <c r="C63" s="74"/>
      <c r="D63" s="75"/>
      <c r="E63" s="74"/>
      <c r="F63" s="119"/>
      <c r="G63" s="76"/>
      <c r="H63" s="76"/>
      <c r="I63" s="76"/>
      <c r="J63" s="119"/>
      <c r="K63" s="76"/>
      <c r="L63" s="76"/>
    </row>
    <row r="64" spans="2:12" s="80" customFormat="1" ht="16.5" customHeight="1">
      <c r="B64" s="74"/>
      <c r="C64" s="74" t="s">
        <v>282</v>
      </c>
      <c r="D64" s="75"/>
      <c r="E64" s="74"/>
      <c r="F64" s="119"/>
      <c r="G64" s="76"/>
      <c r="H64" s="76"/>
      <c r="I64" s="76"/>
      <c r="J64" s="119"/>
      <c r="K64" s="76"/>
      <c r="L64" s="76"/>
    </row>
    <row r="65" spans="2:12" s="80" customFormat="1" ht="16.5" customHeight="1">
      <c r="B65" s="74"/>
      <c r="C65" s="74" t="s">
        <v>244</v>
      </c>
      <c r="D65" s="94">
        <v>11.1</v>
      </c>
      <c r="E65" s="74"/>
      <c r="F65" s="119">
        <v>1714</v>
      </c>
      <c r="G65" s="76"/>
      <c r="H65" s="76">
        <v>-9148</v>
      </c>
      <c r="I65" s="76"/>
      <c r="J65" s="119">
        <v>0</v>
      </c>
      <c r="K65" s="76"/>
      <c r="L65" s="76">
        <v>0</v>
      </c>
    </row>
    <row r="66" spans="2:12" s="80" customFormat="1" ht="16.5" customHeight="1">
      <c r="B66" s="74" t="s">
        <v>181</v>
      </c>
      <c r="C66" s="74"/>
      <c r="D66" s="75"/>
      <c r="E66" s="74"/>
      <c r="F66" s="119">
        <v>110592</v>
      </c>
      <c r="G66" s="76"/>
      <c r="H66" s="76">
        <v>131442</v>
      </c>
      <c r="I66" s="76"/>
      <c r="J66" s="119">
        <v>0</v>
      </c>
      <c r="K66" s="76"/>
      <c r="L66" s="76">
        <v>0</v>
      </c>
    </row>
    <row r="67" spans="2:12" s="80" customFormat="1" ht="16.5" customHeight="1">
      <c r="B67" s="74" t="s">
        <v>182</v>
      </c>
      <c r="C67" s="74"/>
      <c r="D67" s="75"/>
      <c r="E67" s="74"/>
      <c r="F67" s="119"/>
      <c r="G67" s="76"/>
      <c r="H67" s="76"/>
      <c r="I67" s="76"/>
      <c r="J67" s="119"/>
      <c r="K67" s="76"/>
      <c r="L67" s="76"/>
    </row>
    <row r="68" spans="2:12" s="80" customFormat="1" ht="16.5" customHeight="1">
      <c r="B68" s="74"/>
      <c r="C68" s="74" t="s">
        <v>162</v>
      </c>
      <c r="D68" s="75"/>
      <c r="E68" s="74"/>
      <c r="F68" s="120">
        <v>0</v>
      </c>
      <c r="G68" s="76"/>
      <c r="H68" s="92">
        <v>0</v>
      </c>
      <c r="I68" s="76"/>
      <c r="J68" s="120">
        <v>0</v>
      </c>
      <c r="K68" s="76"/>
      <c r="L68" s="92">
        <v>0</v>
      </c>
    </row>
    <row r="69" spans="2:12" s="80" customFormat="1" ht="16.5" customHeight="1">
      <c r="B69" s="74"/>
      <c r="C69" s="74"/>
      <c r="D69" s="75"/>
      <c r="E69" s="74"/>
      <c r="F69" s="119"/>
      <c r="G69" s="76"/>
      <c r="H69" s="76"/>
      <c r="I69" s="76"/>
      <c r="J69" s="119"/>
      <c r="K69" s="76"/>
      <c r="L69" s="76"/>
    </row>
    <row r="70" spans="1:12" s="80" customFormat="1" ht="16.5" customHeight="1">
      <c r="A70" s="183" t="s">
        <v>210</v>
      </c>
      <c r="B70" s="93"/>
      <c r="C70" s="74"/>
      <c r="D70" s="75"/>
      <c r="E70" s="74"/>
      <c r="F70" s="119"/>
      <c r="G70" s="76"/>
      <c r="H70" s="76"/>
      <c r="I70" s="76"/>
      <c r="J70" s="119"/>
      <c r="K70" s="76"/>
      <c r="L70" s="76"/>
    </row>
    <row r="71" spans="1:12" s="80" customFormat="1" ht="16.5" customHeight="1">
      <c r="A71" s="183"/>
      <c r="B71" s="183" t="s">
        <v>209</v>
      </c>
      <c r="C71" s="74"/>
      <c r="D71" s="75"/>
      <c r="E71" s="74"/>
      <c r="F71" s="120">
        <f>SUM(F64:F68)</f>
        <v>112306</v>
      </c>
      <c r="G71" s="76"/>
      <c r="H71" s="92">
        <f>SUM(H64:H68)</f>
        <v>122294</v>
      </c>
      <c r="I71" s="76"/>
      <c r="J71" s="120">
        <f>SUM(J64:J68)</f>
        <v>0</v>
      </c>
      <c r="K71" s="76"/>
      <c r="L71" s="92">
        <f>SUM(L64:L68)</f>
        <v>0</v>
      </c>
    </row>
    <row r="72" spans="2:12" s="80" customFormat="1" ht="16.5" customHeight="1">
      <c r="B72" s="74"/>
      <c r="C72" s="74"/>
      <c r="D72" s="75"/>
      <c r="E72" s="74"/>
      <c r="F72" s="119"/>
      <c r="G72" s="76"/>
      <c r="H72" s="76"/>
      <c r="I72" s="76"/>
      <c r="J72" s="119"/>
      <c r="K72" s="76"/>
      <c r="L72" s="76"/>
    </row>
    <row r="73" spans="1:12" s="80" customFormat="1" ht="16.5" customHeight="1">
      <c r="A73" s="183" t="s">
        <v>211</v>
      </c>
      <c r="B73" s="74"/>
      <c r="C73" s="74"/>
      <c r="D73" s="75"/>
      <c r="E73" s="74"/>
      <c r="F73" s="119"/>
      <c r="G73" s="76"/>
      <c r="H73" s="76"/>
      <c r="I73" s="76"/>
      <c r="J73" s="119"/>
      <c r="K73" s="76"/>
      <c r="L73" s="76"/>
    </row>
    <row r="74" spans="2:12" s="80" customFormat="1" ht="16.5" customHeight="1">
      <c r="B74" s="93" t="s">
        <v>212</v>
      </c>
      <c r="C74" s="74"/>
      <c r="D74" s="75"/>
      <c r="E74" s="74"/>
      <c r="F74" s="120">
        <f>SUM(F71,F46)</f>
        <v>78275</v>
      </c>
      <c r="G74" s="76"/>
      <c r="H74" s="92">
        <f>SUM(H71,H46)</f>
        <v>699140</v>
      </c>
      <c r="I74" s="76"/>
      <c r="J74" s="120">
        <f>SUM(J71,J46)</f>
        <v>-41575</v>
      </c>
      <c r="K74" s="76"/>
      <c r="L74" s="92">
        <f>SUM(L71,L46)</f>
        <v>574494</v>
      </c>
    </row>
    <row r="75" spans="2:12" s="80" customFormat="1" ht="16.5" customHeight="1">
      <c r="B75" s="93"/>
      <c r="C75" s="74"/>
      <c r="D75" s="75"/>
      <c r="E75" s="74"/>
      <c r="F75" s="119"/>
      <c r="G75" s="76"/>
      <c r="H75" s="76"/>
      <c r="I75" s="76"/>
      <c r="J75" s="119"/>
      <c r="K75" s="76"/>
      <c r="L75" s="76"/>
    </row>
    <row r="76" spans="1:12" s="80" customFormat="1" ht="16.5" customHeight="1" thickBot="1">
      <c r="A76" s="183" t="s">
        <v>88</v>
      </c>
      <c r="B76" s="93"/>
      <c r="C76" s="74"/>
      <c r="D76" s="75"/>
      <c r="E76" s="74"/>
      <c r="F76" s="186">
        <f>SUM(F74,F33)</f>
        <v>2579565</v>
      </c>
      <c r="G76" s="76"/>
      <c r="H76" s="187">
        <f>SUM(H74,H33)</f>
        <v>3235276</v>
      </c>
      <c r="I76" s="76"/>
      <c r="J76" s="186">
        <f>SUM(J74,J33)</f>
        <v>2021966</v>
      </c>
      <c r="K76" s="76"/>
      <c r="L76" s="187">
        <f>SUM(L74,L33)</f>
        <v>3227100</v>
      </c>
    </row>
    <row r="77" spans="1:12" s="80" customFormat="1" ht="16.5" customHeight="1" thickTop="1">
      <c r="A77" s="183"/>
      <c r="B77" s="93"/>
      <c r="C77" s="74"/>
      <c r="D77" s="75"/>
      <c r="E77" s="74"/>
      <c r="F77" s="119"/>
      <c r="G77" s="76"/>
      <c r="H77" s="76"/>
      <c r="I77" s="76"/>
      <c r="J77" s="119"/>
      <c r="K77" s="76"/>
      <c r="L77" s="76"/>
    </row>
    <row r="78" spans="1:12" s="80" customFormat="1" ht="16.5" customHeight="1">
      <c r="A78" s="93" t="s">
        <v>184</v>
      </c>
      <c r="B78" s="74"/>
      <c r="C78" s="74"/>
      <c r="D78" s="75"/>
      <c r="E78" s="74"/>
      <c r="F78" s="119"/>
      <c r="G78" s="77"/>
      <c r="H78" s="76"/>
      <c r="I78" s="95"/>
      <c r="J78" s="119"/>
      <c r="K78" s="77"/>
      <c r="L78" s="76"/>
    </row>
    <row r="79" spans="2:12" s="80" customFormat="1" ht="16.5" customHeight="1">
      <c r="B79" s="96" t="s">
        <v>183</v>
      </c>
      <c r="C79" s="74"/>
      <c r="D79" s="75"/>
      <c r="E79" s="74"/>
      <c r="F79" s="119">
        <f>F82-F80</f>
        <v>2602504</v>
      </c>
      <c r="G79" s="97"/>
      <c r="H79" s="76">
        <f>H82-H80</f>
        <v>2601481</v>
      </c>
      <c r="I79" s="97"/>
      <c r="J79" s="119">
        <f>J82-J80</f>
        <v>2063541</v>
      </c>
      <c r="K79" s="97"/>
      <c r="L79" s="76">
        <f>L82-L80</f>
        <v>2652606</v>
      </c>
    </row>
    <row r="80" spans="2:12" s="80" customFormat="1" ht="16.5" customHeight="1">
      <c r="B80" s="98" t="s">
        <v>20</v>
      </c>
      <c r="C80" s="74"/>
      <c r="D80" s="75"/>
      <c r="E80" s="74"/>
      <c r="F80" s="120">
        <v>-101214</v>
      </c>
      <c r="G80" s="97"/>
      <c r="H80" s="92">
        <v>-65345</v>
      </c>
      <c r="I80" s="97"/>
      <c r="J80" s="120">
        <v>0</v>
      </c>
      <c r="K80" s="97"/>
      <c r="L80" s="92">
        <v>0</v>
      </c>
    </row>
    <row r="81" spans="1:12" s="80" customFormat="1" ht="16.5" customHeight="1">
      <c r="A81" s="99"/>
      <c r="B81" s="74"/>
      <c r="C81" s="74"/>
      <c r="D81" s="75"/>
      <c r="E81" s="74"/>
      <c r="F81" s="123"/>
      <c r="G81" s="97"/>
      <c r="H81" s="97"/>
      <c r="I81" s="97"/>
      <c r="J81" s="123"/>
      <c r="K81" s="97"/>
      <c r="L81" s="97"/>
    </row>
    <row r="82" spans="1:12" s="80" customFormat="1" ht="16.5" customHeight="1" thickBot="1">
      <c r="A82" s="99"/>
      <c r="B82" s="74"/>
      <c r="C82" s="100"/>
      <c r="D82" s="100"/>
      <c r="E82" s="100"/>
      <c r="F82" s="184">
        <f>F33</f>
        <v>2501290</v>
      </c>
      <c r="G82" s="100"/>
      <c r="H82" s="185">
        <f>H33</f>
        <v>2536136</v>
      </c>
      <c r="I82" s="100"/>
      <c r="J82" s="184">
        <f>J33</f>
        <v>2063541</v>
      </c>
      <c r="K82" s="100"/>
      <c r="L82" s="185">
        <f>L33</f>
        <v>2652606</v>
      </c>
    </row>
    <row r="83" spans="1:12" s="80" customFormat="1" ht="16.5" customHeight="1" thickTop="1">
      <c r="A83" s="99"/>
      <c r="B83" s="74"/>
      <c r="C83" s="100"/>
      <c r="D83" s="100"/>
      <c r="E83" s="100"/>
      <c r="F83" s="124"/>
      <c r="G83" s="100"/>
      <c r="H83" s="100"/>
      <c r="I83" s="100"/>
      <c r="J83" s="124"/>
      <c r="K83" s="100"/>
      <c r="L83" s="100"/>
    </row>
    <row r="84" spans="1:12" s="80" customFormat="1" ht="16.5" customHeight="1">
      <c r="A84" s="101" t="s">
        <v>185</v>
      </c>
      <c r="B84" s="74"/>
      <c r="C84" s="74"/>
      <c r="D84" s="75"/>
      <c r="E84" s="74"/>
      <c r="F84" s="123"/>
      <c r="G84" s="97"/>
      <c r="H84" s="97"/>
      <c r="I84" s="97"/>
      <c r="J84" s="123"/>
      <c r="K84" s="97"/>
      <c r="L84" s="97"/>
    </row>
    <row r="85" spans="2:12" s="80" customFormat="1" ht="16.5" customHeight="1">
      <c r="B85" s="96" t="s">
        <v>183</v>
      </c>
      <c r="C85" s="74"/>
      <c r="D85" s="75"/>
      <c r="E85" s="74"/>
      <c r="F85" s="119">
        <f>F88-F86</f>
        <v>2666094</v>
      </c>
      <c r="G85" s="97"/>
      <c r="H85" s="76">
        <f>H88-H86</f>
        <v>3266691</v>
      </c>
      <c r="I85" s="97"/>
      <c r="J85" s="119">
        <f>J88-J86</f>
        <v>2021966</v>
      </c>
      <c r="K85" s="97"/>
      <c r="L85" s="76">
        <f>L88-L86</f>
        <v>3227100</v>
      </c>
    </row>
    <row r="86" spans="2:12" s="80" customFormat="1" ht="16.5" customHeight="1">
      <c r="B86" s="98" t="s">
        <v>20</v>
      </c>
      <c r="C86" s="74"/>
      <c r="D86" s="75"/>
      <c r="E86" s="74"/>
      <c r="F86" s="120">
        <v>-86529</v>
      </c>
      <c r="G86" s="97"/>
      <c r="H86" s="92">
        <v>-31415</v>
      </c>
      <c r="I86" s="97"/>
      <c r="J86" s="120">
        <v>0</v>
      </c>
      <c r="K86" s="97"/>
      <c r="L86" s="92">
        <v>0</v>
      </c>
    </row>
    <row r="87" spans="1:12" s="80" customFormat="1" ht="16.5" customHeight="1">
      <c r="A87" s="99"/>
      <c r="B87" s="74"/>
      <c r="C87" s="74"/>
      <c r="D87" s="75"/>
      <c r="E87" s="74"/>
      <c r="F87" s="123"/>
      <c r="G87" s="97"/>
      <c r="H87" s="97"/>
      <c r="I87" s="97"/>
      <c r="J87" s="123"/>
      <c r="K87" s="97"/>
      <c r="L87" s="97"/>
    </row>
    <row r="88" spans="1:12" s="80" customFormat="1" ht="16.5" customHeight="1" thickBot="1">
      <c r="A88" s="99"/>
      <c r="B88" s="74"/>
      <c r="C88" s="74"/>
      <c r="D88" s="75"/>
      <c r="E88" s="74"/>
      <c r="F88" s="186">
        <f>F76</f>
        <v>2579565</v>
      </c>
      <c r="G88" s="97"/>
      <c r="H88" s="187">
        <f>H76</f>
        <v>3235276</v>
      </c>
      <c r="I88" s="97"/>
      <c r="J88" s="186">
        <f>J76</f>
        <v>2021966</v>
      </c>
      <c r="K88" s="97"/>
      <c r="L88" s="187">
        <f>L76</f>
        <v>3227100</v>
      </c>
    </row>
    <row r="89" spans="1:12" s="80" customFormat="1" ht="16.5" customHeight="1" thickTop="1">
      <c r="A89" s="99"/>
      <c r="B89" s="74"/>
      <c r="C89" s="74"/>
      <c r="D89" s="75"/>
      <c r="E89" s="74"/>
      <c r="F89" s="119"/>
      <c r="G89" s="97"/>
      <c r="H89" s="76"/>
      <c r="I89" s="97"/>
      <c r="J89" s="119"/>
      <c r="K89" s="97"/>
      <c r="L89" s="76"/>
    </row>
    <row r="90" spans="1:12" s="80" customFormat="1" ht="16.5" customHeight="1">
      <c r="A90" s="101" t="s">
        <v>146</v>
      </c>
      <c r="B90" s="99"/>
      <c r="C90" s="99"/>
      <c r="D90" s="102"/>
      <c r="E90" s="103"/>
      <c r="F90" s="125"/>
      <c r="G90" s="103"/>
      <c r="H90" s="103"/>
      <c r="I90" s="103"/>
      <c r="J90" s="125"/>
      <c r="K90" s="103"/>
      <c r="L90" s="103"/>
    </row>
    <row r="91" spans="1:12" s="80" customFormat="1" ht="16.5" customHeight="1">
      <c r="A91" s="101"/>
      <c r="B91" s="99"/>
      <c r="C91" s="99"/>
      <c r="D91" s="102"/>
      <c r="E91" s="103"/>
      <c r="F91" s="125"/>
      <c r="G91" s="103"/>
      <c r="H91" s="103"/>
      <c r="I91" s="103"/>
      <c r="J91" s="125"/>
      <c r="K91" s="103"/>
      <c r="L91" s="103"/>
    </row>
    <row r="92" spans="1:12" s="80" customFormat="1" ht="16.5" customHeight="1">
      <c r="A92" s="101"/>
      <c r="B92" s="99" t="s">
        <v>158</v>
      </c>
      <c r="C92" s="99"/>
      <c r="D92" s="102"/>
      <c r="E92" s="99"/>
      <c r="F92" s="188">
        <f>F79/3730000</f>
        <v>0.6977222520107239</v>
      </c>
      <c r="G92" s="105"/>
      <c r="H92" s="105">
        <v>0.6974479892761394</v>
      </c>
      <c r="I92" s="106"/>
      <c r="J92" s="188">
        <f>J79/3730000</f>
        <v>0.5532281501340482</v>
      </c>
      <c r="K92" s="104"/>
      <c r="L92" s="105">
        <v>0.7111544235924933</v>
      </c>
    </row>
    <row r="93" spans="1:5" s="80" customFormat="1" ht="16.5" customHeight="1">
      <c r="A93" s="101"/>
      <c r="B93" s="99"/>
      <c r="C93" s="99"/>
      <c r="D93" s="102"/>
      <c r="E93" s="99"/>
    </row>
    <row r="94" spans="1:5" s="80" customFormat="1" ht="16.5" customHeight="1">
      <c r="A94" s="101"/>
      <c r="B94" s="99"/>
      <c r="C94" s="99"/>
      <c r="D94" s="102"/>
      <c r="E94" s="99"/>
    </row>
    <row r="95" spans="1:5" s="80" customFormat="1" ht="16.5" customHeight="1">
      <c r="A95" s="101"/>
      <c r="B95" s="99"/>
      <c r="C95" s="99"/>
      <c r="D95" s="102"/>
      <c r="E95" s="99"/>
    </row>
    <row r="96" spans="1:5" s="80" customFormat="1" ht="16.5" customHeight="1">
      <c r="A96" s="101"/>
      <c r="B96" s="99"/>
      <c r="C96" s="99"/>
      <c r="D96" s="102"/>
      <c r="E96" s="99"/>
    </row>
    <row r="97" spans="1:5" s="80" customFormat="1" ht="16.5" customHeight="1">
      <c r="A97" s="101"/>
      <c r="B97" s="99"/>
      <c r="C97" s="99"/>
      <c r="D97" s="102"/>
      <c r="E97" s="99"/>
    </row>
    <row r="98" spans="1:12" ht="12.75">
      <c r="A98" s="51"/>
      <c r="B98" s="62"/>
      <c r="C98" s="62"/>
      <c r="D98" s="63"/>
      <c r="E98" s="62"/>
      <c r="F98" s="32"/>
      <c r="G98" s="32"/>
      <c r="H98" s="32"/>
      <c r="I98" s="32"/>
      <c r="J98" s="32"/>
      <c r="K98" s="32"/>
      <c r="L98" s="32"/>
    </row>
    <row r="99" spans="1:12" ht="15" customHeight="1">
      <c r="A99" s="51"/>
      <c r="B99" s="62"/>
      <c r="C99" s="62"/>
      <c r="D99" s="63"/>
      <c r="E99" s="62"/>
      <c r="F99" s="64"/>
      <c r="G99" s="64"/>
      <c r="H99" s="64"/>
      <c r="I99" s="36"/>
      <c r="J99" s="64"/>
      <c r="K99" s="37"/>
      <c r="L99" s="64"/>
    </row>
    <row r="100" spans="1:12" s="174" customFormat="1" ht="33" customHeight="1">
      <c r="A100" s="275" t="str">
        <f>'2-4'!$A$56</f>
        <v>The accompanying condensed notes to the interim financial information on pages 14 to 46 are an integral part of this interim financial information.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</row>
  </sheetData>
  <sheetProtection/>
  <mergeCells count="10">
    <mergeCell ref="F6:H6"/>
    <mergeCell ref="J6:L6"/>
    <mergeCell ref="F7:H7"/>
    <mergeCell ref="J7:L7"/>
    <mergeCell ref="A50:L50"/>
    <mergeCell ref="A100:L100"/>
    <mergeCell ref="F56:H56"/>
    <mergeCell ref="J56:L56"/>
    <mergeCell ref="J57:L57"/>
    <mergeCell ref="F57:H57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95" r:id="rId1"/>
  <headerFooter>
    <oddFooter>&amp;R&amp;"Arial,Regular"&amp;10&amp;P</oddFooter>
  </headerFooter>
  <rowBreaks count="1" manualBreakCount="1">
    <brk id="5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D52"/>
  <sheetViews>
    <sheetView zoomScaleSheetLayoutView="85" zoomScalePageLayoutView="0" workbookViewId="0" topLeftCell="A27">
      <selection activeCell="A46" sqref="A46:IV46"/>
    </sheetView>
  </sheetViews>
  <sheetFormatPr defaultColWidth="9.140625" defaultRowHeight="16.5" customHeight="1"/>
  <cols>
    <col min="1" max="1" width="1.1484375" style="162" customWidth="1"/>
    <col min="2" max="2" width="1.421875" style="162" customWidth="1"/>
    <col min="3" max="3" width="32.8515625" style="162" customWidth="1"/>
    <col min="4" max="4" width="5.421875" style="159" customWidth="1"/>
    <col min="5" max="5" width="0.5625" style="160" customWidth="1"/>
    <col min="6" max="6" width="10.140625" style="161" customWidth="1"/>
    <col min="7" max="7" width="0.5625" style="160" customWidth="1"/>
    <col min="8" max="8" width="10.421875" style="161" customWidth="1"/>
    <col min="9" max="9" width="0.5625" style="160" customWidth="1"/>
    <col min="10" max="10" width="11.140625" style="161" customWidth="1"/>
    <col min="11" max="11" width="0.5625" style="160" customWidth="1"/>
    <col min="12" max="12" width="12.140625" style="161" customWidth="1"/>
    <col min="13" max="13" width="0.5625" style="160" customWidth="1"/>
    <col min="14" max="14" width="12.57421875" style="160" customWidth="1"/>
    <col min="15" max="15" width="0.5625" style="160" customWidth="1"/>
    <col min="16" max="16" width="14.8515625" style="160" customWidth="1"/>
    <col min="17" max="17" width="0.5625" style="160" customWidth="1"/>
    <col min="18" max="18" width="15.7109375" style="160" customWidth="1"/>
    <col min="19" max="19" width="0.5625" style="160" customWidth="1"/>
    <col min="20" max="20" width="10.140625" style="160" customWidth="1"/>
    <col min="21" max="21" width="0.5625" style="160" customWidth="1"/>
    <col min="22" max="22" width="13.28125" style="160" customWidth="1"/>
    <col min="23" max="23" width="0.5625" style="160" customWidth="1"/>
    <col min="24" max="24" width="10.7109375" style="160" customWidth="1"/>
    <col min="25" max="25" width="0.5625" style="160" customWidth="1"/>
    <col min="26" max="26" width="11.140625" style="160" customWidth="1"/>
    <col min="27" max="27" width="0.5625" style="160" customWidth="1"/>
    <col min="28" max="28" width="12.8515625" style="160" customWidth="1"/>
    <col min="29" max="29" width="0.5625" style="160" customWidth="1"/>
    <col min="30" max="30" width="10.8515625" style="161" customWidth="1"/>
    <col min="31" max="16384" width="9.140625" style="162" customWidth="1"/>
  </cols>
  <sheetData>
    <row r="1" spans="1:30" ht="16.5" customHeight="1">
      <c r="A1" s="39" t="str">
        <f>'7-8 (6m)'!A1</f>
        <v>Energy Absolute Public Company Limited</v>
      </c>
      <c r="B1" s="158"/>
      <c r="C1" s="158"/>
      <c r="AD1" s="30" t="s">
        <v>54</v>
      </c>
    </row>
    <row r="2" spans="1:3" ht="16.5" customHeight="1">
      <c r="A2" s="39" t="s">
        <v>110</v>
      </c>
      <c r="B2" s="158"/>
      <c r="C2" s="158"/>
    </row>
    <row r="3" spans="1:30" ht="16.5" customHeight="1">
      <c r="A3" s="44" t="str">
        <f>'7-8 (6m)'!A3</f>
        <v>For the six-month period ended 30 June 2021</v>
      </c>
      <c r="B3" s="163"/>
      <c r="C3" s="163"/>
      <c r="D3" s="164"/>
      <c r="E3" s="165"/>
      <c r="F3" s="166"/>
      <c r="G3" s="165"/>
      <c r="H3" s="166"/>
      <c r="I3" s="165"/>
      <c r="J3" s="166"/>
      <c r="K3" s="165"/>
      <c r="L3" s="166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</row>
    <row r="4" ht="15" customHeight="1"/>
    <row r="5" ht="15" customHeight="1"/>
    <row r="6" spans="1:30" s="6" customFormat="1" ht="15" customHeight="1">
      <c r="A6" s="1"/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5"/>
      <c r="AD6" s="4" t="s">
        <v>130</v>
      </c>
    </row>
    <row r="7" spans="1:30" s="6" customFormat="1" ht="15" customHeight="1">
      <c r="A7" s="1"/>
      <c r="B7" s="2"/>
      <c r="C7" s="2"/>
      <c r="D7" s="3"/>
      <c r="E7" s="3"/>
      <c r="F7" s="280" t="s">
        <v>24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9"/>
      <c r="AB7" s="29"/>
      <c r="AC7" s="2"/>
      <c r="AD7" s="7"/>
    </row>
    <row r="8" spans="1:30" s="6" customFormat="1" ht="15" customHeight="1">
      <c r="A8" s="1"/>
      <c r="B8" s="2"/>
      <c r="C8" s="2"/>
      <c r="D8" s="3"/>
      <c r="E8" s="3"/>
      <c r="F8" s="8"/>
      <c r="G8" s="8"/>
      <c r="H8" s="8"/>
      <c r="I8" s="8"/>
      <c r="J8" s="17"/>
      <c r="K8" s="38"/>
      <c r="L8" s="17"/>
      <c r="M8" s="8"/>
      <c r="N8" s="281" t="s">
        <v>112</v>
      </c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110"/>
      <c r="Z8" s="110"/>
      <c r="AA8" s="2"/>
      <c r="AB8" s="7"/>
      <c r="AC8" s="2"/>
      <c r="AD8" s="7"/>
    </row>
    <row r="9" spans="4:30" s="111" customFormat="1" ht="15" customHeight="1">
      <c r="D9" s="112"/>
      <c r="E9" s="112"/>
      <c r="F9" s="113"/>
      <c r="G9" s="113"/>
      <c r="H9" s="114"/>
      <c r="I9" s="113"/>
      <c r="M9" s="113"/>
      <c r="N9" s="113"/>
      <c r="O9" s="113"/>
      <c r="P9" s="281" t="s">
        <v>136</v>
      </c>
      <c r="Q9" s="281"/>
      <c r="R9" s="281"/>
      <c r="S9" s="281"/>
      <c r="T9" s="281"/>
      <c r="U9" s="281"/>
      <c r="V9" s="281"/>
      <c r="W9" s="113"/>
      <c r="X9" s="113"/>
      <c r="Y9" s="113"/>
      <c r="Z9" s="115"/>
      <c r="AA9" s="113"/>
      <c r="AB9" s="113"/>
      <c r="AC9" s="113"/>
      <c r="AD9" s="113"/>
    </row>
    <row r="10" spans="4:30" s="6" customFormat="1" ht="15" customHeight="1">
      <c r="D10" s="116"/>
      <c r="E10" s="116"/>
      <c r="F10" s="9"/>
      <c r="G10" s="9"/>
      <c r="H10" s="9"/>
      <c r="I10" s="9"/>
      <c r="J10" s="9"/>
      <c r="K10" s="10"/>
      <c r="L10" s="10"/>
      <c r="M10" s="10"/>
      <c r="N10" s="129"/>
      <c r="O10" s="10"/>
      <c r="P10" s="10"/>
      <c r="Q10" s="10"/>
      <c r="R10" s="10"/>
      <c r="S10" s="10"/>
      <c r="T10" s="10"/>
      <c r="U10" s="10"/>
      <c r="V10" s="10" t="s">
        <v>118</v>
      </c>
      <c r="W10" s="10"/>
      <c r="X10" s="10"/>
      <c r="Y10" s="10"/>
      <c r="Z10" s="9"/>
      <c r="AA10" s="9"/>
      <c r="AB10" s="9"/>
      <c r="AC10" s="9"/>
      <c r="AD10" s="9"/>
    </row>
    <row r="11" spans="4:30" s="6" customFormat="1" ht="15" customHeight="1">
      <c r="D11" s="116"/>
      <c r="E11" s="116"/>
      <c r="F11" s="9"/>
      <c r="G11" s="9"/>
      <c r="H11" s="9"/>
      <c r="I11" s="9"/>
      <c r="J11" s="9"/>
      <c r="K11" s="10"/>
      <c r="L11" s="10"/>
      <c r="M11" s="10"/>
      <c r="N11" s="10" t="s">
        <v>177</v>
      </c>
      <c r="O11" s="10"/>
      <c r="Q11" s="10"/>
      <c r="R11" s="129"/>
      <c r="S11" s="10"/>
      <c r="U11" s="10"/>
      <c r="V11" s="13" t="s">
        <v>117</v>
      </c>
      <c r="W11" s="10"/>
      <c r="X11" s="10"/>
      <c r="Y11" s="10"/>
      <c r="Z11" s="9"/>
      <c r="AA11" s="9"/>
      <c r="AB11" s="9"/>
      <c r="AC11" s="9"/>
      <c r="AD11" s="9"/>
    </row>
    <row r="12" spans="4:30" s="6" customFormat="1" ht="15" customHeight="1">
      <c r="D12" s="116"/>
      <c r="E12" s="116"/>
      <c r="F12" s="9"/>
      <c r="G12" s="10"/>
      <c r="H12" s="11"/>
      <c r="I12" s="10"/>
      <c r="J12" s="11"/>
      <c r="K12" s="10"/>
      <c r="L12" s="10"/>
      <c r="M12" s="10"/>
      <c r="N12" s="10" t="s">
        <v>114</v>
      </c>
      <c r="O12" s="10"/>
      <c r="Q12" s="10"/>
      <c r="R12" s="129"/>
      <c r="S12" s="10"/>
      <c r="U12" s="10"/>
      <c r="V12" s="13" t="s">
        <v>121</v>
      </c>
      <c r="W12" s="10"/>
      <c r="X12" s="10"/>
      <c r="Y12" s="10"/>
      <c r="Z12" s="10"/>
      <c r="AA12" s="10"/>
      <c r="AB12" s="10"/>
      <c r="AC12" s="10"/>
      <c r="AD12" s="10"/>
    </row>
    <row r="13" spans="4:30" s="6" customFormat="1" ht="15" customHeight="1">
      <c r="D13" s="116"/>
      <c r="E13" s="116"/>
      <c r="F13" s="10" t="s">
        <v>38</v>
      </c>
      <c r="G13" s="10"/>
      <c r="H13" s="11"/>
      <c r="I13" s="10"/>
      <c r="J13" s="12"/>
      <c r="K13" s="12"/>
      <c r="L13" s="12"/>
      <c r="M13" s="10"/>
      <c r="N13" s="10" t="s">
        <v>115</v>
      </c>
      <c r="O13" s="10"/>
      <c r="P13" s="10" t="s">
        <v>153</v>
      </c>
      <c r="Q13" s="10"/>
      <c r="R13" s="10" t="s">
        <v>174</v>
      </c>
      <c r="S13" s="10"/>
      <c r="T13" s="10" t="s">
        <v>119</v>
      </c>
      <c r="U13" s="10"/>
      <c r="V13" s="10" t="s">
        <v>164</v>
      </c>
      <c r="W13" s="10"/>
      <c r="X13" s="10" t="s">
        <v>98</v>
      </c>
      <c r="Y13" s="10"/>
      <c r="Z13" s="9"/>
      <c r="AA13" s="9"/>
      <c r="AB13" s="9"/>
      <c r="AC13" s="10"/>
      <c r="AD13" s="12"/>
    </row>
    <row r="14" spans="4:30" s="6" customFormat="1" ht="15" customHeight="1">
      <c r="D14" s="116"/>
      <c r="E14" s="116"/>
      <c r="F14" s="11" t="s">
        <v>37</v>
      </c>
      <c r="G14" s="10"/>
      <c r="H14" s="11" t="s">
        <v>40</v>
      </c>
      <c r="I14" s="10"/>
      <c r="J14" s="282" t="s">
        <v>47</v>
      </c>
      <c r="K14" s="282"/>
      <c r="L14" s="282"/>
      <c r="M14" s="10"/>
      <c r="N14" s="10" t="s">
        <v>131</v>
      </c>
      <c r="O14" s="10"/>
      <c r="P14" s="13" t="s">
        <v>154</v>
      </c>
      <c r="Q14" s="10"/>
      <c r="R14" s="13" t="s">
        <v>222</v>
      </c>
      <c r="S14" s="10"/>
      <c r="T14" s="13" t="s">
        <v>120</v>
      </c>
      <c r="U14" s="10"/>
      <c r="V14" s="10" t="s">
        <v>163</v>
      </c>
      <c r="W14" s="10"/>
      <c r="X14" s="10" t="s">
        <v>99</v>
      </c>
      <c r="Y14" s="10"/>
      <c r="Z14" s="10" t="s">
        <v>41</v>
      </c>
      <c r="AA14" s="10"/>
      <c r="AB14" s="10" t="s">
        <v>27</v>
      </c>
      <c r="AC14" s="10"/>
      <c r="AD14" s="10" t="s">
        <v>26</v>
      </c>
    </row>
    <row r="15" spans="4:30" s="6" customFormat="1" ht="15" customHeight="1">
      <c r="D15" s="116"/>
      <c r="E15" s="116"/>
      <c r="F15" s="13" t="s">
        <v>25</v>
      </c>
      <c r="G15" s="10"/>
      <c r="H15" s="11" t="s">
        <v>39</v>
      </c>
      <c r="I15" s="10"/>
      <c r="J15" s="11" t="s">
        <v>74</v>
      </c>
      <c r="K15" s="10"/>
      <c r="L15" s="10" t="s">
        <v>19</v>
      </c>
      <c r="M15" s="10"/>
      <c r="N15" s="10" t="s">
        <v>116</v>
      </c>
      <c r="O15" s="10"/>
      <c r="P15" s="10" t="s">
        <v>155</v>
      </c>
      <c r="Q15" s="10"/>
      <c r="R15" s="10" t="s">
        <v>175</v>
      </c>
      <c r="S15" s="10"/>
      <c r="T15" s="10" t="s">
        <v>124</v>
      </c>
      <c r="U15" s="10"/>
      <c r="V15" s="10" t="s">
        <v>269</v>
      </c>
      <c r="W15" s="10"/>
      <c r="X15" s="10" t="s">
        <v>100</v>
      </c>
      <c r="Y15" s="10"/>
      <c r="Z15" s="10" t="s">
        <v>42</v>
      </c>
      <c r="AA15" s="10"/>
      <c r="AB15" s="10" t="s">
        <v>28</v>
      </c>
      <c r="AC15" s="10"/>
      <c r="AD15" s="10" t="s">
        <v>82</v>
      </c>
    </row>
    <row r="16" spans="4:30" s="6" customFormat="1" ht="15" customHeight="1">
      <c r="D16" s="117" t="s">
        <v>2</v>
      </c>
      <c r="E16" s="118"/>
      <c r="F16" s="14" t="s">
        <v>81</v>
      </c>
      <c r="G16" s="15"/>
      <c r="H16" s="14" t="s">
        <v>81</v>
      </c>
      <c r="I16" s="10"/>
      <c r="J16" s="14" t="s">
        <v>81</v>
      </c>
      <c r="K16" s="15"/>
      <c r="L16" s="14" t="s">
        <v>81</v>
      </c>
      <c r="M16" s="10"/>
      <c r="N16" s="14" t="s">
        <v>81</v>
      </c>
      <c r="O16" s="10"/>
      <c r="P16" s="14" t="s">
        <v>81</v>
      </c>
      <c r="Q16" s="10"/>
      <c r="R16" s="14" t="s">
        <v>81</v>
      </c>
      <c r="S16" s="10"/>
      <c r="T16" s="14" t="s">
        <v>81</v>
      </c>
      <c r="U16" s="10"/>
      <c r="V16" s="14" t="s">
        <v>81</v>
      </c>
      <c r="W16" s="10"/>
      <c r="X16" s="14" t="s">
        <v>81</v>
      </c>
      <c r="Y16" s="10"/>
      <c r="Z16" s="14" t="s">
        <v>81</v>
      </c>
      <c r="AA16" s="10"/>
      <c r="AB16" s="14" t="s">
        <v>81</v>
      </c>
      <c r="AC16" s="10"/>
      <c r="AD16" s="14" t="s">
        <v>81</v>
      </c>
    </row>
    <row r="17" spans="1:30" s="6" customFormat="1" ht="15" customHeight="1">
      <c r="A17" s="16"/>
      <c r="D17" s="109"/>
      <c r="E17" s="109"/>
      <c r="F17" s="21"/>
      <c r="G17" s="17"/>
      <c r="H17" s="21"/>
      <c r="I17" s="17"/>
      <c r="J17" s="21"/>
      <c r="K17" s="17"/>
      <c r="L17" s="21"/>
      <c r="M17" s="17"/>
      <c r="N17" s="21"/>
      <c r="O17" s="17"/>
      <c r="P17" s="21"/>
      <c r="Q17" s="17"/>
      <c r="R17" s="21"/>
      <c r="S17" s="17"/>
      <c r="T17" s="21"/>
      <c r="U17" s="17"/>
      <c r="V17" s="21"/>
      <c r="W17" s="17"/>
      <c r="X17" s="21"/>
      <c r="Y17" s="17"/>
      <c r="Z17" s="21"/>
      <c r="AA17" s="17"/>
      <c r="AB17" s="21"/>
      <c r="AC17" s="28"/>
      <c r="AD17" s="21"/>
    </row>
    <row r="18" spans="1:30" s="6" customFormat="1" ht="15" customHeight="1">
      <c r="A18" s="16" t="s">
        <v>178</v>
      </c>
      <c r="B18" s="16"/>
      <c r="D18" s="109"/>
      <c r="E18" s="109"/>
      <c r="F18" s="18">
        <v>373000</v>
      </c>
      <c r="G18" s="18"/>
      <c r="H18" s="18">
        <v>3680616</v>
      </c>
      <c r="I18" s="18"/>
      <c r="J18" s="18">
        <v>37300</v>
      </c>
      <c r="K18" s="18"/>
      <c r="L18" s="18">
        <v>20063524</v>
      </c>
      <c r="M18" s="19"/>
      <c r="N18" s="18">
        <v>-693532</v>
      </c>
      <c r="O18" s="19"/>
      <c r="P18" s="18">
        <v>-17078</v>
      </c>
      <c r="Q18" s="19"/>
      <c r="R18" s="18">
        <v>5453.83</v>
      </c>
      <c r="S18" s="19"/>
      <c r="T18" s="18">
        <v>-164322</v>
      </c>
      <c r="U18" s="19"/>
      <c r="V18" s="18">
        <v>433</v>
      </c>
      <c r="W18" s="19"/>
      <c r="X18" s="19">
        <v>-869045.17</v>
      </c>
      <c r="Y18" s="19"/>
      <c r="Z18" s="19">
        <f>SUM(F18:L18,X18)</f>
        <v>23285394.83</v>
      </c>
      <c r="AA18" s="19"/>
      <c r="AB18" s="18">
        <v>1503799</v>
      </c>
      <c r="AC18" s="18"/>
      <c r="AD18" s="18">
        <f>SUM(Z18:AB18)</f>
        <v>24789193.83</v>
      </c>
    </row>
    <row r="19" spans="1:30" s="6" customFormat="1" ht="7.5" customHeight="1">
      <c r="A19" s="16"/>
      <c r="B19" s="16"/>
      <c r="D19" s="109"/>
      <c r="E19" s="109"/>
      <c r="F19" s="18"/>
      <c r="G19" s="18"/>
      <c r="H19" s="18"/>
      <c r="I19" s="18"/>
      <c r="J19" s="18"/>
      <c r="K19" s="18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9"/>
      <c r="Y19" s="19"/>
      <c r="Z19" s="19"/>
      <c r="AA19" s="19"/>
      <c r="AB19" s="18"/>
      <c r="AC19" s="18"/>
      <c r="AD19" s="18"/>
    </row>
    <row r="20" spans="1:30" s="6" customFormat="1" ht="15" customHeight="1">
      <c r="A20" s="16" t="s">
        <v>111</v>
      </c>
      <c r="B20" s="16"/>
      <c r="D20" s="109"/>
      <c r="E20" s="109"/>
      <c r="F20" s="18"/>
      <c r="G20" s="18"/>
      <c r="H20" s="18"/>
      <c r="I20" s="18"/>
      <c r="J20" s="18"/>
      <c r="K20" s="18"/>
      <c r="L20" s="18"/>
      <c r="M20" s="19"/>
      <c r="N20" s="18"/>
      <c r="O20" s="19"/>
      <c r="P20" s="19"/>
      <c r="Q20" s="19"/>
      <c r="R20" s="19"/>
      <c r="S20" s="19"/>
      <c r="T20" s="19"/>
      <c r="U20" s="19"/>
      <c r="V20" s="18"/>
      <c r="W20" s="19"/>
      <c r="X20" s="19"/>
      <c r="Y20" s="19"/>
      <c r="Z20" s="19"/>
      <c r="AA20" s="19"/>
      <c r="AB20" s="18"/>
      <c r="AC20" s="18"/>
      <c r="AD20" s="18"/>
    </row>
    <row r="21" spans="1:30" s="6" customFormat="1" ht="15" customHeight="1">
      <c r="A21" s="130" t="s">
        <v>188</v>
      </c>
      <c r="B21" s="16"/>
      <c r="D21" s="109"/>
      <c r="E21" s="109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9"/>
      <c r="N21" s="18">
        <v>0</v>
      </c>
      <c r="O21" s="19"/>
      <c r="P21" s="19">
        <v>0</v>
      </c>
      <c r="Q21" s="19"/>
      <c r="R21" s="19">
        <v>0</v>
      </c>
      <c r="S21" s="19"/>
      <c r="T21" s="19">
        <v>0</v>
      </c>
      <c r="U21" s="19"/>
      <c r="V21" s="18">
        <v>0</v>
      </c>
      <c r="W21" s="19"/>
      <c r="X21" s="19">
        <f>SUM(N21:W21)</f>
        <v>0</v>
      </c>
      <c r="Y21" s="19"/>
      <c r="Z21" s="19">
        <f>SUM(F21:L21,X21)</f>
        <v>0</v>
      </c>
      <c r="AA21" s="19"/>
      <c r="AB21" s="18">
        <v>18573</v>
      </c>
      <c r="AC21" s="18"/>
      <c r="AD21" s="18">
        <f>SUM(Z21:AB21)</f>
        <v>18573</v>
      </c>
    </row>
    <row r="22" spans="1:30" s="6" customFormat="1" ht="15" customHeight="1">
      <c r="A22" s="6" t="s">
        <v>132</v>
      </c>
      <c r="D22" s="109"/>
      <c r="E22" s="10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0" s="6" customFormat="1" ht="15" customHeight="1">
      <c r="B23" s="6" t="s">
        <v>218</v>
      </c>
      <c r="D23" s="109"/>
      <c r="E23" s="109"/>
      <c r="F23" s="18">
        <v>0</v>
      </c>
      <c r="G23" s="18"/>
      <c r="H23" s="18">
        <v>0</v>
      </c>
      <c r="I23" s="18"/>
      <c r="J23" s="18">
        <v>0</v>
      </c>
      <c r="K23" s="18"/>
      <c r="L23" s="18">
        <v>0</v>
      </c>
      <c r="M23" s="19"/>
      <c r="N23" s="18">
        <v>0</v>
      </c>
      <c r="O23" s="19"/>
      <c r="P23" s="19">
        <v>0</v>
      </c>
      <c r="Q23" s="19"/>
      <c r="R23" s="19">
        <v>0</v>
      </c>
      <c r="S23" s="19"/>
      <c r="T23" s="19">
        <v>0</v>
      </c>
      <c r="U23" s="19"/>
      <c r="V23" s="18">
        <v>0</v>
      </c>
      <c r="W23" s="19"/>
      <c r="X23" s="19">
        <f>SUM(N23:W23)</f>
        <v>0</v>
      </c>
      <c r="Y23" s="19"/>
      <c r="Z23" s="19">
        <f>SUM(X23,L23,J23,H23,F23)</f>
        <v>0</v>
      </c>
      <c r="AA23" s="19"/>
      <c r="AB23" s="18">
        <v>82750</v>
      </c>
      <c r="AC23" s="18"/>
      <c r="AD23" s="18">
        <f>SUM(Z23:AB23)</f>
        <v>82750</v>
      </c>
    </row>
    <row r="24" spans="1:30" s="6" customFormat="1" ht="15" customHeight="1">
      <c r="A24" s="6" t="s">
        <v>200</v>
      </c>
      <c r="D24" s="109">
        <v>20</v>
      </c>
      <c r="E24" s="109"/>
      <c r="F24" s="18">
        <v>0</v>
      </c>
      <c r="G24" s="18"/>
      <c r="H24" s="18">
        <v>0</v>
      </c>
      <c r="I24" s="18"/>
      <c r="J24" s="18">
        <v>0</v>
      </c>
      <c r="K24" s="18"/>
      <c r="L24" s="18">
        <v>-1119000</v>
      </c>
      <c r="M24" s="19"/>
      <c r="N24" s="18">
        <v>0</v>
      </c>
      <c r="O24" s="19"/>
      <c r="P24" s="19">
        <v>0</v>
      </c>
      <c r="Q24" s="19"/>
      <c r="R24" s="19">
        <v>0</v>
      </c>
      <c r="S24" s="19"/>
      <c r="T24" s="19">
        <v>0</v>
      </c>
      <c r="U24" s="19"/>
      <c r="V24" s="18">
        <v>0</v>
      </c>
      <c r="W24" s="19"/>
      <c r="X24" s="19">
        <f>SUM(N24:W24)</f>
        <v>0</v>
      </c>
      <c r="Y24" s="19"/>
      <c r="Z24" s="19">
        <f>SUM(X24,L24,J24,H24,F24)</f>
        <v>-1119000</v>
      </c>
      <c r="AA24" s="19"/>
      <c r="AB24" s="18">
        <v>0</v>
      </c>
      <c r="AC24" s="18"/>
      <c r="AD24" s="18">
        <f>SUM(Z24:AB24)</f>
        <v>-1119000</v>
      </c>
    </row>
    <row r="25" spans="1:30" s="6" customFormat="1" ht="15" customHeight="1">
      <c r="A25" s="6" t="s">
        <v>195</v>
      </c>
      <c r="D25" s="109"/>
      <c r="E25" s="109"/>
      <c r="F25" s="18"/>
      <c r="G25" s="18"/>
      <c r="H25" s="18"/>
      <c r="I25" s="18"/>
      <c r="J25" s="18"/>
      <c r="K25" s="18"/>
      <c r="L25" s="18"/>
      <c r="M25" s="19"/>
      <c r="N25" s="18"/>
      <c r="O25" s="19"/>
      <c r="P25" s="19"/>
      <c r="Q25" s="19"/>
      <c r="R25" s="19"/>
      <c r="S25" s="19"/>
      <c r="T25" s="19"/>
      <c r="U25" s="19"/>
      <c r="V25" s="18"/>
      <c r="W25" s="19"/>
      <c r="X25" s="19"/>
      <c r="Y25" s="19"/>
      <c r="Z25" s="19"/>
      <c r="AA25" s="19"/>
      <c r="AB25" s="18"/>
      <c r="AC25" s="18"/>
      <c r="AD25" s="18"/>
    </row>
    <row r="26" spans="2:30" s="6" customFormat="1" ht="15" customHeight="1">
      <c r="B26" s="1" t="s">
        <v>159</v>
      </c>
      <c r="D26" s="109"/>
      <c r="E26" s="109"/>
      <c r="F26" s="20">
        <v>0</v>
      </c>
      <c r="G26" s="17"/>
      <c r="H26" s="20">
        <v>0</v>
      </c>
      <c r="I26" s="17"/>
      <c r="J26" s="20">
        <v>0</v>
      </c>
      <c r="K26" s="18"/>
      <c r="L26" s="26">
        <v>2601481</v>
      </c>
      <c r="M26" s="19"/>
      <c r="N26" s="20">
        <v>0</v>
      </c>
      <c r="O26" s="19"/>
      <c r="P26" s="22">
        <v>0</v>
      </c>
      <c r="Q26" s="19"/>
      <c r="R26" s="22">
        <v>576691</v>
      </c>
      <c r="S26" s="19"/>
      <c r="T26" s="22">
        <v>97667</v>
      </c>
      <c r="U26" s="19"/>
      <c r="V26" s="24">
        <v>-9148</v>
      </c>
      <c r="W26" s="19"/>
      <c r="X26" s="22">
        <f>SUM(N26:W26)</f>
        <v>665210</v>
      </c>
      <c r="Y26" s="19"/>
      <c r="Z26" s="22">
        <f>SUM(X26,L26,J26,H26,F26)</f>
        <v>3266691</v>
      </c>
      <c r="AA26" s="19"/>
      <c r="AB26" s="26">
        <v>-31415</v>
      </c>
      <c r="AC26" s="18"/>
      <c r="AD26" s="26">
        <f>SUM(Z26:AB26)</f>
        <v>3235276</v>
      </c>
    </row>
    <row r="27" spans="1:30" s="6" customFormat="1" ht="15" customHeight="1">
      <c r="A27" s="27"/>
      <c r="D27" s="109"/>
      <c r="E27" s="109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5"/>
      <c r="AC27" s="25"/>
      <c r="AD27" s="25"/>
    </row>
    <row r="28" spans="1:30" s="6" customFormat="1" ht="15" customHeight="1" thickBot="1">
      <c r="A28" s="16" t="s">
        <v>199</v>
      </c>
      <c r="D28" s="109"/>
      <c r="E28" s="109"/>
      <c r="F28" s="23">
        <f>SUM(F18:F26)</f>
        <v>373000</v>
      </c>
      <c r="G28" s="17"/>
      <c r="H28" s="23">
        <f>SUM(H18:H26)</f>
        <v>3680616</v>
      </c>
      <c r="I28" s="17"/>
      <c r="J28" s="23">
        <f>SUM(J18:J26)</f>
        <v>37300</v>
      </c>
      <c r="K28" s="17"/>
      <c r="L28" s="23">
        <f>SUM(L18:L26)</f>
        <v>21546005</v>
      </c>
      <c r="M28" s="17"/>
      <c r="N28" s="23">
        <f>SUM(N18:N26)</f>
        <v>-693532</v>
      </c>
      <c r="O28" s="17"/>
      <c r="P28" s="23">
        <f>SUM(P18:P26)</f>
        <v>-17078</v>
      </c>
      <c r="Q28" s="17"/>
      <c r="R28" s="23">
        <f>SUM(R18:R26)</f>
        <v>582144.83</v>
      </c>
      <c r="S28" s="17"/>
      <c r="T28" s="23">
        <f>SUM(T18:T26)</f>
        <v>-66655</v>
      </c>
      <c r="U28" s="17"/>
      <c r="V28" s="23">
        <f>SUM(V18:V26)</f>
        <v>-8715</v>
      </c>
      <c r="W28" s="17"/>
      <c r="X28" s="23">
        <f>SUM(X18:X26)</f>
        <v>-203835.17000000004</v>
      </c>
      <c r="Y28" s="17"/>
      <c r="Z28" s="23">
        <f>SUM(Z18:Z26)</f>
        <v>25433085.83</v>
      </c>
      <c r="AA28" s="17"/>
      <c r="AB28" s="23">
        <f>SUM(AB18:AB26)</f>
        <v>1573707</v>
      </c>
      <c r="AC28" s="28"/>
      <c r="AD28" s="23">
        <f>SUM(AD18:AD26)</f>
        <v>27006792.83</v>
      </c>
    </row>
    <row r="29" spans="1:30" s="6" customFormat="1" ht="15" customHeight="1" thickTop="1">
      <c r="A29" s="16"/>
      <c r="D29" s="109"/>
      <c r="E29" s="109"/>
      <c r="F29" s="21"/>
      <c r="G29" s="17"/>
      <c r="H29" s="21"/>
      <c r="I29" s="17"/>
      <c r="J29" s="21"/>
      <c r="K29" s="17"/>
      <c r="L29" s="21"/>
      <c r="M29" s="17"/>
      <c r="N29" s="21"/>
      <c r="O29" s="17"/>
      <c r="P29" s="21"/>
      <c r="Q29" s="17"/>
      <c r="R29" s="21"/>
      <c r="S29" s="17"/>
      <c r="T29" s="21"/>
      <c r="U29" s="17"/>
      <c r="V29" s="21"/>
      <c r="W29" s="17"/>
      <c r="X29" s="21"/>
      <c r="Y29" s="17"/>
      <c r="Z29" s="21"/>
      <c r="AA29" s="17"/>
      <c r="AB29" s="21"/>
      <c r="AC29" s="28"/>
      <c r="AD29" s="21"/>
    </row>
    <row r="30" spans="1:30" s="6" customFormat="1" ht="15" customHeight="1">
      <c r="A30" s="16"/>
      <c r="D30" s="109"/>
      <c r="E30" s="109"/>
      <c r="F30" s="21"/>
      <c r="G30" s="17"/>
      <c r="H30" s="21"/>
      <c r="I30" s="17"/>
      <c r="J30" s="21"/>
      <c r="K30" s="17"/>
      <c r="L30" s="21"/>
      <c r="M30" s="17"/>
      <c r="N30" s="21"/>
      <c r="O30" s="17"/>
      <c r="P30" s="21"/>
      <c r="Q30" s="17"/>
      <c r="R30" s="21"/>
      <c r="S30" s="17"/>
      <c r="T30" s="21"/>
      <c r="U30" s="17"/>
      <c r="V30" s="21"/>
      <c r="W30" s="17"/>
      <c r="X30" s="21"/>
      <c r="Y30" s="17"/>
      <c r="Z30" s="21"/>
      <c r="AA30" s="17"/>
      <c r="AB30" s="21"/>
      <c r="AC30" s="28"/>
      <c r="AD30" s="21"/>
    </row>
    <row r="31" spans="1:30" s="6" customFormat="1" ht="15" customHeight="1">
      <c r="A31" s="16" t="s">
        <v>235</v>
      </c>
      <c r="B31" s="16"/>
      <c r="D31" s="109"/>
      <c r="E31" s="109"/>
      <c r="F31" s="65">
        <v>373000</v>
      </c>
      <c r="G31" s="18"/>
      <c r="H31" s="65">
        <v>3680616</v>
      </c>
      <c r="I31" s="18"/>
      <c r="J31" s="65">
        <v>37300</v>
      </c>
      <c r="K31" s="18"/>
      <c r="L31" s="65">
        <v>24149090</v>
      </c>
      <c r="M31" s="19"/>
      <c r="N31" s="65">
        <v>-693532</v>
      </c>
      <c r="O31" s="19"/>
      <c r="P31" s="65">
        <v>-17101</v>
      </c>
      <c r="Q31" s="19"/>
      <c r="R31" s="65">
        <v>295575</v>
      </c>
      <c r="S31" s="19"/>
      <c r="T31" s="65">
        <v>-8247</v>
      </c>
      <c r="U31" s="19"/>
      <c r="V31" s="65">
        <v>-5184</v>
      </c>
      <c r="W31" s="19"/>
      <c r="X31" s="70">
        <v>-428489</v>
      </c>
      <c r="Y31" s="19"/>
      <c r="Z31" s="70">
        <v>27811517</v>
      </c>
      <c r="AA31" s="19"/>
      <c r="AB31" s="65">
        <v>1815361</v>
      </c>
      <c r="AC31" s="18"/>
      <c r="AD31" s="65">
        <f>SUM(Z31:AB31)</f>
        <v>29626878</v>
      </c>
    </row>
    <row r="32" spans="1:30" s="6" customFormat="1" ht="7.5" customHeight="1">
      <c r="A32" s="16"/>
      <c r="B32" s="16"/>
      <c r="D32" s="109"/>
      <c r="E32" s="109"/>
      <c r="F32" s="65"/>
      <c r="G32" s="18"/>
      <c r="H32" s="65"/>
      <c r="I32" s="18"/>
      <c r="J32" s="65"/>
      <c r="K32" s="18"/>
      <c r="L32" s="65"/>
      <c r="M32" s="19"/>
      <c r="N32" s="65"/>
      <c r="O32" s="19"/>
      <c r="P32" s="65"/>
      <c r="Q32" s="19"/>
      <c r="R32" s="65"/>
      <c r="S32" s="19"/>
      <c r="T32" s="65"/>
      <c r="U32" s="19"/>
      <c r="V32" s="65"/>
      <c r="W32" s="19"/>
      <c r="X32" s="70"/>
      <c r="Y32" s="19"/>
      <c r="Z32" s="70"/>
      <c r="AA32" s="19"/>
      <c r="AB32" s="65"/>
      <c r="AC32" s="18"/>
      <c r="AD32" s="65"/>
    </row>
    <row r="33" spans="1:30" s="6" customFormat="1" ht="15" customHeight="1">
      <c r="A33" s="16" t="s">
        <v>111</v>
      </c>
      <c r="B33" s="16"/>
      <c r="D33" s="109"/>
      <c r="E33" s="109"/>
      <c r="F33" s="65"/>
      <c r="G33" s="18"/>
      <c r="H33" s="65"/>
      <c r="I33" s="18"/>
      <c r="J33" s="65"/>
      <c r="K33" s="18"/>
      <c r="L33" s="65"/>
      <c r="M33" s="19"/>
      <c r="N33" s="65"/>
      <c r="O33" s="19"/>
      <c r="P33" s="70"/>
      <c r="Q33" s="19"/>
      <c r="R33" s="70"/>
      <c r="S33" s="19"/>
      <c r="T33" s="70"/>
      <c r="U33" s="19"/>
      <c r="V33" s="65"/>
      <c r="W33" s="19"/>
      <c r="X33" s="70"/>
      <c r="Y33" s="19"/>
      <c r="Z33" s="70"/>
      <c r="AA33" s="19"/>
      <c r="AB33" s="65"/>
      <c r="AC33" s="18"/>
      <c r="AD33" s="65"/>
    </row>
    <row r="34" spans="1:30" s="6" customFormat="1" ht="15" customHeight="1">
      <c r="A34" s="130" t="s">
        <v>256</v>
      </c>
      <c r="B34" s="16"/>
      <c r="D34" s="109"/>
      <c r="E34" s="109"/>
      <c r="F34" s="65">
        <v>0</v>
      </c>
      <c r="G34" s="18"/>
      <c r="H34" s="65">
        <v>0</v>
      </c>
      <c r="I34" s="18"/>
      <c r="J34" s="65">
        <v>0</v>
      </c>
      <c r="K34" s="18"/>
      <c r="L34" s="65">
        <v>0</v>
      </c>
      <c r="M34" s="19"/>
      <c r="N34" s="65">
        <v>0</v>
      </c>
      <c r="O34" s="19"/>
      <c r="P34" s="70">
        <v>0</v>
      </c>
      <c r="Q34" s="19"/>
      <c r="R34" s="70">
        <v>0</v>
      </c>
      <c r="S34" s="19"/>
      <c r="T34" s="70">
        <v>0</v>
      </c>
      <c r="U34" s="19"/>
      <c r="V34" s="65">
        <v>0</v>
      </c>
      <c r="W34" s="19"/>
      <c r="X34" s="70">
        <f>SUM(N34:W34)</f>
        <v>0</v>
      </c>
      <c r="Y34" s="19"/>
      <c r="Z34" s="70">
        <f>SUM(F34:L34,X34)</f>
        <v>0</v>
      </c>
      <c r="AA34" s="19"/>
      <c r="AB34" s="65">
        <f>367037+1495</f>
        <v>368532</v>
      </c>
      <c r="AC34" s="18"/>
      <c r="AD34" s="65">
        <f>SUM(Z34:AB34)</f>
        <v>368532</v>
      </c>
    </row>
    <row r="35" spans="1:30" s="6" customFormat="1" ht="15" customHeight="1">
      <c r="A35" s="6" t="s">
        <v>257</v>
      </c>
      <c r="D35" s="109">
        <v>11.1</v>
      </c>
      <c r="E35" s="109"/>
      <c r="F35" s="65">
        <v>0</v>
      </c>
      <c r="G35" s="18"/>
      <c r="H35" s="65">
        <v>0</v>
      </c>
      <c r="I35" s="18"/>
      <c r="J35" s="65">
        <v>0</v>
      </c>
      <c r="K35" s="18"/>
      <c r="L35" s="65">
        <v>0</v>
      </c>
      <c r="M35" s="19"/>
      <c r="N35" s="65">
        <v>-71481</v>
      </c>
      <c r="O35" s="19"/>
      <c r="P35" s="70">
        <v>0</v>
      </c>
      <c r="Q35" s="19"/>
      <c r="R35" s="70">
        <v>0</v>
      </c>
      <c r="S35" s="19"/>
      <c r="T35" s="70">
        <v>0</v>
      </c>
      <c r="U35" s="19"/>
      <c r="V35" s="65">
        <v>0</v>
      </c>
      <c r="W35" s="19"/>
      <c r="X35" s="70">
        <f>SUM(N35:W35)</f>
        <v>-71481</v>
      </c>
      <c r="Y35" s="19"/>
      <c r="Z35" s="70">
        <f>SUM(X35,L35,J35,H35,F35)</f>
        <v>-71481</v>
      </c>
      <c r="AA35" s="19"/>
      <c r="AB35" s="65">
        <v>548238</v>
      </c>
      <c r="AC35" s="18"/>
      <c r="AD35" s="65">
        <f>SUM(Z35:AB35)</f>
        <v>476757</v>
      </c>
    </row>
    <row r="36" spans="1:30" s="6" customFormat="1" ht="15" customHeight="1">
      <c r="A36" s="6" t="s">
        <v>200</v>
      </c>
      <c r="D36" s="109">
        <v>20</v>
      </c>
      <c r="E36" s="109"/>
      <c r="F36" s="65">
        <v>0</v>
      </c>
      <c r="G36" s="18"/>
      <c r="H36" s="65">
        <v>0</v>
      </c>
      <c r="I36" s="18"/>
      <c r="J36" s="65">
        <v>0</v>
      </c>
      <c r="K36" s="18"/>
      <c r="L36" s="65">
        <v>-1119000</v>
      </c>
      <c r="M36" s="19"/>
      <c r="N36" s="65">
        <v>0</v>
      </c>
      <c r="O36" s="19"/>
      <c r="P36" s="70">
        <v>0</v>
      </c>
      <c r="Q36" s="19"/>
      <c r="R36" s="70">
        <v>0</v>
      </c>
      <c r="S36" s="19"/>
      <c r="T36" s="70">
        <v>0</v>
      </c>
      <c r="U36" s="19"/>
      <c r="V36" s="65">
        <v>0</v>
      </c>
      <c r="W36" s="19"/>
      <c r="X36" s="70">
        <f>SUM(N36:W36)</f>
        <v>0</v>
      </c>
      <c r="Y36" s="19"/>
      <c r="Z36" s="70">
        <f>SUM(X36,L36,J36,H36,F36)</f>
        <v>-1119000</v>
      </c>
      <c r="AA36" s="19"/>
      <c r="AB36" s="65">
        <v>0</v>
      </c>
      <c r="AC36" s="18"/>
      <c r="AD36" s="65">
        <f>SUM(Z36:AB36)</f>
        <v>-1119000</v>
      </c>
    </row>
    <row r="37" spans="1:30" s="6" customFormat="1" ht="15" customHeight="1">
      <c r="A37" s="6" t="s">
        <v>195</v>
      </c>
      <c r="D37" s="109"/>
      <c r="E37" s="109"/>
      <c r="F37" s="65"/>
      <c r="G37" s="18"/>
      <c r="H37" s="65"/>
      <c r="I37" s="18"/>
      <c r="J37" s="65"/>
      <c r="K37" s="18"/>
      <c r="L37" s="65"/>
      <c r="M37" s="19"/>
      <c r="N37" s="65"/>
      <c r="O37" s="19"/>
      <c r="P37" s="70"/>
      <c r="Q37" s="19"/>
      <c r="R37" s="70"/>
      <c r="S37" s="19"/>
      <c r="T37" s="70"/>
      <c r="U37" s="19"/>
      <c r="V37" s="65"/>
      <c r="W37" s="19"/>
      <c r="X37" s="70"/>
      <c r="Y37" s="19"/>
      <c r="Z37" s="70"/>
      <c r="AA37" s="19"/>
      <c r="AB37" s="65"/>
      <c r="AC37" s="18"/>
      <c r="AD37" s="65"/>
    </row>
    <row r="38" spans="2:30" s="6" customFormat="1" ht="15" customHeight="1">
      <c r="B38" s="1" t="s">
        <v>159</v>
      </c>
      <c r="D38" s="109"/>
      <c r="E38" s="109"/>
      <c r="F38" s="66">
        <v>0</v>
      </c>
      <c r="G38" s="17"/>
      <c r="H38" s="66">
        <v>0</v>
      </c>
      <c r="I38" s="17"/>
      <c r="J38" s="66">
        <v>0</v>
      </c>
      <c r="K38" s="18"/>
      <c r="L38" s="73">
        <f>'7-8 (6m)'!F79</f>
        <v>2602504</v>
      </c>
      <c r="M38" s="19"/>
      <c r="N38" s="66">
        <v>0</v>
      </c>
      <c r="O38" s="19"/>
      <c r="P38" s="69">
        <v>0</v>
      </c>
      <c r="Q38" s="19"/>
      <c r="R38" s="69">
        <v>-36204</v>
      </c>
      <c r="S38" s="19"/>
      <c r="T38" s="69">
        <v>98080</v>
      </c>
      <c r="U38" s="19"/>
      <c r="V38" s="71">
        <v>1714</v>
      </c>
      <c r="W38" s="19"/>
      <c r="X38" s="69">
        <f>SUM(N38:W38)</f>
        <v>63590</v>
      </c>
      <c r="Y38" s="19"/>
      <c r="Z38" s="69">
        <f>SUM(X38,L38,J38,H38,F38)</f>
        <v>2666094</v>
      </c>
      <c r="AA38" s="19"/>
      <c r="AB38" s="73">
        <f>'7-8 (6m)'!F86</f>
        <v>-86529</v>
      </c>
      <c r="AC38" s="18"/>
      <c r="AD38" s="73">
        <f>SUM(Z38:AB38)</f>
        <v>2579565</v>
      </c>
    </row>
    <row r="39" spans="1:30" s="6" customFormat="1" ht="15" customHeight="1">
      <c r="A39" s="27"/>
      <c r="D39" s="109"/>
      <c r="E39" s="109"/>
      <c r="F39" s="67"/>
      <c r="G39" s="21"/>
      <c r="H39" s="67"/>
      <c r="I39" s="21"/>
      <c r="J39" s="67"/>
      <c r="K39" s="21"/>
      <c r="L39" s="67"/>
      <c r="M39" s="21"/>
      <c r="N39" s="67"/>
      <c r="O39" s="21"/>
      <c r="P39" s="67"/>
      <c r="Q39" s="21"/>
      <c r="R39" s="67"/>
      <c r="S39" s="21"/>
      <c r="T39" s="67"/>
      <c r="U39" s="21"/>
      <c r="V39" s="67"/>
      <c r="W39" s="21"/>
      <c r="X39" s="67"/>
      <c r="Y39" s="21"/>
      <c r="Z39" s="67"/>
      <c r="AA39" s="21"/>
      <c r="AB39" s="72"/>
      <c r="AC39" s="25"/>
      <c r="AD39" s="72"/>
    </row>
    <row r="40" spans="1:30" s="6" customFormat="1" ht="15" customHeight="1" thickBot="1">
      <c r="A40" s="16" t="s">
        <v>236</v>
      </c>
      <c r="D40" s="109"/>
      <c r="E40" s="109"/>
      <c r="F40" s="68">
        <f>SUM(F31:F38)</f>
        <v>373000</v>
      </c>
      <c r="G40" s="17"/>
      <c r="H40" s="68">
        <f>SUM(H31:H38)</f>
        <v>3680616</v>
      </c>
      <c r="I40" s="17"/>
      <c r="J40" s="68">
        <f>SUM(J31:J38)</f>
        <v>37300</v>
      </c>
      <c r="K40" s="17"/>
      <c r="L40" s="68">
        <f>SUM(L31:L38)</f>
        <v>25632594</v>
      </c>
      <c r="M40" s="17"/>
      <c r="N40" s="68">
        <f>SUM(N31:N38)</f>
        <v>-765013</v>
      </c>
      <c r="O40" s="17"/>
      <c r="P40" s="68">
        <f>SUM(P31:P38)</f>
        <v>-17101</v>
      </c>
      <c r="Q40" s="17"/>
      <c r="R40" s="68">
        <f>SUM(R31:R38)</f>
        <v>259371</v>
      </c>
      <c r="S40" s="17"/>
      <c r="T40" s="68">
        <f>SUM(T31:T38)</f>
        <v>89833</v>
      </c>
      <c r="U40" s="17"/>
      <c r="V40" s="68">
        <f>SUM(V31:V38)</f>
        <v>-3470</v>
      </c>
      <c r="W40" s="17"/>
      <c r="X40" s="68">
        <f>SUM(X31:X38)</f>
        <v>-436380</v>
      </c>
      <c r="Y40" s="17"/>
      <c r="Z40" s="68">
        <f>SUM(Z31:Z38)</f>
        <v>29287130</v>
      </c>
      <c r="AA40" s="17"/>
      <c r="AB40" s="68">
        <f>SUM(AB31:AB38)</f>
        <v>2645602</v>
      </c>
      <c r="AC40" s="28"/>
      <c r="AD40" s="68">
        <f>SUM(AD31:AD38)</f>
        <v>31932732</v>
      </c>
    </row>
    <row r="41" spans="1:30" s="6" customFormat="1" ht="15" customHeight="1" thickTop="1">
      <c r="A41" s="16"/>
      <c r="D41" s="109"/>
      <c r="E41" s="109"/>
      <c r="F41" s="21"/>
      <c r="G41" s="17"/>
      <c r="H41" s="21"/>
      <c r="I41" s="17"/>
      <c r="J41" s="21"/>
      <c r="K41" s="17"/>
      <c r="L41" s="21"/>
      <c r="M41" s="17"/>
      <c r="N41" s="21"/>
      <c r="O41" s="17"/>
      <c r="P41" s="21"/>
      <c r="Q41" s="17"/>
      <c r="R41" s="21"/>
      <c r="S41" s="17"/>
      <c r="T41" s="21"/>
      <c r="U41" s="17"/>
      <c r="V41" s="21"/>
      <c r="W41" s="17"/>
      <c r="X41" s="21"/>
      <c r="Y41" s="17"/>
      <c r="Z41" s="21"/>
      <c r="AA41" s="17"/>
      <c r="AB41" s="21"/>
      <c r="AC41" s="28"/>
      <c r="AD41" s="21"/>
    </row>
    <row r="42" spans="1:30" s="6" customFormat="1" ht="15" customHeight="1">
      <c r="A42" s="16"/>
      <c r="D42" s="109"/>
      <c r="E42" s="109"/>
      <c r="F42" s="21"/>
      <c r="G42" s="17"/>
      <c r="H42" s="21"/>
      <c r="I42" s="17"/>
      <c r="J42" s="21"/>
      <c r="K42" s="17"/>
      <c r="L42" s="21"/>
      <c r="M42" s="17"/>
      <c r="N42" s="21"/>
      <c r="O42" s="17"/>
      <c r="P42" s="21"/>
      <c r="Q42" s="17"/>
      <c r="R42" s="21"/>
      <c r="S42" s="17"/>
      <c r="T42" s="21"/>
      <c r="U42" s="17"/>
      <c r="V42" s="21"/>
      <c r="W42" s="17"/>
      <c r="X42" s="21"/>
      <c r="Y42" s="17"/>
      <c r="Z42" s="21"/>
      <c r="AA42" s="17"/>
      <c r="AB42" s="21"/>
      <c r="AC42" s="28"/>
      <c r="AD42" s="21"/>
    </row>
    <row r="43" spans="1:30" s="6" customFormat="1" ht="15" customHeight="1">
      <c r="A43" s="16"/>
      <c r="D43" s="109"/>
      <c r="E43" s="109"/>
      <c r="F43" s="21"/>
      <c r="G43" s="17"/>
      <c r="H43" s="21"/>
      <c r="I43" s="17"/>
      <c r="J43" s="21"/>
      <c r="K43" s="17"/>
      <c r="L43" s="21"/>
      <c r="M43" s="17"/>
      <c r="N43" s="21"/>
      <c r="O43" s="17"/>
      <c r="P43" s="21"/>
      <c r="Q43" s="17"/>
      <c r="R43" s="21"/>
      <c r="S43" s="17"/>
      <c r="T43" s="21"/>
      <c r="U43" s="17"/>
      <c r="V43" s="21"/>
      <c r="W43" s="17"/>
      <c r="X43" s="21"/>
      <c r="Y43" s="17"/>
      <c r="Z43" s="21"/>
      <c r="AA43" s="17"/>
      <c r="AB43" s="21"/>
      <c r="AC43" s="28"/>
      <c r="AD43" s="21"/>
    </row>
    <row r="44" spans="1:30" s="6" customFormat="1" ht="15" customHeight="1">
      <c r="A44" s="16"/>
      <c r="D44" s="109"/>
      <c r="E44" s="109"/>
      <c r="F44" s="21"/>
      <c r="G44" s="17"/>
      <c r="H44" s="21"/>
      <c r="I44" s="17"/>
      <c r="J44" s="21"/>
      <c r="K44" s="17"/>
      <c r="L44" s="21"/>
      <c r="M44" s="17"/>
      <c r="N44" s="21"/>
      <c r="O44" s="17"/>
      <c r="P44" s="21"/>
      <c r="Q44" s="17"/>
      <c r="R44" s="21"/>
      <c r="S44" s="17"/>
      <c r="T44" s="21"/>
      <c r="U44" s="17"/>
      <c r="V44" s="21"/>
      <c r="W44" s="17"/>
      <c r="X44" s="21"/>
      <c r="Y44" s="17"/>
      <c r="Z44" s="21"/>
      <c r="AA44" s="17"/>
      <c r="AB44" s="21"/>
      <c r="AC44" s="28"/>
      <c r="AD44" s="21"/>
    </row>
    <row r="45" spans="1:30" ht="15" customHeight="1">
      <c r="A45" s="39"/>
      <c r="D45" s="270"/>
      <c r="E45" s="270"/>
      <c r="F45" s="271"/>
      <c r="G45" s="161"/>
      <c r="H45" s="271"/>
      <c r="I45" s="161"/>
      <c r="J45" s="271"/>
      <c r="K45" s="161"/>
      <c r="L45" s="271"/>
      <c r="M45" s="161"/>
      <c r="N45" s="271"/>
      <c r="O45" s="161"/>
      <c r="P45" s="271"/>
      <c r="Q45" s="161"/>
      <c r="R45" s="271"/>
      <c r="S45" s="161"/>
      <c r="T45" s="271"/>
      <c r="U45" s="161"/>
      <c r="V45" s="271"/>
      <c r="W45" s="161"/>
      <c r="X45" s="271"/>
      <c r="Y45" s="161"/>
      <c r="Z45" s="271"/>
      <c r="AA45" s="161"/>
      <c r="AB45" s="271"/>
      <c r="AC45" s="272"/>
      <c r="AD45" s="271"/>
    </row>
    <row r="46" spans="1:30" ht="15" customHeight="1">
      <c r="A46" s="39"/>
      <c r="D46" s="270"/>
      <c r="E46" s="270"/>
      <c r="F46" s="271"/>
      <c r="G46" s="161"/>
      <c r="H46" s="271"/>
      <c r="I46" s="161"/>
      <c r="J46" s="271"/>
      <c r="K46" s="161"/>
      <c r="L46" s="271"/>
      <c r="M46" s="161"/>
      <c r="N46" s="271"/>
      <c r="O46" s="161"/>
      <c r="P46" s="271"/>
      <c r="Q46" s="161"/>
      <c r="R46" s="271"/>
      <c r="S46" s="161"/>
      <c r="T46" s="271"/>
      <c r="U46" s="161"/>
      <c r="V46" s="271"/>
      <c r="W46" s="161"/>
      <c r="X46" s="271"/>
      <c r="Y46" s="161"/>
      <c r="Z46" s="271"/>
      <c r="AA46" s="161"/>
      <c r="AB46" s="271"/>
      <c r="AC46" s="272"/>
      <c r="AD46" s="271"/>
    </row>
    <row r="47" spans="1:30" ht="15" customHeight="1">
      <c r="A47" s="39"/>
      <c r="D47" s="270"/>
      <c r="E47" s="270"/>
      <c r="F47" s="271"/>
      <c r="G47" s="161"/>
      <c r="H47" s="271"/>
      <c r="I47" s="161"/>
      <c r="J47" s="271"/>
      <c r="K47" s="161"/>
      <c r="L47" s="271"/>
      <c r="M47" s="161"/>
      <c r="N47" s="271"/>
      <c r="O47" s="161"/>
      <c r="P47" s="271"/>
      <c r="Q47" s="161"/>
      <c r="R47" s="271"/>
      <c r="S47" s="161"/>
      <c r="T47" s="271"/>
      <c r="U47" s="161"/>
      <c r="V47" s="271"/>
      <c r="W47" s="161"/>
      <c r="X47" s="271"/>
      <c r="Y47" s="161"/>
      <c r="Z47" s="271"/>
      <c r="AA47" s="161"/>
      <c r="AB47" s="271"/>
      <c r="AC47" s="272"/>
      <c r="AD47" s="271"/>
    </row>
    <row r="48" spans="1:30" ht="15" customHeight="1">
      <c r="A48" s="39"/>
      <c r="D48" s="270"/>
      <c r="E48" s="270"/>
      <c r="F48" s="271"/>
      <c r="G48" s="161"/>
      <c r="H48" s="271"/>
      <c r="I48" s="161"/>
      <c r="J48" s="271"/>
      <c r="K48" s="161"/>
      <c r="L48" s="271"/>
      <c r="M48" s="161"/>
      <c r="N48" s="271"/>
      <c r="O48" s="161"/>
      <c r="P48" s="271"/>
      <c r="Q48" s="161"/>
      <c r="R48" s="271"/>
      <c r="S48" s="161"/>
      <c r="T48" s="271"/>
      <c r="U48" s="161"/>
      <c r="V48" s="271"/>
      <c r="W48" s="161"/>
      <c r="X48" s="271"/>
      <c r="Y48" s="161"/>
      <c r="Z48" s="271"/>
      <c r="AA48" s="161"/>
      <c r="AB48" s="271"/>
      <c r="AC48" s="272"/>
      <c r="AD48" s="271"/>
    </row>
    <row r="49" spans="1:30" ht="15" customHeight="1">
      <c r="A49" s="39"/>
      <c r="D49" s="270"/>
      <c r="E49" s="270"/>
      <c r="F49" s="271"/>
      <c r="G49" s="161"/>
      <c r="H49" s="271"/>
      <c r="I49" s="161"/>
      <c r="J49" s="271"/>
      <c r="K49" s="161"/>
      <c r="L49" s="271"/>
      <c r="M49" s="161"/>
      <c r="N49" s="271"/>
      <c r="O49" s="161"/>
      <c r="P49" s="271"/>
      <c r="Q49" s="161"/>
      <c r="R49" s="271"/>
      <c r="S49" s="161"/>
      <c r="T49" s="271"/>
      <c r="U49" s="161"/>
      <c r="V49" s="271"/>
      <c r="W49" s="161"/>
      <c r="X49" s="271"/>
      <c r="Y49" s="161"/>
      <c r="Z49" s="271"/>
      <c r="AA49" s="161"/>
      <c r="AB49" s="271"/>
      <c r="AC49" s="272"/>
      <c r="AD49" s="271"/>
    </row>
    <row r="50" spans="1:30" ht="13.5" customHeight="1">
      <c r="A50" s="39"/>
      <c r="D50" s="270"/>
      <c r="E50" s="270"/>
      <c r="F50" s="271"/>
      <c r="G50" s="161"/>
      <c r="H50" s="271"/>
      <c r="I50" s="161"/>
      <c r="J50" s="271"/>
      <c r="K50" s="161"/>
      <c r="L50" s="271"/>
      <c r="M50" s="161"/>
      <c r="N50" s="271"/>
      <c r="O50" s="161"/>
      <c r="P50" s="271"/>
      <c r="Q50" s="161"/>
      <c r="R50" s="271"/>
      <c r="S50" s="161"/>
      <c r="T50" s="271"/>
      <c r="U50" s="161"/>
      <c r="V50" s="271"/>
      <c r="W50" s="161"/>
      <c r="X50" s="271"/>
      <c r="Y50" s="161"/>
      <c r="Z50" s="271"/>
      <c r="AA50" s="161"/>
      <c r="AB50" s="271"/>
      <c r="AC50" s="272"/>
      <c r="AD50" s="271"/>
    </row>
    <row r="51" ht="9" customHeight="1"/>
    <row r="52" spans="1:30" ht="21.75" customHeight="1">
      <c r="A52" s="250" t="str">
        <f>'10'!A40</f>
        <v>The accompanying condensed notes to the interim financial information on pages 14 to 46 are an integral part of this interim financial information.</v>
      </c>
      <c r="B52" s="250"/>
      <c r="C52" s="250"/>
      <c r="D52" s="164"/>
      <c r="E52" s="165"/>
      <c r="F52" s="166"/>
      <c r="G52" s="165"/>
      <c r="H52" s="166"/>
      <c r="I52" s="165"/>
      <c r="J52" s="166"/>
      <c r="K52" s="165"/>
      <c r="L52" s="166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6"/>
    </row>
  </sheetData>
  <sheetProtection/>
  <mergeCells count="4">
    <mergeCell ref="F7:Z7"/>
    <mergeCell ref="N8:X8"/>
    <mergeCell ref="J14:L14"/>
    <mergeCell ref="P9:V9"/>
  </mergeCells>
  <printOptions/>
  <pageMargins left="0.3" right="0.3" top="0.5" bottom="0.6" header="0.49" footer="0.4"/>
  <pageSetup firstPageNumber="9" useFirstPageNumber="1" fitToHeight="0" horizontalDpi="1200" verticalDpi="1200" orientation="landscape" paperSize="9" scale="70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T40"/>
  <sheetViews>
    <sheetView zoomScaleSheetLayoutView="85" zoomScalePageLayoutView="0" workbookViewId="0" topLeftCell="A22">
      <selection activeCell="A37" sqref="A37:IV37"/>
    </sheetView>
  </sheetViews>
  <sheetFormatPr defaultColWidth="9.140625" defaultRowHeight="16.5" customHeight="1"/>
  <cols>
    <col min="1" max="2" width="1.1484375" style="41" customWidth="1"/>
    <col min="3" max="3" width="41.28125" style="41" customWidth="1"/>
    <col min="4" max="4" width="4.7109375" style="41" customWidth="1"/>
    <col min="5" max="5" width="0.5625" style="40" customWidth="1"/>
    <col min="6" max="6" width="12.8515625" style="40" customWidth="1"/>
    <col min="7" max="7" width="0.5625" style="42" customWidth="1"/>
    <col min="8" max="8" width="12.8515625" style="41" customWidth="1"/>
    <col min="9" max="9" width="0.5625" style="41" customWidth="1"/>
    <col min="10" max="10" width="12.421875" style="42" customWidth="1"/>
    <col min="11" max="11" width="0.5625" style="42" customWidth="1"/>
    <col min="12" max="12" width="13.57421875" style="42" customWidth="1"/>
    <col min="13" max="13" width="0.5625" style="41" customWidth="1"/>
    <col min="14" max="14" width="17.00390625" style="42" customWidth="1"/>
    <col min="15" max="15" width="0.5625" style="41" customWidth="1"/>
    <col min="16" max="16" width="17.00390625" style="42" customWidth="1"/>
    <col min="17" max="17" width="0.5625" style="42" customWidth="1"/>
    <col min="18" max="18" width="12.57421875" style="42" customWidth="1"/>
    <col min="19" max="19" width="0.5625" style="42" customWidth="1"/>
    <col min="20" max="20" width="11.28125" style="42" customWidth="1"/>
    <col min="21" max="16384" width="9.140625" style="43" customWidth="1"/>
  </cols>
  <sheetData>
    <row r="1" spans="1:20" ht="16.5" customHeight="1">
      <c r="A1" s="39" t="str">
        <f>'7-8 (6m)'!A1</f>
        <v>Energy Absolute Public Company Limited</v>
      </c>
      <c r="B1" s="39"/>
      <c r="C1" s="39"/>
      <c r="D1" s="39"/>
      <c r="H1" s="39"/>
      <c r="I1" s="39"/>
      <c r="J1" s="39"/>
      <c r="K1" s="39"/>
      <c r="L1" s="41"/>
      <c r="M1" s="39"/>
      <c r="N1" s="39"/>
      <c r="O1" s="39"/>
      <c r="P1" s="39"/>
      <c r="R1" s="39"/>
      <c r="T1" s="30" t="s">
        <v>54</v>
      </c>
    </row>
    <row r="2" spans="1:20" ht="16.5" customHeight="1">
      <c r="A2" s="39" t="s">
        <v>110</v>
      </c>
      <c r="B2" s="39"/>
      <c r="C2" s="39"/>
      <c r="D2" s="39"/>
      <c r="H2" s="39"/>
      <c r="I2" s="39"/>
      <c r="J2" s="39"/>
      <c r="K2" s="39"/>
      <c r="L2" s="41"/>
      <c r="M2" s="39"/>
      <c r="N2" s="39"/>
      <c r="O2" s="39"/>
      <c r="P2" s="39"/>
      <c r="R2" s="39"/>
      <c r="T2" s="39"/>
    </row>
    <row r="3" spans="1:20" ht="16.5" customHeight="1">
      <c r="A3" s="44" t="str">
        <f>9!A3</f>
        <v>For the six-month period ended 30 June 2021</v>
      </c>
      <c r="B3" s="45"/>
      <c r="C3" s="45"/>
      <c r="D3" s="45"/>
      <c r="E3" s="46"/>
      <c r="F3" s="46"/>
      <c r="G3" s="48"/>
      <c r="H3" s="45"/>
      <c r="I3" s="45"/>
      <c r="J3" s="45"/>
      <c r="K3" s="45"/>
      <c r="L3" s="47"/>
      <c r="M3" s="45"/>
      <c r="N3" s="45"/>
      <c r="O3" s="45"/>
      <c r="P3" s="45"/>
      <c r="Q3" s="48"/>
      <c r="R3" s="45"/>
      <c r="S3" s="48"/>
      <c r="T3" s="45"/>
    </row>
    <row r="4" spans="1:20" ht="16.5" customHeight="1">
      <c r="A4" s="39"/>
      <c r="E4" s="265"/>
      <c r="F4" s="266"/>
      <c r="G4" s="267"/>
      <c r="H4" s="266"/>
      <c r="I4" s="266"/>
      <c r="J4" s="267"/>
      <c r="K4" s="267"/>
      <c r="L4" s="266"/>
      <c r="M4" s="266"/>
      <c r="N4" s="267"/>
      <c r="O4" s="266"/>
      <c r="P4" s="267"/>
      <c r="R4" s="267"/>
      <c r="T4" s="267"/>
    </row>
    <row r="5" spans="1:20" ht="16.5" customHeight="1">
      <c r="A5" s="39"/>
      <c r="E5" s="265"/>
      <c r="F5" s="266"/>
      <c r="G5" s="267"/>
      <c r="H5" s="266"/>
      <c r="I5" s="266"/>
      <c r="J5" s="267"/>
      <c r="K5" s="267"/>
      <c r="L5" s="266"/>
      <c r="M5" s="266"/>
      <c r="N5" s="267"/>
      <c r="O5" s="266"/>
      <c r="P5" s="267"/>
      <c r="R5" s="267"/>
      <c r="T5" s="267"/>
    </row>
    <row r="6" spans="1:20" s="134" customFormat="1" ht="16.5" customHeight="1">
      <c r="A6" s="131"/>
      <c r="B6" s="132"/>
      <c r="C6" s="132"/>
      <c r="D6" s="135"/>
      <c r="E6" s="133"/>
      <c r="F6" s="136"/>
      <c r="G6" s="137"/>
      <c r="H6" s="138"/>
      <c r="I6" s="138"/>
      <c r="J6" s="138"/>
      <c r="K6" s="138"/>
      <c r="L6" s="138"/>
      <c r="M6" s="138"/>
      <c r="N6" s="138"/>
      <c r="O6" s="138"/>
      <c r="P6" s="138"/>
      <c r="Q6" s="137"/>
      <c r="R6" s="138"/>
      <c r="S6" s="137"/>
      <c r="T6" s="193" t="s">
        <v>221</v>
      </c>
    </row>
    <row r="7" spans="1:20" s="134" customFormat="1" ht="16.5" customHeight="1">
      <c r="A7" s="131"/>
      <c r="B7" s="132"/>
      <c r="C7" s="132"/>
      <c r="D7" s="135"/>
      <c r="E7" s="133"/>
      <c r="F7" s="135"/>
      <c r="G7" s="133"/>
      <c r="H7" s="132"/>
      <c r="I7" s="132"/>
      <c r="J7" s="133"/>
      <c r="K7" s="133"/>
      <c r="L7" s="133"/>
      <c r="M7" s="132"/>
      <c r="N7" s="285" t="s">
        <v>165</v>
      </c>
      <c r="O7" s="285"/>
      <c r="P7" s="285"/>
      <c r="Q7" s="285"/>
      <c r="R7" s="285"/>
      <c r="S7" s="133"/>
      <c r="T7" s="139"/>
    </row>
    <row r="8" spans="1:20" s="134" customFormat="1" ht="16.5" customHeight="1">
      <c r="A8" s="131"/>
      <c r="B8" s="132"/>
      <c r="C8" s="132"/>
      <c r="D8" s="135"/>
      <c r="E8" s="133"/>
      <c r="F8" s="135"/>
      <c r="G8" s="133"/>
      <c r="H8" s="132"/>
      <c r="I8" s="132"/>
      <c r="J8" s="140"/>
      <c r="K8" s="140"/>
      <c r="L8" s="140"/>
      <c r="M8" s="132"/>
      <c r="N8" s="284" t="s">
        <v>136</v>
      </c>
      <c r="O8" s="284"/>
      <c r="P8" s="284"/>
      <c r="Q8" s="133"/>
      <c r="R8" s="139"/>
      <c r="S8" s="133"/>
      <c r="T8" s="139"/>
    </row>
    <row r="9" spans="1:20" s="134" customFormat="1" ht="16.5" customHeight="1">
      <c r="A9" s="131"/>
      <c r="B9" s="132"/>
      <c r="C9" s="132"/>
      <c r="D9" s="135"/>
      <c r="E9" s="133"/>
      <c r="F9" s="141" t="s">
        <v>38</v>
      </c>
      <c r="G9" s="133"/>
      <c r="H9" s="132"/>
      <c r="I9" s="132"/>
      <c r="J9" s="140"/>
      <c r="K9" s="140"/>
      <c r="L9" s="140"/>
      <c r="M9" s="132"/>
      <c r="N9" s="141" t="s">
        <v>153</v>
      </c>
      <c r="O9" s="132"/>
      <c r="P9" s="141" t="s">
        <v>174</v>
      </c>
      <c r="Q9" s="133"/>
      <c r="R9" s="142"/>
      <c r="S9" s="133"/>
      <c r="T9" s="139"/>
    </row>
    <row r="10" spans="1:20" s="134" customFormat="1" ht="16.5" customHeight="1">
      <c r="A10" s="131"/>
      <c r="B10" s="132"/>
      <c r="C10" s="132"/>
      <c r="D10" s="135"/>
      <c r="E10" s="133"/>
      <c r="F10" s="141" t="s">
        <v>37</v>
      </c>
      <c r="G10" s="139"/>
      <c r="H10" s="141" t="s">
        <v>40</v>
      </c>
      <c r="I10" s="139"/>
      <c r="J10" s="283" t="s">
        <v>47</v>
      </c>
      <c r="K10" s="283"/>
      <c r="L10" s="283"/>
      <c r="M10" s="139"/>
      <c r="N10" s="141" t="s">
        <v>154</v>
      </c>
      <c r="O10" s="141"/>
      <c r="P10" s="141" t="s">
        <v>223</v>
      </c>
      <c r="Q10" s="139"/>
      <c r="R10" s="141" t="s">
        <v>41</v>
      </c>
      <c r="S10" s="141"/>
      <c r="T10" s="141" t="s">
        <v>26</v>
      </c>
    </row>
    <row r="11" spans="1:20" s="134" customFormat="1" ht="16.5" customHeight="1">
      <c r="A11" s="131"/>
      <c r="B11" s="132"/>
      <c r="C11" s="132"/>
      <c r="D11" s="135"/>
      <c r="E11" s="133"/>
      <c r="F11" s="144" t="s">
        <v>25</v>
      </c>
      <c r="G11" s="139"/>
      <c r="H11" s="141" t="s">
        <v>39</v>
      </c>
      <c r="I11" s="139"/>
      <c r="J11" s="141" t="s">
        <v>74</v>
      </c>
      <c r="K11" s="143"/>
      <c r="L11" s="145" t="s">
        <v>19</v>
      </c>
      <c r="M11" s="139"/>
      <c r="N11" s="141" t="s">
        <v>155</v>
      </c>
      <c r="O11" s="141"/>
      <c r="P11" s="141" t="s">
        <v>224</v>
      </c>
      <c r="Q11" s="139"/>
      <c r="R11" s="141" t="s">
        <v>42</v>
      </c>
      <c r="S11" s="141"/>
      <c r="T11" s="141" t="s">
        <v>57</v>
      </c>
    </row>
    <row r="12" spans="1:20" s="134" customFormat="1" ht="16.5" customHeight="1">
      <c r="A12" s="131"/>
      <c r="B12" s="132"/>
      <c r="C12" s="132"/>
      <c r="D12" s="88" t="s">
        <v>139</v>
      </c>
      <c r="E12" s="133"/>
      <c r="F12" s="89" t="s">
        <v>81</v>
      </c>
      <c r="G12" s="146"/>
      <c r="H12" s="89" t="s">
        <v>81</v>
      </c>
      <c r="I12" s="139"/>
      <c r="J12" s="89" t="s">
        <v>81</v>
      </c>
      <c r="K12" s="147"/>
      <c r="L12" s="89" t="s">
        <v>81</v>
      </c>
      <c r="M12" s="139"/>
      <c r="N12" s="89" t="s">
        <v>81</v>
      </c>
      <c r="O12" s="139"/>
      <c r="P12" s="89" t="s">
        <v>81</v>
      </c>
      <c r="Q12" s="139"/>
      <c r="R12" s="89" t="s">
        <v>81</v>
      </c>
      <c r="S12" s="139"/>
      <c r="T12" s="89" t="s">
        <v>81</v>
      </c>
    </row>
    <row r="13" spans="1:20" s="134" customFormat="1" ht="16.5" customHeight="1">
      <c r="A13" s="131"/>
      <c r="B13" s="132"/>
      <c r="C13" s="132"/>
      <c r="D13" s="135"/>
      <c r="E13" s="133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s="134" customFormat="1" ht="16.5" customHeight="1">
      <c r="A14" s="131" t="s">
        <v>178</v>
      </c>
      <c r="B14" s="149"/>
      <c r="C14" s="132"/>
      <c r="D14" s="135"/>
      <c r="E14" s="133"/>
      <c r="F14" s="150">
        <v>373000</v>
      </c>
      <c r="G14" s="150"/>
      <c r="H14" s="150">
        <v>3680616</v>
      </c>
      <c r="I14" s="150"/>
      <c r="J14" s="150">
        <v>37300</v>
      </c>
      <c r="K14" s="150"/>
      <c r="L14" s="150">
        <v>14598557</v>
      </c>
      <c r="M14" s="150"/>
      <c r="N14" s="150">
        <v>-18383</v>
      </c>
      <c r="O14" s="150"/>
      <c r="P14" s="150">
        <v>0</v>
      </c>
      <c r="Q14" s="150"/>
      <c r="R14" s="150">
        <f>SUM(N14:P14)</f>
        <v>-18383</v>
      </c>
      <c r="S14" s="150"/>
      <c r="T14" s="150">
        <f>SUM(F14:L14,R14)</f>
        <v>18671090</v>
      </c>
    </row>
    <row r="15" spans="1:20" s="134" customFormat="1" ht="7.5" customHeight="1">
      <c r="A15" s="131"/>
      <c r="B15" s="149"/>
      <c r="C15" s="132"/>
      <c r="D15" s="135"/>
      <c r="E15" s="133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s="134" customFormat="1" ht="16.5" customHeight="1">
      <c r="A16" s="131" t="s">
        <v>111</v>
      </c>
      <c r="B16" s="149"/>
      <c r="C16" s="132"/>
      <c r="D16" s="135"/>
      <c r="E16" s="133"/>
      <c r="F16" s="150"/>
      <c r="H16" s="150"/>
      <c r="J16" s="150"/>
      <c r="L16" s="150"/>
      <c r="N16" s="150"/>
      <c r="P16" s="150"/>
      <c r="R16" s="150"/>
      <c r="T16" s="150"/>
    </row>
    <row r="17" spans="1:20" s="134" customFormat="1" ht="16.5" customHeight="1">
      <c r="A17" s="132" t="s">
        <v>200</v>
      </c>
      <c r="B17" s="149"/>
      <c r="C17" s="132"/>
      <c r="D17" s="135">
        <v>20</v>
      </c>
      <c r="E17" s="133"/>
      <c r="F17" s="150">
        <v>0</v>
      </c>
      <c r="G17" s="150"/>
      <c r="H17" s="150">
        <v>0</v>
      </c>
      <c r="I17" s="150"/>
      <c r="J17" s="150">
        <v>0</v>
      </c>
      <c r="K17" s="150"/>
      <c r="L17" s="150">
        <v>-1119000</v>
      </c>
      <c r="M17" s="150"/>
      <c r="N17" s="150">
        <v>0</v>
      </c>
      <c r="O17" s="150"/>
      <c r="P17" s="150">
        <v>0</v>
      </c>
      <c r="Q17" s="150"/>
      <c r="R17" s="150">
        <f>SUM(N17:P17)</f>
        <v>0</v>
      </c>
      <c r="S17" s="150"/>
      <c r="T17" s="150">
        <f>SUM(F17:L17,R17)</f>
        <v>-1119000</v>
      </c>
    </row>
    <row r="18" spans="1:20" s="134" customFormat="1" ht="16.5" customHeight="1">
      <c r="A18" s="132" t="s">
        <v>88</v>
      </c>
      <c r="B18" s="132"/>
      <c r="C18" s="132"/>
      <c r="D18" s="135"/>
      <c r="E18" s="133"/>
      <c r="F18" s="127">
        <v>0</v>
      </c>
      <c r="G18" s="128"/>
      <c r="H18" s="127">
        <v>0</v>
      </c>
      <c r="I18" s="128"/>
      <c r="J18" s="127">
        <v>0</v>
      </c>
      <c r="K18" s="128"/>
      <c r="L18" s="151">
        <v>2652606</v>
      </c>
      <c r="M18" s="128"/>
      <c r="N18" s="127">
        <v>0</v>
      </c>
      <c r="O18" s="128"/>
      <c r="P18" s="127">
        <v>574494</v>
      </c>
      <c r="Q18" s="128"/>
      <c r="R18" s="127">
        <f>SUM(N18:P18)</f>
        <v>574494</v>
      </c>
      <c r="S18" s="128"/>
      <c r="T18" s="151">
        <f>SUM(F18:L18,R18)</f>
        <v>3227100</v>
      </c>
    </row>
    <row r="19" spans="1:20" s="134" customFormat="1" ht="7.5" customHeight="1">
      <c r="A19" s="132"/>
      <c r="B19" s="132"/>
      <c r="C19" s="132"/>
      <c r="D19" s="135"/>
      <c r="E19" s="133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34" customFormat="1" ht="16.5" customHeight="1" thickBot="1">
      <c r="A20" s="131" t="s">
        <v>199</v>
      </c>
      <c r="B20" s="132"/>
      <c r="C20" s="132"/>
      <c r="D20" s="135"/>
      <c r="E20" s="133"/>
      <c r="F20" s="152">
        <f>SUM(F14:F18)</f>
        <v>373000</v>
      </c>
      <c r="G20" s="128"/>
      <c r="H20" s="152">
        <f>SUM(H14:H18)</f>
        <v>3680616</v>
      </c>
      <c r="I20" s="128"/>
      <c r="J20" s="152">
        <f>SUM(J14:J18)</f>
        <v>37300</v>
      </c>
      <c r="K20" s="128"/>
      <c r="L20" s="152">
        <f>SUM(L14:L18)</f>
        <v>16132163</v>
      </c>
      <c r="M20" s="128"/>
      <c r="N20" s="152">
        <f>SUM(N14:N18)</f>
        <v>-18383</v>
      </c>
      <c r="O20" s="128"/>
      <c r="P20" s="152">
        <f>SUM(P14:P18)</f>
        <v>574494</v>
      </c>
      <c r="Q20" s="128"/>
      <c r="R20" s="152">
        <f>SUM(R14:R18)</f>
        <v>556111</v>
      </c>
      <c r="S20" s="128"/>
      <c r="T20" s="152">
        <f>SUM(T14:T18)</f>
        <v>20779190</v>
      </c>
    </row>
    <row r="21" spans="1:20" s="134" customFormat="1" ht="21" customHeight="1" thickTop="1">
      <c r="A21" s="131"/>
      <c r="B21" s="132"/>
      <c r="C21" s="132"/>
      <c r="D21" s="148"/>
      <c r="E21" s="135"/>
      <c r="F21" s="90"/>
      <c r="G21" s="146"/>
      <c r="H21" s="90"/>
      <c r="I21" s="139"/>
      <c r="J21" s="90"/>
      <c r="K21" s="147"/>
      <c r="L21" s="90"/>
      <c r="M21" s="139"/>
      <c r="N21" s="90"/>
      <c r="O21" s="139"/>
      <c r="P21" s="90"/>
      <c r="Q21" s="139"/>
      <c r="R21" s="90"/>
      <c r="S21" s="139"/>
      <c r="T21" s="90"/>
    </row>
    <row r="22" spans="1:20" s="134" customFormat="1" ht="21" customHeight="1">
      <c r="A22" s="131"/>
      <c r="B22" s="132"/>
      <c r="C22" s="132"/>
      <c r="D22" s="148"/>
      <c r="E22" s="135"/>
      <c r="F22" s="90"/>
      <c r="G22" s="146"/>
      <c r="H22" s="90"/>
      <c r="I22" s="139"/>
      <c r="J22" s="90"/>
      <c r="K22" s="147"/>
      <c r="L22" s="90"/>
      <c r="M22" s="139"/>
      <c r="N22" s="90"/>
      <c r="O22" s="139"/>
      <c r="P22" s="90"/>
      <c r="Q22" s="139"/>
      <c r="R22" s="90"/>
      <c r="S22" s="139"/>
      <c r="T22" s="90"/>
    </row>
    <row r="23" spans="1:20" s="134" customFormat="1" ht="16.5" customHeight="1">
      <c r="A23" s="131" t="s">
        <v>235</v>
      </c>
      <c r="B23" s="149"/>
      <c r="C23" s="132"/>
      <c r="D23" s="135"/>
      <c r="E23" s="133"/>
      <c r="F23" s="153">
        <v>373000</v>
      </c>
      <c r="G23" s="150"/>
      <c r="H23" s="153">
        <v>3680616</v>
      </c>
      <c r="I23" s="150"/>
      <c r="J23" s="153">
        <v>37300</v>
      </c>
      <c r="K23" s="150"/>
      <c r="L23" s="153">
        <v>16837417</v>
      </c>
      <c r="M23" s="150"/>
      <c r="N23" s="153">
        <v>-18383</v>
      </c>
      <c r="O23" s="150"/>
      <c r="P23" s="153">
        <v>276202</v>
      </c>
      <c r="Q23" s="150"/>
      <c r="R23" s="153">
        <v>257819</v>
      </c>
      <c r="S23" s="150"/>
      <c r="T23" s="153">
        <f>SUM(F23:L23,R23)</f>
        <v>21186152</v>
      </c>
    </row>
    <row r="24" spans="1:20" s="134" customFormat="1" ht="7.5" customHeight="1">
      <c r="A24" s="131"/>
      <c r="B24" s="149"/>
      <c r="C24" s="132"/>
      <c r="D24" s="135"/>
      <c r="E24" s="133"/>
      <c r="F24" s="153"/>
      <c r="G24" s="150"/>
      <c r="H24" s="153"/>
      <c r="I24" s="150"/>
      <c r="J24" s="153"/>
      <c r="K24" s="150"/>
      <c r="L24" s="153"/>
      <c r="M24" s="150"/>
      <c r="N24" s="153"/>
      <c r="O24" s="150"/>
      <c r="P24" s="153"/>
      <c r="Q24" s="150"/>
      <c r="R24" s="153"/>
      <c r="S24" s="150"/>
      <c r="T24" s="153"/>
    </row>
    <row r="25" spans="1:20" s="134" customFormat="1" ht="16.5" customHeight="1">
      <c r="A25" s="131" t="s">
        <v>111</v>
      </c>
      <c r="B25" s="149"/>
      <c r="C25" s="132"/>
      <c r="D25" s="135"/>
      <c r="E25" s="133"/>
      <c r="F25" s="153"/>
      <c r="H25" s="153"/>
      <c r="J25" s="153"/>
      <c r="L25" s="153"/>
      <c r="N25" s="153"/>
      <c r="P25" s="153"/>
      <c r="R25" s="153"/>
      <c r="T25" s="153"/>
    </row>
    <row r="26" spans="1:20" s="134" customFormat="1" ht="16.5" customHeight="1">
      <c r="A26" s="132" t="s">
        <v>200</v>
      </c>
      <c r="B26" s="149"/>
      <c r="C26" s="132"/>
      <c r="D26" s="135">
        <v>20</v>
      </c>
      <c r="E26" s="133"/>
      <c r="F26" s="153">
        <v>0</v>
      </c>
      <c r="G26" s="150"/>
      <c r="H26" s="153">
        <v>0</v>
      </c>
      <c r="I26" s="150"/>
      <c r="J26" s="153">
        <v>0</v>
      </c>
      <c r="K26" s="150"/>
      <c r="L26" s="153">
        <v>-1119000</v>
      </c>
      <c r="M26" s="150"/>
      <c r="N26" s="153">
        <v>0</v>
      </c>
      <c r="O26" s="150"/>
      <c r="P26" s="153">
        <v>0</v>
      </c>
      <c r="Q26" s="150"/>
      <c r="R26" s="153">
        <f>SUM(N26:P26)</f>
        <v>0</v>
      </c>
      <c r="S26" s="150"/>
      <c r="T26" s="153">
        <f>SUM(F26:L26,R26)</f>
        <v>-1119000</v>
      </c>
    </row>
    <row r="27" spans="1:20" s="134" customFormat="1" ht="16.5" customHeight="1">
      <c r="A27" s="132" t="s">
        <v>245</v>
      </c>
      <c r="B27" s="132"/>
      <c r="C27" s="132"/>
      <c r="D27" s="135"/>
      <c r="E27" s="133"/>
      <c r="F27" s="126">
        <v>0</v>
      </c>
      <c r="G27" s="128"/>
      <c r="H27" s="126">
        <v>0</v>
      </c>
      <c r="I27" s="128"/>
      <c r="J27" s="126">
        <v>0</v>
      </c>
      <c r="K27" s="128"/>
      <c r="L27" s="126">
        <f>'7-8 (6m)'!J79</f>
        <v>2063541</v>
      </c>
      <c r="M27" s="128"/>
      <c r="N27" s="126">
        <v>0</v>
      </c>
      <c r="O27" s="128"/>
      <c r="P27" s="126">
        <f>'7-8 (6m)'!J46</f>
        <v>-41575</v>
      </c>
      <c r="Q27" s="128"/>
      <c r="R27" s="126">
        <f>SUM(N27:P27)</f>
        <v>-41575</v>
      </c>
      <c r="S27" s="128"/>
      <c r="T27" s="154">
        <f>SUM(F27:L27,R27)</f>
        <v>2021966</v>
      </c>
    </row>
    <row r="28" spans="1:20" s="134" customFormat="1" ht="7.5" customHeight="1">
      <c r="A28" s="132"/>
      <c r="B28" s="132"/>
      <c r="C28" s="132"/>
      <c r="D28" s="135"/>
      <c r="E28" s="133"/>
      <c r="F28" s="155"/>
      <c r="G28" s="128"/>
      <c r="H28" s="155"/>
      <c r="I28" s="128"/>
      <c r="J28" s="155"/>
      <c r="K28" s="128"/>
      <c r="L28" s="155"/>
      <c r="M28" s="128"/>
      <c r="N28" s="155"/>
      <c r="O28" s="128"/>
      <c r="P28" s="155"/>
      <c r="Q28" s="128"/>
      <c r="R28" s="155"/>
      <c r="S28" s="128"/>
      <c r="T28" s="155"/>
    </row>
    <row r="29" spans="1:20" s="134" customFormat="1" ht="16.5" customHeight="1" thickBot="1">
      <c r="A29" s="131" t="s">
        <v>236</v>
      </c>
      <c r="B29" s="132"/>
      <c r="C29" s="132"/>
      <c r="D29" s="135"/>
      <c r="E29" s="133"/>
      <c r="F29" s="156">
        <f>SUM(F23:F27)</f>
        <v>373000</v>
      </c>
      <c r="G29" s="128"/>
      <c r="H29" s="156">
        <f>SUM(H23:H27)</f>
        <v>3680616</v>
      </c>
      <c r="I29" s="128"/>
      <c r="J29" s="156">
        <f>SUM(J23:J27)</f>
        <v>37300</v>
      </c>
      <c r="K29" s="128"/>
      <c r="L29" s="156">
        <f>SUM(L23:L27)</f>
        <v>17781958</v>
      </c>
      <c r="M29" s="128"/>
      <c r="N29" s="156">
        <f>SUM(N23:N27)</f>
        <v>-18383</v>
      </c>
      <c r="O29" s="128"/>
      <c r="P29" s="156">
        <f>SUM(P23:P27)</f>
        <v>234627</v>
      </c>
      <c r="Q29" s="128"/>
      <c r="R29" s="156">
        <f>SUM(R23:R27)</f>
        <v>216244</v>
      </c>
      <c r="S29" s="128"/>
      <c r="T29" s="156">
        <f>SUM(T23:T27)</f>
        <v>22089118</v>
      </c>
    </row>
    <row r="30" spans="1:20" s="134" customFormat="1" ht="12.75" customHeight="1" thickTop="1">
      <c r="A30" s="131"/>
      <c r="B30" s="132"/>
      <c r="C30" s="132"/>
      <c r="D30" s="135"/>
      <c r="E30" s="133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134" customFormat="1" ht="12.75" customHeight="1">
      <c r="A31" s="131"/>
      <c r="B31" s="132"/>
      <c r="C31" s="132"/>
      <c r="D31" s="135"/>
      <c r="E31" s="133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134" customFormat="1" ht="12.75" customHeight="1">
      <c r="A32" s="131"/>
      <c r="B32" s="132"/>
      <c r="C32" s="132"/>
      <c r="D32" s="135"/>
      <c r="E32" s="133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s="134" customFormat="1" ht="12.75" customHeight="1">
      <c r="A33" s="131"/>
      <c r="B33" s="132"/>
      <c r="C33" s="132"/>
      <c r="D33" s="135"/>
      <c r="E33" s="133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0" s="134" customFormat="1" ht="12.75" customHeight="1">
      <c r="A34" s="131"/>
      <c r="B34" s="132"/>
      <c r="C34" s="132"/>
      <c r="D34" s="135"/>
      <c r="E34" s="133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</row>
    <row r="35" spans="1:20" s="134" customFormat="1" ht="12.75" customHeight="1">
      <c r="A35" s="131"/>
      <c r="B35" s="132"/>
      <c r="C35" s="132"/>
      <c r="D35" s="135"/>
      <c r="E35" s="133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s="134" customFormat="1" ht="12.75" customHeight="1">
      <c r="A36" s="131"/>
      <c r="B36" s="132"/>
      <c r="C36" s="132"/>
      <c r="D36" s="135"/>
      <c r="E36" s="133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12.75" customHeight="1">
      <c r="A37" s="39"/>
      <c r="D37" s="40"/>
      <c r="E37" s="42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</row>
    <row r="38" spans="1:20" ht="12.75" customHeight="1">
      <c r="A38" s="39"/>
      <c r="D38" s="40"/>
      <c r="E38" s="42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</row>
    <row r="39" spans="1:20" ht="20.25" customHeight="1">
      <c r="A39" s="39"/>
      <c r="D39" s="40"/>
      <c r="E39" s="42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</row>
    <row r="40" spans="1:20" ht="21.75" customHeight="1">
      <c r="A40" s="47" t="str">
        <f>'2-4'!$A$56</f>
        <v>The accompanying condensed notes to the interim financial information on pages 14 to 46 are an integral part of this interim financial information.</v>
      </c>
      <c r="B40" s="47"/>
      <c r="C40" s="47"/>
      <c r="D40" s="47"/>
      <c r="E40" s="46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</row>
  </sheetData>
  <sheetProtection/>
  <mergeCells count="3">
    <mergeCell ref="J10:L10"/>
    <mergeCell ref="N8:P8"/>
    <mergeCell ref="N7:R7"/>
  </mergeCells>
  <printOptions/>
  <pageMargins left="0.3" right="0.3" top="0.5" bottom="0.6" header="0.49" footer="0.4"/>
  <pageSetup firstPageNumber="10" useFirstPageNumber="1" fitToHeight="0" horizontalDpi="1200" verticalDpi="1200" orientation="landscape" paperSize="9" scale="88" r:id="rId1"/>
  <headerFooter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5"/>
  <sheetViews>
    <sheetView zoomScale="80" zoomScaleNormal="80" zoomScaleSheetLayoutView="100" zoomScalePageLayoutView="0" workbookViewId="0" topLeftCell="A118">
      <selection activeCell="H132" sqref="H132"/>
    </sheetView>
  </sheetViews>
  <sheetFormatPr defaultColWidth="9.140625" defaultRowHeight="16.5" customHeight="1"/>
  <cols>
    <col min="1" max="1" width="1.57421875" style="169" customWidth="1"/>
    <col min="2" max="2" width="1.1484375" style="169" customWidth="1"/>
    <col min="3" max="3" width="49.140625" style="169" customWidth="1"/>
    <col min="4" max="4" width="5.57421875" style="181" customWidth="1"/>
    <col min="5" max="5" width="0.5625" style="169" customWidth="1"/>
    <col min="6" max="6" width="11.421875" style="170" customWidth="1"/>
    <col min="7" max="7" width="0.5625" style="169" customWidth="1"/>
    <col min="8" max="8" width="11.421875" style="189" customWidth="1"/>
    <col min="9" max="9" width="0.5625" style="181" customWidth="1"/>
    <col min="10" max="10" width="11.421875" style="170" customWidth="1"/>
    <col min="11" max="11" width="0.5625" style="169" customWidth="1"/>
    <col min="12" max="12" width="11.421875" style="189" customWidth="1"/>
    <col min="13" max="16384" width="9.140625" style="174" customWidth="1"/>
  </cols>
  <sheetData>
    <row r="1" spans="1:12" ht="16.5" customHeight="1">
      <c r="A1" s="167" t="s">
        <v>58</v>
      </c>
      <c r="B1" s="167"/>
      <c r="C1" s="167"/>
      <c r="D1" s="168"/>
      <c r="G1" s="171"/>
      <c r="I1" s="172"/>
      <c r="K1" s="171"/>
      <c r="L1" s="173" t="s">
        <v>54</v>
      </c>
    </row>
    <row r="2" spans="1:11" ht="16.5" customHeight="1">
      <c r="A2" s="167" t="s">
        <v>48</v>
      </c>
      <c r="B2" s="167"/>
      <c r="C2" s="167"/>
      <c r="D2" s="168"/>
      <c r="G2" s="171"/>
      <c r="I2" s="172"/>
      <c r="K2" s="171"/>
    </row>
    <row r="3" spans="1:12" ht="16.5" customHeight="1">
      <c r="A3" s="175" t="str">
        <f>+'10'!A3</f>
        <v>For the six-month period ended 30 June 2021</v>
      </c>
      <c r="B3" s="175"/>
      <c r="C3" s="175"/>
      <c r="D3" s="176"/>
      <c r="E3" s="177"/>
      <c r="F3" s="178"/>
      <c r="G3" s="179"/>
      <c r="H3" s="190"/>
      <c r="I3" s="180"/>
      <c r="J3" s="178"/>
      <c r="K3" s="179"/>
      <c r="L3" s="190"/>
    </row>
    <row r="4" spans="7:11" ht="16.5" customHeight="1">
      <c r="G4" s="171"/>
      <c r="I4" s="172"/>
      <c r="K4" s="171"/>
    </row>
    <row r="5" spans="7:11" ht="16.5" customHeight="1">
      <c r="G5" s="171"/>
      <c r="I5" s="172"/>
      <c r="K5" s="171"/>
    </row>
    <row r="6" spans="6:12" ht="16.5" customHeight="1">
      <c r="F6" s="276" t="s">
        <v>46</v>
      </c>
      <c r="G6" s="276"/>
      <c r="H6" s="276"/>
      <c r="I6" s="194"/>
      <c r="J6" s="276" t="s">
        <v>101</v>
      </c>
      <c r="K6" s="276"/>
      <c r="L6" s="276"/>
    </row>
    <row r="7" spans="1:12" ht="16.5" customHeight="1">
      <c r="A7" s="174"/>
      <c r="E7" s="167"/>
      <c r="F7" s="277" t="s">
        <v>129</v>
      </c>
      <c r="G7" s="277"/>
      <c r="H7" s="277"/>
      <c r="I7" s="196"/>
      <c r="J7" s="277" t="s">
        <v>129</v>
      </c>
      <c r="K7" s="277"/>
      <c r="L7" s="277"/>
    </row>
    <row r="8" spans="5:12" ht="16.5" customHeight="1">
      <c r="E8" s="167"/>
      <c r="F8" s="236" t="s">
        <v>237</v>
      </c>
      <c r="G8" s="201"/>
      <c r="H8" s="237" t="s">
        <v>166</v>
      </c>
      <c r="I8" s="201"/>
      <c r="J8" s="236" t="s">
        <v>237</v>
      </c>
      <c r="K8" s="201"/>
      <c r="L8" s="237" t="s">
        <v>166</v>
      </c>
    </row>
    <row r="9" spans="4:12" ht="16.5" customHeight="1">
      <c r="D9" s="176" t="s">
        <v>2</v>
      </c>
      <c r="E9" s="167"/>
      <c r="F9" s="203" t="s">
        <v>81</v>
      </c>
      <c r="G9" s="201"/>
      <c r="H9" s="238" t="s">
        <v>81</v>
      </c>
      <c r="I9" s="201"/>
      <c r="J9" s="203" t="s">
        <v>81</v>
      </c>
      <c r="K9" s="201"/>
      <c r="L9" s="238" t="s">
        <v>81</v>
      </c>
    </row>
    <row r="10" spans="1:11" ht="16.5" customHeight="1">
      <c r="A10" s="239" t="s">
        <v>29</v>
      </c>
      <c r="B10" s="240"/>
      <c r="C10" s="240"/>
      <c r="F10" s="206"/>
      <c r="G10" s="171"/>
      <c r="I10" s="172"/>
      <c r="J10" s="206"/>
      <c r="K10" s="171"/>
    </row>
    <row r="11" spans="1:12" ht="16.5" customHeight="1">
      <c r="A11" s="240" t="s">
        <v>30</v>
      </c>
      <c r="B11" s="240"/>
      <c r="C11" s="240"/>
      <c r="F11" s="206">
        <f>'7-8 (6m)'!F30</f>
        <v>2551372</v>
      </c>
      <c r="G11" s="208"/>
      <c r="H11" s="189">
        <f>+'7-8 (6m)'!H30</f>
        <v>2544191</v>
      </c>
      <c r="I11" s="208"/>
      <c r="J11" s="206">
        <f>'7-8 (6m)'!J30</f>
        <v>2070261</v>
      </c>
      <c r="K11" s="208"/>
      <c r="L11" s="189">
        <f>+'7-8 (6m)'!L30</f>
        <v>2652606</v>
      </c>
    </row>
    <row r="12" spans="1:11" ht="16.5" customHeight="1">
      <c r="A12" s="169" t="s">
        <v>49</v>
      </c>
      <c r="F12" s="206"/>
      <c r="G12" s="208"/>
      <c r="I12" s="208"/>
      <c r="J12" s="206"/>
      <c r="K12" s="208"/>
    </row>
    <row r="13" spans="2:11" ht="16.5" customHeight="1">
      <c r="B13" s="169" t="s">
        <v>160</v>
      </c>
      <c r="F13" s="206"/>
      <c r="G13" s="208"/>
      <c r="I13" s="208"/>
      <c r="J13" s="206"/>
      <c r="K13" s="208"/>
    </row>
    <row r="14" spans="1:12" ht="16.5" customHeight="1">
      <c r="A14" s="169" t="s">
        <v>0</v>
      </c>
      <c r="B14" s="232" t="s">
        <v>43</v>
      </c>
      <c r="F14" s="206">
        <v>1412747</v>
      </c>
      <c r="G14" s="208"/>
      <c r="H14" s="189">
        <v>1333506</v>
      </c>
      <c r="I14" s="208"/>
      <c r="J14" s="206">
        <v>47873</v>
      </c>
      <c r="K14" s="208"/>
      <c r="L14" s="189">
        <v>55218</v>
      </c>
    </row>
    <row r="15" spans="2:12" ht="16.5" customHeight="1">
      <c r="B15" s="232" t="s">
        <v>246</v>
      </c>
      <c r="F15" s="206">
        <v>-7218</v>
      </c>
      <c r="G15" s="208"/>
      <c r="H15" s="189">
        <v>4035</v>
      </c>
      <c r="I15" s="208"/>
      <c r="J15" s="206">
        <v>0</v>
      </c>
      <c r="K15" s="208"/>
      <c r="L15" s="189">
        <v>585</v>
      </c>
    </row>
    <row r="16" spans="2:12" ht="16.5" customHeight="1">
      <c r="B16" s="232" t="s">
        <v>225</v>
      </c>
      <c r="F16" s="206">
        <v>-9180</v>
      </c>
      <c r="G16" s="208"/>
      <c r="H16" s="189">
        <v>-41224</v>
      </c>
      <c r="I16" s="208"/>
      <c r="J16" s="206">
        <v>0</v>
      </c>
      <c r="K16" s="208"/>
      <c r="L16" s="189">
        <v>0</v>
      </c>
    </row>
    <row r="17" spans="2:12" ht="16.5" customHeight="1">
      <c r="B17" s="232" t="s">
        <v>31</v>
      </c>
      <c r="F17" s="206">
        <v>-5448</v>
      </c>
      <c r="G17" s="208"/>
      <c r="H17" s="189">
        <v>-19896</v>
      </c>
      <c r="I17" s="208"/>
      <c r="J17" s="206">
        <v>-184337</v>
      </c>
      <c r="K17" s="208"/>
      <c r="L17" s="189">
        <v>-220630</v>
      </c>
    </row>
    <row r="18" spans="2:12" ht="16.5" customHeight="1">
      <c r="B18" s="232" t="s">
        <v>102</v>
      </c>
      <c r="D18" s="221">
        <v>11.2</v>
      </c>
      <c r="F18" s="206" t="s">
        <v>253</v>
      </c>
      <c r="G18" s="208"/>
      <c r="H18" s="189">
        <v>0</v>
      </c>
      <c r="I18" s="208"/>
      <c r="J18" s="206">
        <v>-2353432</v>
      </c>
      <c r="K18" s="208"/>
      <c r="L18" s="189">
        <v>-2989664</v>
      </c>
    </row>
    <row r="19" spans="2:12" ht="16.5" customHeight="1">
      <c r="B19" s="232" t="s">
        <v>89</v>
      </c>
      <c r="F19" s="206">
        <v>769175</v>
      </c>
      <c r="G19" s="208"/>
      <c r="H19" s="189">
        <v>840386</v>
      </c>
      <c r="I19" s="208"/>
      <c r="J19" s="206">
        <v>411955</v>
      </c>
      <c r="K19" s="208"/>
      <c r="L19" s="189">
        <v>434382</v>
      </c>
    </row>
    <row r="20" spans="2:12" ht="16.5" customHeight="1">
      <c r="B20" s="232" t="s">
        <v>78</v>
      </c>
      <c r="F20" s="206">
        <v>8384</v>
      </c>
      <c r="G20" s="208"/>
      <c r="H20" s="189">
        <v>5046</v>
      </c>
      <c r="I20" s="208"/>
      <c r="J20" s="206">
        <v>5970</v>
      </c>
      <c r="K20" s="208"/>
      <c r="L20" s="189">
        <v>4102</v>
      </c>
    </row>
    <row r="21" spans="2:11" ht="16.5" customHeight="1">
      <c r="B21" s="232" t="s">
        <v>219</v>
      </c>
      <c r="D21" s="221"/>
      <c r="F21" s="206"/>
      <c r="G21" s="208"/>
      <c r="I21" s="174"/>
      <c r="J21" s="206"/>
      <c r="K21" s="174"/>
    </row>
    <row r="22" spans="2:12" ht="16.5" customHeight="1">
      <c r="B22" s="232"/>
      <c r="C22" s="169" t="s">
        <v>258</v>
      </c>
      <c r="D22" s="221">
        <v>11.1</v>
      </c>
      <c r="F22" s="206">
        <v>33256</v>
      </c>
      <c r="G22" s="208"/>
      <c r="H22" s="189">
        <v>15611</v>
      </c>
      <c r="I22" s="174"/>
      <c r="J22" s="206">
        <v>0</v>
      </c>
      <c r="K22" s="174"/>
      <c r="L22" s="189">
        <v>0</v>
      </c>
    </row>
    <row r="23" spans="2:11" ht="16.5" customHeight="1">
      <c r="B23" s="232" t="s">
        <v>220</v>
      </c>
      <c r="D23" s="221"/>
      <c r="F23" s="206"/>
      <c r="G23" s="208"/>
      <c r="I23" s="174"/>
      <c r="J23" s="206"/>
      <c r="K23" s="174"/>
    </row>
    <row r="24" spans="2:12" ht="16.5" customHeight="1">
      <c r="B24" s="232"/>
      <c r="C24" s="169" t="s">
        <v>247</v>
      </c>
      <c r="D24" s="221"/>
      <c r="F24" s="206" t="s">
        <v>253</v>
      </c>
      <c r="G24" s="208"/>
      <c r="H24" s="189">
        <v>-8759</v>
      </c>
      <c r="I24" s="174"/>
      <c r="J24" s="206">
        <v>0</v>
      </c>
      <c r="K24" s="174"/>
      <c r="L24" s="189">
        <v>0</v>
      </c>
    </row>
    <row r="25" spans="2:11" ht="16.5" customHeight="1">
      <c r="B25" s="232" t="s">
        <v>283</v>
      </c>
      <c r="D25" s="221"/>
      <c r="F25" s="206"/>
      <c r="G25" s="208"/>
      <c r="I25" s="174"/>
      <c r="J25" s="206"/>
      <c r="K25" s="174"/>
    </row>
    <row r="26" spans="1:12" ht="16.5" customHeight="1">
      <c r="A26" s="174"/>
      <c r="B26" s="174"/>
      <c r="C26" s="174" t="s">
        <v>284</v>
      </c>
      <c r="F26" s="206">
        <v>-2506</v>
      </c>
      <c r="G26" s="208"/>
      <c r="H26" s="189">
        <v>25950</v>
      </c>
      <c r="I26" s="208"/>
      <c r="J26" s="206">
        <v>993</v>
      </c>
      <c r="K26" s="208"/>
      <c r="L26" s="189">
        <v>0</v>
      </c>
    </row>
    <row r="27" spans="2:12" ht="16.5" customHeight="1">
      <c r="B27" s="232" t="s">
        <v>201</v>
      </c>
      <c r="F27" s="206">
        <v>766</v>
      </c>
      <c r="G27" s="208"/>
      <c r="H27" s="189">
        <v>0</v>
      </c>
      <c r="I27" s="208"/>
      <c r="J27" s="206">
        <v>0</v>
      </c>
      <c r="K27" s="208"/>
      <c r="L27" s="189">
        <v>0</v>
      </c>
    </row>
    <row r="28" spans="2:12" ht="16.5" customHeight="1">
      <c r="B28" s="232" t="s">
        <v>239</v>
      </c>
      <c r="F28" s="206">
        <v>1286</v>
      </c>
      <c r="G28" s="208"/>
      <c r="H28" s="189">
        <v>0</v>
      </c>
      <c r="I28" s="208"/>
      <c r="J28" s="206">
        <v>1286</v>
      </c>
      <c r="K28" s="208"/>
      <c r="L28" s="189">
        <v>0</v>
      </c>
    </row>
    <row r="29" spans="2:12" ht="16.5" customHeight="1">
      <c r="B29" s="232" t="s">
        <v>259</v>
      </c>
      <c r="F29" s="206">
        <v>699</v>
      </c>
      <c r="G29" s="208"/>
      <c r="H29" s="189">
        <v>2064</v>
      </c>
      <c r="I29" s="208"/>
      <c r="J29" s="206">
        <v>0</v>
      </c>
      <c r="K29" s="208"/>
      <c r="L29" s="189">
        <v>0</v>
      </c>
    </row>
    <row r="30" spans="2:12" ht="16.5" customHeight="1">
      <c r="B30" s="232" t="s">
        <v>248</v>
      </c>
      <c r="F30" s="206">
        <v>-37684</v>
      </c>
      <c r="G30" s="208"/>
      <c r="H30" s="189">
        <v>-1054</v>
      </c>
      <c r="I30" s="208"/>
      <c r="J30" s="206">
        <v>-38207</v>
      </c>
      <c r="K30" s="208"/>
      <c r="L30" s="189">
        <v>-14249</v>
      </c>
    </row>
    <row r="31" spans="2:11" ht="16.5" customHeight="1">
      <c r="B31" s="232" t="s">
        <v>196</v>
      </c>
      <c r="F31" s="206"/>
      <c r="G31" s="208"/>
      <c r="I31" s="208"/>
      <c r="J31" s="206"/>
      <c r="K31" s="208"/>
    </row>
    <row r="32" spans="2:12" ht="16.5" customHeight="1">
      <c r="B32" s="232"/>
      <c r="C32" s="169" t="s">
        <v>197</v>
      </c>
      <c r="D32" s="221">
        <v>21.6</v>
      </c>
      <c r="F32" s="214" t="s">
        <v>253</v>
      </c>
      <c r="G32" s="208"/>
      <c r="H32" s="190">
        <v>0</v>
      </c>
      <c r="I32" s="208"/>
      <c r="J32" s="214">
        <v>-28634</v>
      </c>
      <c r="K32" s="208"/>
      <c r="L32" s="190">
        <v>-28293</v>
      </c>
    </row>
    <row r="33" spans="2:11" ht="16.5" customHeight="1">
      <c r="B33" s="232"/>
      <c r="F33" s="206"/>
      <c r="G33" s="208"/>
      <c r="I33" s="208"/>
      <c r="J33" s="206"/>
      <c r="K33" s="208"/>
    </row>
    <row r="34" spans="1:12" ht="16.5" customHeight="1">
      <c r="A34" s="174"/>
      <c r="B34" s="169" t="s">
        <v>147</v>
      </c>
      <c r="F34" s="212"/>
      <c r="G34" s="174"/>
      <c r="H34" s="241"/>
      <c r="I34" s="174"/>
      <c r="J34" s="212"/>
      <c r="K34" s="174"/>
      <c r="L34" s="241"/>
    </row>
    <row r="35" spans="3:12" ht="16.5" customHeight="1">
      <c r="C35" s="169" t="s">
        <v>148</v>
      </c>
      <c r="F35" s="206">
        <f>SUM(F11:F32)</f>
        <v>4715649</v>
      </c>
      <c r="G35" s="171"/>
      <c r="H35" s="189">
        <f>SUM(H11:H32)</f>
        <v>4699856</v>
      </c>
      <c r="I35" s="171"/>
      <c r="J35" s="206">
        <f>SUM(J11:J32)</f>
        <v>-66272</v>
      </c>
      <c r="K35" s="172"/>
      <c r="L35" s="189">
        <f>SUM(L11:L32)</f>
        <v>-105943</v>
      </c>
    </row>
    <row r="36" spans="2:12" ht="16.5" customHeight="1">
      <c r="B36" s="169" t="s">
        <v>44</v>
      </c>
      <c r="D36" s="168"/>
      <c r="E36" s="167"/>
      <c r="F36" s="242"/>
      <c r="G36" s="243"/>
      <c r="H36" s="244"/>
      <c r="I36" s="245"/>
      <c r="J36" s="242"/>
      <c r="K36" s="243"/>
      <c r="L36" s="244"/>
    </row>
    <row r="37" spans="2:12" ht="16.5" customHeight="1">
      <c r="B37" s="174"/>
      <c r="C37" s="232" t="s">
        <v>63</v>
      </c>
      <c r="D37" s="168"/>
      <c r="E37" s="167"/>
      <c r="F37" s="246">
        <v>167182</v>
      </c>
      <c r="G37" s="243"/>
      <c r="H37" s="247">
        <v>351400</v>
      </c>
      <c r="I37" s="243"/>
      <c r="J37" s="246">
        <v>64330</v>
      </c>
      <c r="K37" s="245"/>
      <c r="L37" s="247">
        <v>-28962</v>
      </c>
    </row>
    <row r="38" spans="2:12" ht="16.5" customHeight="1">
      <c r="B38" s="174"/>
      <c r="C38" s="232" t="s">
        <v>92</v>
      </c>
      <c r="D38" s="168"/>
      <c r="E38" s="167"/>
      <c r="F38" s="246">
        <v>-9212</v>
      </c>
      <c r="G38" s="243"/>
      <c r="H38" s="247">
        <v>-137161</v>
      </c>
      <c r="I38" s="243"/>
      <c r="J38" s="246">
        <v>-30925</v>
      </c>
      <c r="K38" s="245"/>
      <c r="L38" s="247">
        <v>-41268</v>
      </c>
    </row>
    <row r="39" spans="2:12" ht="16.5" customHeight="1">
      <c r="B39" s="174"/>
      <c r="C39" s="232" t="s">
        <v>32</v>
      </c>
      <c r="D39" s="168"/>
      <c r="E39" s="167"/>
      <c r="F39" s="246">
        <v>-755453</v>
      </c>
      <c r="G39" s="243"/>
      <c r="H39" s="247">
        <v>-141814</v>
      </c>
      <c r="I39" s="243"/>
      <c r="J39" s="246">
        <v>24684</v>
      </c>
      <c r="K39" s="245"/>
      <c r="L39" s="247">
        <v>43204</v>
      </c>
    </row>
    <row r="40" spans="2:12" ht="16.5" customHeight="1">
      <c r="B40" s="174"/>
      <c r="C40" s="232" t="s">
        <v>79</v>
      </c>
      <c r="D40" s="168"/>
      <c r="E40" s="167"/>
      <c r="F40" s="246">
        <v>1818</v>
      </c>
      <c r="G40" s="243"/>
      <c r="H40" s="247">
        <v>-24916</v>
      </c>
      <c r="I40" s="243"/>
      <c r="J40" s="246">
        <v>4956</v>
      </c>
      <c r="K40" s="245"/>
      <c r="L40" s="247">
        <v>6186</v>
      </c>
    </row>
    <row r="41" spans="2:12" ht="16.5" customHeight="1">
      <c r="B41" s="174"/>
      <c r="C41" s="232" t="s">
        <v>64</v>
      </c>
      <c r="D41" s="168"/>
      <c r="E41" s="167"/>
      <c r="F41" s="246">
        <v>180487</v>
      </c>
      <c r="G41" s="243"/>
      <c r="H41" s="247">
        <v>28185</v>
      </c>
      <c r="I41" s="243"/>
      <c r="J41" s="246">
        <v>-130717</v>
      </c>
      <c r="K41" s="245"/>
      <c r="L41" s="247">
        <v>44864</v>
      </c>
    </row>
    <row r="42" spans="2:12" ht="16.5" customHeight="1">
      <c r="B42" s="174"/>
      <c r="C42" s="232" t="s">
        <v>93</v>
      </c>
      <c r="D42" s="168"/>
      <c r="E42" s="167"/>
      <c r="F42" s="246">
        <v>103615</v>
      </c>
      <c r="G42" s="243"/>
      <c r="H42" s="247">
        <v>-1422</v>
      </c>
      <c r="I42" s="243"/>
      <c r="J42" s="246">
        <v>119957</v>
      </c>
      <c r="K42" s="245"/>
      <c r="L42" s="247">
        <v>85814</v>
      </c>
    </row>
    <row r="43" spans="2:12" ht="16.5" customHeight="1">
      <c r="B43" s="174"/>
      <c r="C43" s="232" t="s">
        <v>133</v>
      </c>
      <c r="D43" s="168"/>
      <c r="E43" s="167"/>
      <c r="F43" s="248">
        <v>1089</v>
      </c>
      <c r="G43" s="243"/>
      <c r="H43" s="249">
        <v>172</v>
      </c>
      <c r="I43" s="208"/>
      <c r="J43" s="214">
        <v>0</v>
      </c>
      <c r="K43" s="208"/>
      <c r="L43" s="190">
        <v>171</v>
      </c>
    </row>
    <row r="44" spans="2:12" ht="16.5" customHeight="1">
      <c r="B44" s="174"/>
      <c r="C44" s="232"/>
      <c r="D44" s="168"/>
      <c r="E44" s="167"/>
      <c r="F44" s="242"/>
      <c r="G44" s="243"/>
      <c r="H44" s="244"/>
      <c r="I44" s="245"/>
      <c r="J44" s="242"/>
      <c r="K44" s="243"/>
      <c r="L44" s="244"/>
    </row>
    <row r="45" spans="1:12" ht="16.5" customHeight="1">
      <c r="A45" s="174"/>
      <c r="B45" s="169" t="s">
        <v>168</v>
      </c>
      <c r="C45" s="174"/>
      <c r="D45" s="168"/>
      <c r="E45" s="167"/>
      <c r="F45" s="246">
        <f>SUM(F35,F37:F43)</f>
        <v>4405175</v>
      </c>
      <c r="G45" s="243"/>
      <c r="H45" s="247">
        <f>SUM(H35,H37:H43)</f>
        <v>4774300</v>
      </c>
      <c r="I45" s="245"/>
      <c r="J45" s="246">
        <f>SUM(J35:J43)</f>
        <v>-13987</v>
      </c>
      <c r="K45" s="243"/>
      <c r="L45" s="247">
        <f>SUM(L35:L43)</f>
        <v>4066</v>
      </c>
    </row>
    <row r="46" spans="1:12" ht="16.5" customHeight="1">
      <c r="A46" s="174"/>
      <c r="C46" s="232" t="s">
        <v>33</v>
      </c>
      <c r="D46" s="168"/>
      <c r="E46" s="167"/>
      <c r="F46" s="248">
        <v>-24697</v>
      </c>
      <c r="G46" s="243"/>
      <c r="H46" s="249">
        <v>-14039</v>
      </c>
      <c r="I46" s="243"/>
      <c r="J46" s="248">
        <v>-3512</v>
      </c>
      <c r="K46" s="245"/>
      <c r="L46" s="249">
        <v>-6450</v>
      </c>
    </row>
    <row r="47" spans="1:12" ht="16.5" customHeight="1">
      <c r="A47" s="174"/>
      <c r="D47" s="168"/>
      <c r="E47" s="167"/>
      <c r="F47" s="242"/>
      <c r="G47" s="243"/>
      <c r="H47" s="244"/>
      <c r="I47" s="245"/>
      <c r="J47" s="242"/>
      <c r="K47" s="243"/>
      <c r="L47" s="244"/>
    </row>
    <row r="48" spans="1:12" ht="16.5" customHeight="1">
      <c r="A48" s="167" t="s">
        <v>285</v>
      </c>
      <c r="B48" s="174"/>
      <c r="C48" s="174"/>
      <c r="D48" s="168"/>
      <c r="E48" s="167"/>
      <c r="F48" s="242"/>
      <c r="G48" s="243"/>
      <c r="H48" s="244"/>
      <c r="I48" s="245"/>
      <c r="J48" s="242"/>
      <c r="K48" s="243"/>
      <c r="L48" s="244"/>
    </row>
    <row r="49" spans="1:12" ht="16.5" customHeight="1">
      <c r="A49" s="167" t="s">
        <v>286</v>
      </c>
      <c r="B49" s="167"/>
      <c r="C49" s="167"/>
      <c r="D49" s="168"/>
      <c r="E49" s="167"/>
      <c r="F49" s="248">
        <f>SUM(F45:F46)</f>
        <v>4380478</v>
      </c>
      <c r="G49" s="243"/>
      <c r="H49" s="249">
        <f>SUM(H45:H46)</f>
        <v>4760261</v>
      </c>
      <c r="I49" s="245"/>
      <c r="J49" s="248">
        <f>SUM(J45:J46)</f>
        <v>-17499</v>
      </c>
      <c r="K49" s="243"/>
      <c r="L49" s="249">
        <f>SUM(L45:L46)</f>
        <v>-2384</v>
      </c>
    </row>
    <row r="50" spans="2:12" ht="16.5" customHeight="1">
      <c r="B50" s="174"/>
      <c r="C50" s="167"/>
      <c r="D50" s="168"/>
      <c r="E50" s="167"/>
      <c r="F50" s="174"/>
      <c r="G50" s="174"/>
      <c r="H50" s="241"/>
      <c r="I50" s="174"/>
      <c r="J50" s="174"/>
      <c r="K50" s="174"/>
      <c r="L50" s="241"/>
    </row>
    <row r="51" spans="2:12" ht="16.5" customHeight="1">
      <c r="B51" s="174"/>
      <c r="C51" s="167"/>
      <c r="D51" s="168"/>
      <c r="E51" s="167"/>
      <c r="F51" s="174"/>
      <c r="G51" s="174"/>
      <c r="H51" s="241"/>
      <c r="I51" s="174"/>
      <c r="J51" s="174"/>
      <c r="K51" s="174"/>
      <c r="L51" s="241"/>
    </row>
    <row r="52" spans="2:12" ht="16.5" customHeight="1">
      <c r="B52" s="174"/>
      <c r="C52" s="167"/>
      <c r="D52" s="168"/>
      <c r="E52" s="167"/>
      <c r="F52" s="174"/>
      <c r="G52" s="174"/>
      <c r="H52" s="241"/>
      <c r="I52" s="174"/>
      <c r="J52" s="174"/>
      <c r="K52" s="174"/>
      <c r="L52" s="241"/>
    </row>
    <row r="53" spans="2:12" ht="17.25" customHeight="1">
      <c r="B53" s="174"/>
      <c r="C53" s="167"/>
      <c r="D53" s="168"/>
      <c r="E53" s="167"/>
      <c r="F53" s="174"/>
      <c r="G53" s="174"/>
      <c r="H53" s="241"/>
      <c r="I53" s="174"/>
      <c r="J53" s="174"/>
      <c r="K53" s="174"/>
      <c r="L53" s="241"/>
    </row>
    <row r="54" spans="2:12" ht="24.75" customHeight="1">
      <c r="B54" s="174"/>
      <c r="C54" s="167"/>
      <c r="D54" s="168"/>
      <c r="E54" s="167"/>
      <c r="F54" s="174"/>
      <c r="G54" s="174"/>
      <c r="H54" s="241"/>
      <c r="I54" s="174"/>
      <c r="J54" s="174"/>
      <c r="K54" s="174"/>
      <c r="L54" s="241"/>
    </row>
    <row r="55" spans="1:12" ht="33" customHeight="1">
      <c r="A55" s="275" t="str">
        <f>'2-4'!$A$56</f>
        <v>The accompanying condensed notes to the interim financial information on pages 14 to 46 are an integral part of this interim financial information.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</row>
    <row r="56" spans="1:12" ht="16.5" customHeight="1">
      <c r="A56" s="167" t="str">
        <f>+A1</f>
        <v>Energy Absolute Public Company Limited</v>
      </c>
      <c r="B56" s="167"/>
      <c r="C56" s="167"/>
      <c r="D56" s="168"/>
      <c r="G56" s="171"/>
      <c r="I56" s="172"/>
      <c r="K56" s="171"/>
      <c r="L56" s="173" t="s">
        <v>54</v>
      </c>
    </row>
    <row r="57" spans="1:11" ht="16.5" customHeight="1">
      <c r="A57" s="167" t="str">
        <f>A2</f>
        <v>Statement of Cash Flows </v>
      </c>
      <c r="B57" s="167"/>
      <c r="C57" s="167"/>
      <c r="D57" s="168"/>
      <c r="G57" s="171"/>
      <c r="I57" s="172"/>
      <c r="K57" s="171"/>
    </row>
    <row r="58" spans="1:12" ht="16.5" customHeight="1">
      <c r="A58" s="175" t="str">
        <f>+A3</f>
        <v>For the six-month period ended 30 June 2021</v>
      </c>
      <c r="B58" s="175"/>
      <c r="C58" s="175"/>
      <c r="D58" s="176"/>
      <c r="E58" s="177"/>
      <c r="F58" s="178"/>
      <c r="G58" s="179"/>
      <c r="H58" s="190"/>
      <c r="I58" s="180"/>
      <c r="J58" s="178"/>
      <c r="K58" s="179"/>
      <c r="L58" s="190"/>
    </row>
    <row r="59" spans="1:11" ht="16.5" customHeight="1">
      <c r="A59" s="167"/>
      <c r="B59" s="167"/>
      <c r="C59" s="167"/>
      <c r="D59" s="168"/>
      <c r="G59" s="171"/>
      <c r="I59" s="172"/>
      <c r="K59" s="171"/>
    </row>
    <row r="60" spans="1:11" ht="16.5" customHeight="1">
      <c r="A60" s="167"/>
      <c r="B60" s="167"/>
      <c r="C60" s="167"/>
      <c r="D60" s="168"/>
      <c r="G60" s="171"/>
      <c r="I60" s="172"/>
      <c r="K60" s="171"/>
    </row>
    <row r="61" spans="6:12" ht="16.5" customHeight="1">
      <c r="F61" s="276" t="s">
        <v>46</v>
      </c>
      <c r="G61" s="276"/>
      <c r="H61" s="276"/>
      <c r="I61" s="194"/>
      <c r="J61" s="276" t="s">
        <v>101</v>
      </c>
      <c r="K61" s="276"/>
      <c r="L61" s="276"/>
    </row>
    <row r="62" spans="1:12" ht="16.5" customHeight="1">
      <c r="A62" s="174"/>
      <c r="E62" s="167"/>
      <c r="F62" s="277" t="s">
        <v>129</v>
      </c>
      <c r="G62" s="277"/>
      <c r="H62" s="277"/>
      <c r="I62" s="196"/>
      <c r="J62" s="277" t="s">
        <v>129</v>
      </c>
      <c r="K62" s="277"/>
      <c r="L62" s="277"/>
    </row>
    <row r="63" spans="5:12" ht="16.5" customHeight="1">
      <c r="E63" s="167"/>
      <c r="F63" s="236" t="s">
        <v>237</v>
      </c>
      <c r="G63" s="201"/>
      <c r="H63" s="237" t="s">
        <v>166</v>
      </c>
      <c r="I63" s="201"/>
      <c r="J63" s="236" t="s">
        <v>237</v>
      </c>
      <c r="K63" s="201"/>
      <c r="L63" s="237" t="s">
        <v>166</v>
      </c>
    </row>
    <row r="64" spans="4:12" ht="16.5" customHeight="1">
      <c r="D64" s="176" t="s">
        <v>2</v>
      </c>
      <c r="E64" s="167"/>
      <c r="F64" s="203" t="s">
        <v>81</v>
      </c>
      <c r="G64" s="201"/>
      <c r="H64" s="238" t="s">
        <v>81</v>
      </c>
      <c r="I64" s="201"/>
      <c r="J64" s="203" t="s">
        <v>81</v>
      </c>
      <c r="K64" s="201"/>
      <c r="L64" s="238" t="s">
        <v>81</v>
      </c>
    </row>
    <row r="65" spans="1:12" ht="16.5" customHeight="1">
      <c r="A65" s="167" t="s">
        <v>34</v>
      </c>
      <c r="E65" s="167"/>
      <c r="F65" s="242"/>
      <c r="G65" s="243"/>
      <c r="H65" s="244"/>
      <c r="I65" s="245"/>
      <c r="J65" s="242"/>
      <c r="K65" s="243"/>
      <c r="L65" s="244"/>
    </row>
    <row r="66" spans="1:12" ht="16.5" customHeight="1">
      <c r="A66" s="169" t="s">
        <v>128</v>
      </c>
      <c r="D66" s="168"/>
      <c r="E66" s="167"/>
      <c r="F66" s="246">
        <v>-52073</v>
      </c>
      <c r="G66" s="243"/>
      <c r="H66" s="247">
        <v>39079</v>
      </c>
      <c r="I66" s="243"/>
      <c r="J66" s="246">
        <v>-55184</v>
      </c>
      <c r="K66" s="245"/>
      <c r="L66" s="247">
        <v>0</v>
      </c>
    </row>
    <row r="67" spans="1:12" ht="16.5" customHeight="1">
      <c r="A67" s="251" t="s">
        <v>263</v>
      </c>
      <c r="D67" s="221">
        <v>21.4</v>
      </c>
      <c r="E67" s="167"/>
      <c r="F67" s="246">
        <v>0</v>
      </c>
      <c r="G67" s="243"/>
      <c r="H67" s="247">
        <v>0</v>
      </c>
      <c r="I67" s="243"/>
      <c r="J67" s="246">
        <v>101133</v>
      </c>
      <c r="K67" s="245"/>
      <c r="L67" s="247">
        <v>700000</v>
      </c>
    </row>
    <row r="68" spans="1:12" ht="16.5" customHeight="1">
      <c r="A68" s="169" t="s">
        <v>213</v>
      </c>
      <c r="D68" s="221">
        <v>21.4</v>
      </c>
      <c r="E68" s="167"/>
      <c r="F68" s="206">
        <v>0</v>
      </c>
      <c r="G68" s="243"/>
      <c r="H68" s="189">
        <v>0</v>
      </c>
      <c r="I68" s="243"/>
      <c r="J68" s="246">
        <v>-660011</v>
      </c>
      <c r="K68" s="245"/>
      <c r="L68" s="247">
        <v>-1420000</v>
      </c>
    </row>
    <row r="69" spans="1:12" ht="16.5" customHeight="1">
      <c r="A69" s="169" t="s">
        <v>103</v>
      </c>
      <c r="D69" s="221">
        <v>21.4</v>
      </c>
      <c r="E69" s="167"/>
      <c r="F69" s="206">
        <v>0</v>
      </c>
      <c r="G69" s="243"/>
      <c r="H69" s="189">
        <v>0</v>
      </c>
      <c r="I69" s="174"/>
      <c r="J69" s="246">
        <v>1450000</v>
      </c>
      <c r="K69" s="174"/>
      <c r="L69" s="247">
        <v>1625000</v>
      </c>
    </row>
    <row r="70" spans="1:12" ht="16.5" customHeight="1">
      <c r="A70" s="169" t="s">
        <v>240</v>
      </c>
      <c r="D70" s="221">
        <v>21.4</v>
      </c>
      <c r="E70" s="167"/>
      <c r="F70" s="206">
        <v>0</v>
      </c>
      <c r="G70" s="243"/>
      <c r="H70" s="189">
        <v>0</v>
      </c>
      <c r="I70" s="174"/>
      <c r="J70" s="246">
        <v>-110000</v>
      </c>
      <c r="K70" s="174"/>
      <c r="L70" s="247">
        <v>0</v>
      </c>
    </row>
    <row r="71" spans="1:12" ht="16.5" customHeight="1">
      <c r="A71" s="240" t="s">
        <v>227</v>
      </c>
      <c r="B71" s="240"/>
      <c r="C71" s="240"/>
      <c r="D71" s="221"/>
      <c r="E71" s="167"/>
      <c r="F71" s="206"/>
      <c r="G71" s="243"/>
      <c r="I71" s="174"/>
      <c r="J71" s="246"/>
      <c r="K71" s="174"/>
      <c r="L71" s="247"/>
    </row>
    <row r="72" spans="1:12" ht="16.5" customHeight="1">
      <c r="A72" s="240"/>
      <c r="B72" s="240" t="s">
        <v>215</v>
      </c>
      <c r="C72" s="240"/>
      <c r="E72" s="167"/>
      <c r="F72" s="206" t="s">
        <v>253</v>
      </c>
      <c r="G72" s="243"/>
      <c r="H72" s="189">
        <v>-5134071</v>
      </c>
      <c r="I72" s="174"/>
      <c r="J72" s="246">
        <v>0</v>
      </c>
      <c r="K72" s="174"/>
      <c r="L72" s="247">
        <v>-5134071</v>
      </c>
    </row>
    <row r="73" spans="1:12" ht="16.5" customHeight="1">
      <c r="A73" s="169" t="s">
        <v>189</v>
      </c>
      <c r="D73" s="221"/>
      <c r="E73" s="167"/>
      <c r="F73" s="246" t="s">
        <v>253</v>
      </c>
      <c r="G73" s="243"/>
      <c r="H73" s="247">
        <v>144</v>
      </c>
      <c r="I73" s="174"/>
      <c r="J73" s="246">
        <v>0</v>
      </c>
      <c r="K73" s="245"/>
      <c r="L73" s="247">
        <v>0</v>
      </c>
    </row>
    <row r="74" spans="1:12" ht="16.5" customHeight="1">
      <c r="A74" s="232" t="s">
        <v>190</v>
      </c>
      <c r="B74" s="232"/>
      <c r="C74" s="232"/>
      <c r="D74" s="221"/>
      <c r="E74" s="167"/>
      <c r="F74" s="246" t="s">
        <v>253</v>
      </c>
      <c r="G74" s="243"/>
      <c r="H74" s="247">
        <v>-310565</v>
      </c>
      <c r="I74" s="252"/>
      <c r="J74" s="253">
        <v>0</v>
      </c>
      <c r="K74" s="254"/>
      <c r="L74" s="255">
        <v>0</v>
      </c>
    </row>
    <row r="75" spans="1:12" ht="16.5" customHeight="1">
      <c r="A75" s="169" t="s">
        <v>87</v>
      </c>
      <c r="D75" s="221">
        <v>11.1</v>
      </c>
      <c r="E75" s="167"/>
      <c r="F75" s="246">
        <v>0</v>
      </c>
      <c r="G75" s="243"/>
      <c r="H75" s="247">
        <v>0</v>
      </c>
      <c r="I75" s="252"/>
      <c r="J75" s="253">
        <v>-1744542</v>
      </c>
      <c r="K75" s="254"/>
      <c r="L75" s="255">
        <v>-1587130</v>
      </c>
    </row>
    <row r="76" spans="1:12" ht="16.5" customHeight="1">
      <c r="A76" s="169" t="s">
        <v>270</v>
      </c>
      <c r="D76" s="221">
        <v>11.1</v>
      </c>
      <c r="E76" s="167"/>
      <c r="F76" s="246">
        <v>-21990</v>
      </c>
      <c r="G76" s="243"/>
      <c r="H76" s="247">
        <v>0</v>
      </c>
      <c r="I76" s="252"/>
      <c r="J76" s="253">
        <v>0</v>
      </c>
      <c r="K76" s="254"/>
      <c r="L76" s="255">
        <v>0</v>
      </c>
    </row>
    <row r="77" spans="1:12" ht="16.5" customHeight="1">
      <c r="A77" s="240" t="s">
        <v>249</v>
      </c>
      <c r="D77" s="221">
        <v>11.1</v>
      </c>
      <c r="E77" s="167"/>
      <c r="F77" s="246">
        <v>-20000</v>
      </c>
      <c r="G77" s="243"/>
      <c r="H77" s="247">
        <v>-2185</v>
      </c>
      <c r="I77" s="252"/>
      <c r="J77" s="253">
        <v>0</v>
      </c>
      <c r="K77" s="254"/>
      <c r="L77" s="255">
        <v>-2185</v>
      </c>
    </row>
    <row r="78" spans="1:12" ht="16.5" customHeight="1">
      <c r="A78" s="169" t="s">
        <v>140</v>
      </c>
      <c r="D78" s="168"/>
      <c r="E78" s="167"/>
      <c r="F78" s="246">
        <v>-444</v>
      </c>
      <c r="G78" s="243"/>
      <c r="H78" s="247">
        <v>0</v>
      </c>
      <c r="I78" s="243"/>
      <c r="J78" s="246">
        <v>-444</v>
      </c>
      <c r="K78" s="245"/>
      <c r="L78" s="247">
        <v>0</v>
      </c>
    </row>
    <row r="79" spans="1:12" ht="16.5" customHeight="1">
      <c r="A79" s="169" t="s">
        <v>226</v>
      </c>
      <c r="D79" s="168"/>
      <c r="E79" s="167"/>
      <c r="F79" s="212">
        <v>-2568913</v>
      </c>
      <c r="G79" s="243"/>
      <c r="H79" s="241">
        <v>-3364725</v>
      </c>
      <c r="J79" s="212">
        <v>-13173</v>
      </c>
      <c r="L79" s="241">
        <v>-866758</v>
      </c>
    </row>
    <row r="80" spans="1:12" ht="16.5" customHeight="1">
      <c r="A80" s="169" t="s">
        <v>216</v>
      </c>
      <c r="D80" s="168"/>
      <c r="E80" s="167"/>
      <c r="F80" s="246">
        <v>6794</v>
      </c>
      <c r="G80" s="243"/>
      <c r="H80" s="247">
        <v>4288</v>
      </c>
      <c r="I80" s="174"/>
      <c r="J80" s="206">
        <v>3294</v>
      </c>
      <c r="K80" s="174"/>
      <c r="L80" s="189">
        <v>0</v>
      </c>
    </row>
    <row r="81" spans="1:12" ht="16.5" customHeight="1">
      <c r="A81" s="169" t="s">
        <v>264</v>
      </c>
      <c r="D81" s="168"/>
      <c r="E81" s="167"/>
      <c r="F81" s="246">
        <v>-45442</v>
      </c>
      <c r="G81" s="243"/>
      <c r="H81" s="247">
        <v>-21330</v>
      </c>
      <c r="I81" s="174"/>
      <c r="J81" s="206">
        <v>-889</v>
      </c>
      <c r="K81" s="174"/>
      <c r="L81" s="189">
        <v>-171</v>
      </c>
    </row>
    <row r="82" spans="1:11" ht="16.5" customHeight="1">
      <c r="A82" s="169" t="s">
        <v>161</v>
      </c>
      <c r="D82" s="168"/>
      <c r="E82" s="167"/>
      <c r="F82" s="246"/>
      <c r="G82" s="243"/>
      <c r="H82" s="247"/>
      <c r="I82" s="174"/>
      <c r="J82" s="206"/>
      <c r="K82" s="174"/>
    </row>
    <row r="83" spans="1:12" ht="16.5" customHeight="1">
      <c r="A83" s="174"/>
      <c r="B83" s="169" t="s">
        <v>142</v>
      </c>
      <c r="D83" s="221">
        <v>21.6</v>
      </c>
      <c r="E83" s="167"/>
      <c r="F83" s="246" t="s">
        <v>253</v>
      </c>
      <c r="G83" s="243"/>
      <c r="H83" s="247">
        <v>0</v>
      </c>
      <c r="I83" s="174"/>
      <c r="J83" s="206">
        <v>59418</v>
      </c>
      <c r="K83" s="174"/>
      <c r="L83" s="189">
        <v>50930</v>
      </c>
    </row>
    <row r="84" spans="1:12" ht="16.5" customHeight="1">
      <c r="A84" s="169" t="s">
        <v>104</v>
      </c>
      <c r="D84" s="168"/>
      <c r="E84" s="167"/>
      <c r="F84" s="246" t="s">
        <v>253</v>
      </c>
      <c r="G84" s="243"/>
      <c r="H84" s="247">
        <v>0</v>
      </c>
      <c r="I84" s="243"/>
      <c r="J84" s="206">
        <v>2353432</v>
      </c>
      <c r="K84" s="245"/>
      <c r="L84" s="189">
        <v>2989664</v>
      </c>
    </row>
    <row r="85" spans="1:12" ht="16.5" customHeight="1">
      <c r="A85" s="169" t="s">
        <v>105</v>
      </c>
      <c r="D85" s="168"/>
      <c r="E85" s="167"/>
      <c r="F85" s="246">
        <v>4146</v>
      </c>
      <c r="G85" s="243"/>
      <c r="H85" s="247">
        <v>19201</v>
      </c>
      <c r="I85" s="243"/>
      <c r="J85" s="246">
        <v>93450</v>
      </c>
      <c r="K85" s="245"/>
      <c r="L85" s="247">
        <v>121256</v>
      </c>
    </row>
    <row r="86" spans="1:12" ht="16.5" customHeight="1">
      <c r="A86" s="169" t="s">
        <v>214</v>
      </c>
      <c r="D86" s="168"/>
      <c r="E86" s="167"/>
      <c r="F86" s="248" t="s">
        <v>253</v>
      </c>
      <c r="G86" s="243"/>
      <c r="H86" s="249">
        <v>-6152</v>
      </c>
      <c r="I86" s="243"/>
      <c r="J86" s="248">
        <v>0</v>
      </c>
      <c r="K86" s="245"/>
      <c r="L86" s="249">
        <v>0</v>
      </c>
    </row>
    <row r="87" spans="4:12" ht="16.5" customHeight="1">
      <c r="D87" s="168"/>
      <c r="E87" s="167"/>
      <c r="F87" s="242"/>
      <c r="G87" s="243"/>
      <c r="H87" s="244"/>
      <c r="I87" s="245"/>
      <c r="J87" s="242"/>
      <c r="K87" s="243"/>
      <c r="L87" s="244"/>
    </row>
    <row r="88" spans="1:12" ht="16.5" customHeight="1">
      <c r="A88" s="167" t="s">
        <v>285</v>
      </c>
      <c r="B88" s="167"/>
      <c r="C88" s="174"/>
      <c r="D88" s="168"/>
      <c r="E88" s="167"/>
      <c r="F88" s="242"/>
      <c r="G88" s="243"/>
      <c r="H88" s="244"/>
      <c r="I88" s="245"/>
      <c r="J88" s="242"/>
      <c r="K88" s="243"/>
      <c r="L88" s="244"/>
    </row>
    <row r="89" spans="1:12" ht="16.5" customHeight="1">
      <c r="A89" s="167" t="s">
        <v>287</v>
      </c>
      <c r="B89" s="167"/>
      <c r="C89" s="167"/>
      <c r="D89" s="168"/>
      <c r="E89" s="167"/>
      <c r="F89" s="248">
        <f>SUM(F66:F86)</f>
        <v>-2697922</v>
      </c>
      <c r="G89" s="243"/>
      <c r="H89" s="249">
        <f>SUM(H66:H86)</f>
        <v>-8776316</v>
      </c>
      <c r="I89" s="245"/>
      <c r="J89" s="248">
        <f>SUM(J66:J86)</f>
        <v>1476484</v>
      </c>
      <c r="K89" s="243"/>
      <c r="L89" s="249">
        <f>SUM(L66:L86)</f>
        <v>-3523465</v>
      </c>
    </row>
    <row r="90" spans="4:12" ht="16.5" customHeight="1">
      <c r="D90" s="168"/>
      <c r="E90" s="167"/>
      <c r="F90" s="242"/>
      <c r="G90" s="243"/>
      <c r="H90" s="244"/>
      <c r="I90" s="245"/>
      <c r="J90" s="242"/>
      <c r="K90" s="243"/>
      <c r="L90" s="244"/>
    </row>
    <row r="91" spans="1:12" ht="16.5" customHeight="1">
      <c r="A91" s="167" t="s">
        <v>35</v>
      </c>
      <c r="D91" s="168"/>
      <c r="E91" s="167"/>
      <c r="F91" s="242"/>
      <c r="G91" s="243"/>
      <c r="H91" s="244"/>
      <c r="I91" s="245"/>
      <c r="J91" s="242"/>
      <c r="K91" s="243"/>
      <c r="L91" s="244"/>
    </row>
    <row r="92" spans="1:12" ht="16.5" customHeight="1">
      <c r="A92" s="169" t="s">
        <v>202</v>
      </c>
      <c r="D92" s="181">
        <v>15</v>
      </c>
      <c r="E92" s="167"/>
      <c r="F92" s="246">
        <v>3294880</v>
      </c>
      <c r="G92" s="243"/>
      <c r="H92" s="247">
        <v>2698547</v>
      </c>
      <c r="I92" s="245"/>
      <c r="J92" s="253">
        <v>2433720</v>
      </c>
      <c r="K92" s="243"/>
      <c r="L92" s="255">
        <v>2092121</v>
      </c>
    </row>
    <row r="93" spans="1:12" ht="16.5" customHeight="1">
      <c r="A93" s="232" t="s">
        <v>203</v>
      </c>
      <c r="C93" s="174"/>
      <c r="D93" s="181">
        <v>15</v>
      </c>
      <c r="E93" s="167"/>
      <c r="F93" s="212">
        <v>-3529567</v>
      </c>
      <c r="G93" s="174"/>
      <c r="H93" s="241">
        <v>-1994640</v>
      </c>
      <c r="I93" s="174"/>
      <c r="J93" s="253">
        <v>-713236</v>
      </c>
      <c r="K93" s="174"/>
      <c r="L93" s="255">
        <v>-1570865</v>
      </c>
    </row>
    <row r="94" spans="1:12" ht="16.5" customHeight="1">
      <c r="A94" s="232" t="s">
        <v>204</v>
      </c>
      <c r="C94" s="174"/>
      <c r="D94" s="181">
        <v>16</v>
      </c>
      <c r="E94" s="167"/>
      <c r="F94" s="256">
        <v>4352875</v>
      </c>
      <c r="G94" s="243"/>
      <c r="H94" s="257">
        <v>161207</v>
      </c>
      <c r="I94" s="243"/>
      <c r="J94" s="253">
        <v>1500000</v>
      </c>
      <c r="K94" s="245"/>
      <c r="L94" s="255">
        <v>0</v>
      </c>
    </row>
    <row r="95" spans="1:12" ht="16.5" customHeight="1">
      <c r="A95" s="232" t="s">
        <v>205</v>
      </c>
      <c r="B95" s="232"/>
      <c r="C95" s="232"/>
      <c r="D95" s="181">
        <v>16</v>
      </c>
      <c r="E95" s="167"/>
      <c r="F95" s="246">
        <v>-3411906</v>
      </c>
      <c r="G95" s="243"/>
      <c r="H95" s="247">
        <v>-50216</v>
      </c>
      <c r="I95" s="243"/>
      <c r="J95" s="253">
        <v>-3270000</v>
      </c>
      <c r="K95" s="245"/>
      <c r="L95" s="255">
        <v>0</v>
      </c>
    </row>
    <row r="96" spans="1:12" ht="16.5" customHeight="1">
      <c r="A96" s="169" t="s">
        <v>265</v>
      </c>
      <c r="B96" s="232"/>
      <c r="C96" s="232"/>
      <c r="E96" s="167"/>
      <c r="F96" s="246"/>
      <c r="G96" s="243"/>
      <c r="H96" s="247"/>
      <c r="I96" s="243"/>
      <c r="J96" s="253"/>
      <c r="K96" s="245"/>
      <c r="L96" s="255"/>
    </row>
    <row r="97" spans="2:12" ht="16.5" customHeight="1">
      <c r="B97" s="232" t="s">
        <v>167</v>
      </c>
      <c r="C97" s="232"/>
      <c r="D97" s="221">
        <v>21.5</v>
      </c>
      <c r="E97" s="167"/>
      <c r="F97" s="246">
        <v>1801</v>
      </c>
      <c r="G97" s="243"/>
      <c r="H97" s="247">
        <v>0</v>
      </c>
      <c r="I97" s="243"/>
      <c r="J97" s="253">
        <v>580000</v>
      </c>
      <c r="K97" s="245"/>
      <c r="L97" s="255">
        <v>900000</v>
      </c>
    </row>
    <row r="98" spans="1:12" ht="16.5" customHeight="1">
      <c r="A98" s="169" t="s">
        <v>250</v>
      </c>
      <c r="B98" s="232"/>
      <c r="C98" s="232"/>
      <c r="D98" s="221"/>
      <c r="E98" s="167"/>
      <c r="F98" s="246" t="s">
        <v>253</v>
      </c>
      <c r="G98" s="243"/>
      <c r="H98" s="247">
        <v>-20475</v>
      </c>
      <c r="I98" s="243"/>
      <c r="J98" s="253">
        <v>0</v>
      </c>
      <c r="K98" s="245"/>
      <c r="L98" s="255">
        <v>-24000</v>
      </c>
    </row>
    <row r="99" spans="1:12" ht="16.5" customHeight="1">
      <c r="A99" s="232" t="s">
        <v>241</v>
      </c>
      <c r="B99" s="232"/>
      <c r="C99" s="232"/>
      <c r="D99" s="181">
        <v>16</v>
      </c>
      <c r="E99" s="167"/>
      <c r="F99" s="246">
        <v>-7653</v>
      </c>
      <c r="G99" s="243"/>
      <c r="H99" s="247">
        <v>0</v>
      </c>
      <c r="I99" s="243"/>
      <c r="J99" s="253">
        <v>-7500</v>
      </c>
      <c r="K99" s="245"/>
      <c r="L99" s="255">
        <v>0</v>
      </c>
    </row>
    <row r="100" spans="1:12" ht="16.5" customHeight="1">
      <c r="A100" s="169" t="s">
        <v>173</v>
      </c>
      <c r="D100" s="168"/>
      <c r="E100" s="167"/>
      <c r="F100" s="212">
        <v>-115522</v>
      </c>
      <c r="G100" s="243"/>
      <c r="H100" s="241">
        <v>-76789</v>
      </c>
      <c r="J100" s="212">
        <v>-50152</v>
      </c>
      <c r="L100" s="241">
        <v>-10107</v>
      </c>
    </row>
    <row r="101" spans="1:12" ht="16.5" customHeight="1">
      <c r="A101" s="232" t="s">
        <v>266</v>
      </c>
      <c r="D101" s="221"/>
      <c r="E101" s="167"/>
      <c r="F101" s="212"/>
      <c r="G101" s="243"/>
      <c r="H101" s="241"/>
      <c r="I101" s="243"/>
      <c r="J101" s="246"/>
      <c r="K101" s="245"/>
      <c r="L101" s="247"/>
    </row>
    <row r="102" spans="1:12" ht="16.5" customHeight="1">
      <c r="A102" s="232"/>
      <c r="B102" s="169" t="s">
        <v>267</v>
      </c>
      <c r="D102" s="221"/>
      <c r="E102" s="167"/>
      <c r="F102" s="246">
        <v>845289</v>
      </c>
      <c r="G102" s="243"/>
      <c r="H102" s="247">
        <v>82750</v>
      </c>
      <c r="I102" s="252"/>
      <c r="J102" s="253">
        <v>0</v>
      </c>
      <c r="K102" s="254"/>
      <c r="L102" s="255">
        <v>0</v>
      </c>
    </row>
    <row r="103" spans="1:12" ht="16.5" customHeight="1">
      <c r="A103" s="232" t="s">
        <v>200</v>
      </c>
      <c r="D103" s="221"/>
      <c r="E103" s="167"/>
      <c r="F103" s="246">
        <v>-1118579</v>
      </c>
      <c r="G103" s="243"/>
      <c r="H103" s="247">
        <v>-1118926</v>
      </c>
      <c r="I103" s="252"/>
      <c r="J103" s="253">
        <v>-1118579</v>
      </c>
      <c r="K103" s="254"/>
      <c r="L103" s="255">
        <v>-1118926</v>
      </c>
    </row>
    <row r="104" spans="1:12" ht="16.5" customHeight="1">
      <c r="A104" s="232" t="s">
        <v>86</v>
      </c>
      <c r="B104" s="232"/>
      <c r="C104" s="232"/>
      <c r="D104" s="168"/>
      <c r="E104" s="167"/>
      <c r="F104" s="248">
        <v>-755274</v>
      </c>
      <c r="G104" s="243"/>
      <c r="H104" s="249">
        <v>-766473</v>
      </c>
      <c r="I104" s="243"/>
      <c r="J104" s="248">
        <v>-409615</v>
      </c>
      <c r="K104" s="245"/>
      <c r="L104" s="249">
        <v>-391803</v>
      </c>
    </row>
    <row r="105" spans="4:12" ht="16.5" customHeight="1">
      <c r="D105" s="168"/>
      <c r="E105" s="167"/>
      <c r="F105" s="242"/>
      <c r="G105" s="243"/>
      <c r="H105" s="244"/>
      <c r="I105" s="245"/>
      <c r="J105" s="242"/>
      <c r="K105" s="243"/>
      <c r="L105" s="244"/>
    </row>
    <row r="106" spans="1:12" ht="16.5" customHeight="1">
      <c r="A106" s="167" t="s">
        <v>251</v>
      </c>
      <c r="C106" s="174"/>
      <c r="D106" s="168"/>
      <c r="E106" s="167"/>
      <c r="F106" s="248">
        <f>SUM(F91:F105)</f>
        <v>-443656</v>
      </c>
      <c r="G106" s="243"/>
      <c r="H106" s="249">
        <f>SUM(H91:H105)</f>
        <v>-1085015</v>
      </c>
      <c r="I106" s="245"/>
      <c r="J106" s="248">
        <f>SUM(J91:J105)</f>
        <v>-1055362</v>
      </c>
      <c r="K106" s="243"/>
      <c r="L106" s="249">
        <f>SUM(L91:L105)</f>
        <v>-123580</v>
      </c>
    </row>
    <row r="107" spans="4:12" ht="16.5" customHeight="1">
      <c r="D107" s="168"/>
      <c r="E107" s="167"/>
      <c r="F107" s="258"/>
      <c r="G107" s="243"/>
      <c r="H107" s="244"/>
      <c r="I107" s="245"/>
      <c r="J107" s="258"/>
      <c r="K107" s="243"/>
      <c r="L107" s="244"/>
    </row>
    <row r="108" spans="4:12" ht="16.5" customHeight="1">
      <c r="D108" s="168"/>
      <c r="E108" s="167"/>
      <c r="F108" s="258"/>
      <c r="G108" s="243"/>
      <c r="H108" s="244"/>
      <c r="I108" s="245"/>
      <c r="J108" s="258"/>
      <c r="K108" s="243"/>
      <c r="L108" s="244"/>
    </row>
    <row r="109" spans="4:12" ht="26.25" customHeight="1">
      <c r="D109" s="168"/>
      <c r="E109" s="167"/>
      <c r="F109" s="258"/>
      <c r="G109" s="243"/>
      <c r="H109" s="244"/>
      <c r="I109" s="245"/>
      <c r="J109" s="258"/>
      <c r="K109" s="243"/>
      <c r="L109" s="244"/>
    </row>
    <row r="110" spans="1:12" ht="33" customHeight="1">
      <c r="A110" s="275" t="str">
        <f>'2-4'!$A$56</f>
        <v>The accompanying condensed notes to the interim financial information on pages 14 to 46 are an integral part of this interim financial information.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</row>
    <row r="111" spans="1:12" ht="16.5" customHeight="1">
      <c r="A111" s="167" t="str">
        <f>+A56</f>
        <v>Energy Absolute Public Company Limited</v>
      </c>
      <c r="B111" s="167"/>
      <c r="C111" s="167"/>
      <c r="D111" s="168"/>
      <c r="G111" s="171"/>
      <c r="I111" s="172"/>
      <c r="K111" s="171"/>
      <c r="L111" s="173" t="s">
        <v>54</v>
      </c>
    </row>
    <row r="112" spans="1:11" ht="16.5" customHeight="1">
      <c r="A112" s="167" t="str">
        <f>A57</f>
        <v>Statement of Cash Flows </v>
      </c>
      <c r="B112" s="167"/>
      <c r="C112" s="167"/>
      <c r="D112" s="168"/>
      <c r="G112" s="171"/>
      <c r="I112" s="172"/>
      <c r="K112" s="171"/>
    </row>
    <row r="113" spans="1:12" ht="16.5" customHeight="1">
      <c r="A113" s="175" t="str">
        <f>+A58</f>
        <v>For the six-month period ended 30 June 2021</v>
      </c>
      <c r="B113" s="175"/>
      <c r="C113" s="175"/>
      <c r="D113" s="176"/>
      <c r="E113" s="177"/>
      <c r="F113" s="178"/>
      <c r="G113" s="179"/>
      <c r="H113" s="190"/>
      <c r="I113" s="180"/>
      <c r="J113" s="178"/>
      <c r="K113" s="179"/>
      <c r="L113" s="190"/>
    </row>
    <row r="114" spans="1:11" ht="16.5" customHeight="1">
      <c r="A114" s="167"/>
      <c r="B114" s="167"/>
      <c r="C114" s="167"/>
      <c r="D114" s="168"/>
      <c r="G114" s="171"/>
      <c r="I114" s="172"/>
      <c r="K114" s="171"/>
    </row>
    <row r="115" spans="1:11" ht="16.5" customHeight="1">
      <c r="A115" s="167"/>
      <c r="B115" s="167"/>
      <c r="C115" s="167"/>
      <c r="D115" s="168"/>
      <c r="G115" s="171"/>
      <c r="I115" s="172"/>
      <c r="K115" s="171"/>
    </row>
    <row r="116" spans="6:12" ht="16.5" customHeight="1">
      <c r="F116" s="276" t="s">
        <v>46</v>
      </c>
      <c r="G116" s="276"/>
      <c r="H116" s="276"/>
      <c r="I116" s="194"/>
      <c r="J116" s="276" t="s">
        <v>101</v>
      </c>
      <c r="K116" s="276"/>
      <c r="L116" s="276"/>
    </row>
    <row r="117" spans="1:12" ht="16.5" customHeight="1">
      <c r="A117" s="174"/>
      <c r="E117" s="167"/>
      <c r="F117" s="277" t="s">
        <v>129</v>
      </c>
      <c r="G117" s="277"/>
      <c r="H117" s="277"/>
      <c r="I117" s="196"/>
      <c r="J117" s="277" t="s">
        <v>129</v>
      </c>
      <c r="K117" s="277"/>
      <c r="L117" s="277"/>
    </row>
    <row r="118" spans="5:12" ht="16.5" customHeight="1">
      <c r="E118" s="167"/>
      <c r="F118" s="236" t="s">
        <v>237</v>
      </c>
      <c r="G118" s="201"/>
      <c r="H118" s="237" t="s">
        <v>166</v>
      </c>
      <c r="I118" s="201"/>
      <c r="J118" s="236" t="s">
        <v>237</v>
      </c>
      <c r="K118" s="201"/>
      <c r="L118" s="237" t="s">
        <v>166</v>
      </c>
    </row>
    <row r="119" spans="4:12" ht="16.5" customHeight="1">
      <c r="D119" s="176" t="s">
        <v>2</v>
      </c>
      <c r="E119" s="167"/>
      <c r="F119" s="203" t="s">
        <v>81</v>
      </c>
      <c r="G119" s="201"/>
      <c r="H119" s="238" t="s">
        <v>81</v>
      </c>
      <c r="I119" s="201"/>
      <c r="J119" s="203" t="s">
        <v>81</v>
      </c>
      <c r="K119" s="201"/>
      <c r="L119" s="238" t="s">
        <v>81</v>
      </c>
    </row>
    <row r="120" spans="5:12" ht="16.5" customHeight="1">
      <c r="E120" s="167"/>
      <c r="F120" s="242"/>
      <c r="G120" s="243"/>
      <c r="H120" s="244"/>
      <c r="I120" s="245"/>
      <c r="J120" s="242"/>
      <c r="K120" s="243"/>
      <c r="L120" s="244"/>
    </row>
    <row r="121" spans="1:12" ht="16.5" customHeight="1">
      <c r="A121" s="167" t="s">
        <v>288</v>
      </c>
      <c r="E121" s="167"/>
      <c r="F121" s="242"/>
      <c r="G121" s="243"/>
      <c r="H121" s="244"/>
      <c r="I121" s="245"/>
      <c r="J121" s="242"/>
      <c r="K121" s="243"/>
      <c r="L121" s="244"/>
    </row>
    <row r="122" spans="1:12" ht="16.5" customHeight="1">
      <c r="A122" s="167" t="s">
        <v>289</v>
      </c>
      <c r="B122" s="167"/>
      <c r="C122" s="167"/>
      <c r="D122" s="168"/>
      <c r="E122" s="167"/>
      <c r="F122" s="246">
        <f>SUM(F49,F89,F106)</f>
        <v>1238900</v>
      </c>
      <c r="G122" s="243"/>
      <c r="H122" s="247">
        <f>SUM(H49,H89,H106)</f>
        <v>-5101070</v>
      </c>
      <c r="I122" s="245"/>
      <c r="J122" s="246">
        <v>403623</v>
      </c>
      <c r="K122" s="243"/>
      <c r="L122" s="247">
        <f>SUM(L49,L89,L106)</f>
        <v>-3649429</v>
      </c>
    </row>
    <row r="123" spans="1:12" ht="16.5" customHeight="1">
      <c r="A123" s="169" t="s">
        <v>50</v>
      </c>
      <c r="D123" s="168"/>
      <c r="E123" s="167"/>
      <c r="F123" s="246">
        <v>2950667</v>
      </c>
      <c r="G123" s="243"/>
      <c r="H123" s="247">
        <v>10028952</v>
      </c>
      <c r="I123" s="243"/>
      <c r="J123" s="246">
        <v>637795</v>
      </c>
      <c r="K123" s="245"/>
      <c r="L123" s="247">
        <v>5260281</v>
      </c>
    </row>
    <row r="124" spans="1:12" ht="16.5" customHeight="1">
      <c r="A124" s="169" t="s">
        <v>290</v>
      </c>
      <c r="D124" s="168"/>
      <c r="E124" s="167"/>
      <c r="F124" s="246"/>
      <c r="G124" s="243"/>
      <c r="H124" s="247"/>
      <c r="I124" s="243"/>
      <c r="J124" s="246"/>
      <c r="K124" s="245"/>
      <c r="L124" s="247"/>
    </row>
    <row r="125" spans="1:12" ht="16.5" customHeight="1">
      <c r="A125" s="174" t="s">
        <v>289</v>
      </c>
      <c r="B125" s="174"/>
      <c r="C125" s="174"/>
      <c r="D125" s="168"/>
      <c r="E125" s="167"/>
      <c r="F125" s="248">
        <v>21123</v>
      </c>
      <c r="G125" s="243"/>
      <c r="H125" s="249">
        <v>11943</v>
      </c>
      <c r="I125" s="243"/>
      <c r="J125" s="248">
        <v>525</v>
      </c>
      <c r="K125" s="245"/>
      <c r="L125" s="249">
        <v>1069</v>
      </c>
    </row>
    <row r="126" spans="4:12" ht="16.5" customHeight="1">
      <c r="D126" s="168"/>
      <c r="E126" s="167"/>
      <c r="F126" s="242"/>
      <c r="G126" s="243"/>
      <c r="H126" s="244"/>
      <c r="I126" s="245"/>
      <c r="J126" s="242"/>
      <c r="K126" s="243"/>
      <c r="L126" s="244"/>
    </row>
    <row r="127" spans="1:12" ht="16.5" customHeight="1" thickBot="1">
      <c r="A127" s="167" t="s">
        <v>51</v>
      </c>
      <c r="D127" s="168"/>
      <c r="E127" s="167"/>
      <c r="F127" s="259">
        <f>SUM(F122:F126)</f>
        <v>4210690</v>
      </c>
      <c r="G127" s="243"/>
      <c r="H127" s="260">
        <f>SUM(H122:H126)</f>
        <v>4939825</v>
      </c>
      <c r="I127" s="245"/>
      <c r="J127" s="259">
        <f>SUM(J122:J126)</f>
        <v>1041943</v>
      </c>
      <c r="K127" s="243"/>
      <c r="L127" s="260">
        <f>SUM(L122:L126)</f>
        <v>1611921</v>
      </c>
    </row>
    <row r="128" spans="5:12" ht="16.5" customHeight="1" thickTop="1">
      <c r="E128" s="167"/>
      <c r="F128" s="242"/>
      <c r="G128" s="243"/>
      <c r="H128" s="244"/>
      <c r="I128" s="245"/>
      <c r="J128" s="242"/>
      <c r="K128" s="243"/>
      <c r="L128" s="244"/>
    </row>
    <row r="129" spans="1:12" ht="16.5" customHeight="1">
      <c r="A129" s="167" t="s">
        <v>149</v>
      </c>
      <c r="D129" s="168"/>
      <c r="E129" s="167"/>
      <c r="F129" s="246"/>
      <c r="G129" s="261"/>
      <c r="H129" s="247"/>
      <c r="I129" s="262"/>
      <c r="J129" s="246"/>
      <c r="K129" s="261"/>
      <c r="L129" s="247"/>
    </row>
    <row r="130" spans="1:12" ht="16.5" customHeight="1">
      <c r="A130" s="232" t="s">
        <v>80</v>
      </c>
      <c r="D130" s="168"/>
      <c r="E130" s="167"/>
      <c r="F130" s="246"/>
      <c r="G130" s="261"/>
      <c r="H130" s="247"/>
      <c r="I130" s="262"/>
      <c r="J130" s="246"/>
      <c r="K130" s="261"/>
      <c r="L130" s="247"/>
    </row>
    <row r="131" spans="1:12" ht="16.5" customHeight="1">
      <c r="A131" s="232"/>
      <c r="B131" s="169" t="s">
        <v>150</v>
      </c>
      <c r="D131" s="168"/>
      <c r="E131" s="167"/>
      <c r="F131" s="248">
        <f>F127</f>
        <v>4210690</v>
      </c>
      <c r="G131" s="261"/>
      <c r="H131" s="249">
        <f>H127</f>
        <v>4939825</v>
      </c>
      <c r="I131" s="243"/>
      <c r="J131" s="248">
        <f>J127</f>
        <v>1041943</v>
      </c>
      <c r="K131" s="245"/>
      <c r="L131" s="249">
        <f>L127</f>
        <v>1611921</v>
      </c>
    </row>
    <row r="132" spans="1:12" ht="16.5" customHeight="1">
      <c r="A132" s="232"/>
      <c r="D132" s="168"/>
      <c r="E132" s="167"/>
      <c r="F132" s="246"/>
      <c r="G132" s="261"/>
      <c r="H132" s="247"/>
      <c r="I132" s="262"/>
      <c r="J132" s="246"/>
      <c r="K132" s="261"/>
      <c r="L132" s="247"/>
    </row>
    <row r="133" spans="1:12" ht="16.5" customHeight="1" thickBot="1">
      <c r="A133" s="232"/>
      <c r="D133" s="168"/>
      <c r="E133" s="167"/>
      <c r="F133" s="259">
        <f>SUM(F131:F132)</f>
        <v>4210690</v>
      </c>
      <c r="G133" s="261"/>
      <c r="H133" s="260">
        <f>SUM(H131:H132)</f>
        <v>4939825</v>
      </c>
      <c r="I133" s="262"/>
      <c r="J133" s="259">
        <f>SUM(J131:J132)</f>
        <v>1041943</v>
      </c>
      <c r="K133" s="261"/>
      <c r="L133" s="260">
        <f>SUM(L131:L132)</f>
        <v>1611921</v>
      </c>
    </row>
    <row r="134" spans="3:12" ht="16.5" customHeight="1" thickTop="1">
      <c r="C134" s="174"/>
      <c r="D134" s="168"/>
      <c r="E134" s="167"/>
      <c r="F134" s="242"/>
      <c r="G134" s="243"/>
      <c r="H134" s="244"/>
      <c r="I134" s="245"/>
      <c r="J134" s="242"/>
      <c r="K134" s="243"/>
      <c r="L134" s="244"/>
    </row>
    <row r="135" spans="3:12" ht="16.5" customHeight="1">
      <c r="C135" s="174"/>
      <c r="D135" s="168"/>
      <c r="E135" s="167"/>
      <c r="F135" s="242"/>
      <c r="G135" s="243"/>
      <c r="H135" s="244"/>
      <c r="I135" s="245"/>
      <c r="J135" s="242"/>
      <c r="K135" s="243"/>
      <c r="L135" s="244"/>
    </row>
    <row r="136" spans="1:12" ht="16.5" customHeight="1">
      <c r="A136" s="167" t="s">
        <v>180</v>
      </c>
      <c r="D136" s="168"/>
      <c r="E136" s="167"/>
      <c r="F136" s="242"/>
      <c r="G136" s="243"/>
      <c r="H136" s="244"/>
      <c r="I136" s="245"/>
      <c r="J136" s="242"/>
      <c r="K136" s="243"/>
      <c r="L136" s="244"/>
    </row>
    <row r="137" spans="1:10" ht="16.5" customHeight="1">
      <c r="A137" s="232" t="s">
        <v>151</v>
      </c>
      <c r="B137" s="174"/>
      <c r="C137" s="174"/>
      <c r="D137" s="168"/>
      <c r="E137" s="167"/>
      <c r="F137" s="206"/>
      <c r="J137" s="206"/>
    </row>
    <row r="138" spans="1:10" ht="16.5" customHeight="1">
      <c r="A138" s="232"/>
      <c r="B138" s="174" t="s">
        <v>156</v>
      </c>
      <c r="C138" s="174"/>
      <c r="D138" s="168"/>
      <c r="E138" s="167"/>
      <c r="F138" s="206"/>
      <c r="J138" s="206"/>
    </row>
    <row r="139" spans="1:12" ht="16.5" customHeight="1">
      <c r="A139" s="232"/>
      <c r="B139" s="174" t="s">
        <v>157</v>
      </c>
      <c r="C139" s="174"/>
      <c r="D139" s="168"/>
      <c r="E139" s="167"/>
      <c r="F139" s="246">
        <v>90737</v>
      </c>
      <c r="G139" s="243"/>
      <c r="H139" s="247">
        <v>157466</v>
      </c>
      <c r="I139" s="261"/>
      <c r="J139" s="246">
        <v>0</v>
      </c>
      <c r="K139" s="262"/>
      <c r="L139" s="247">
        <v>0</v>
      </c>
    </row>
    <row r="140" spans="1:12" ht="16.5" customHeight="1">
      <c r="A140" s="169" t="s">
        <v>152</v>
      </c>
      <c r="B140" s="174"/>
      <c r="C140" s="232"/>
      <c r="D140" s="263">
        <v>18</v>
      </c>
      <c r="E140" s="167"/>
      <c r="F140" s="246">
        <v>2255</v>
      </c>
      <c r="G140" s="243"/>
      <c r="H140" s="247">
        <v>178072</v>
      </c>
      <c r="I140" s="261"/>
      <c r="J140" s="246">
        <v>0</v>
      </c>
      <c r="K140" s="262"/>
      <c r="L140" s="247">
        <v>0</v>
      </c>
    </row>
    <row r="141" spans="1:12" ht="16.5" customHeight="1">
      <c r="A141" s="232" t="s">
        <v>242</v>
      </c>
      <c r="B141" s="264"/>
      <c r="C141" s="232"/>
      <c r="D141" s="263">
        <v>13</v>
      </c>
      <c r="E141" s="167"/>
      <c r="F141" s="246">
        <v>9163</v>
      </c>
      <c r="G141" s="243"/>
      <c r="H141" s="247">
        <v>1737959</v>
      </c>
      <c r="I141" s="261"/>
      <c r="J141" s="246">
        <v>0</v>
      </c>
      <c r="K141" s="262"/>
      <c r="L141" s="247">
        <v>326785</v>
      </c>
    </row>
    <row r="142" spans="1:12" ht="16.5" customHeight="1">
      <c r="A142" s="232" t="s">
        <v>252</v>
      </c>
      <c r="B142" s="232"/>
      <c r="D142" s="263">
        <v>16</v>
      </c>
      <c r="F142" s="246">
        <v>-13500</v>
      </c>
      <c r="G142" s="208"/>
      <c r="H142" s="247">
        <v>0</v>
      </c>
      <c r="I142" s="261"/>
      <c r="J142" s="246">
        <v>0</v>
      </c>
      <c r="K142" s="262"/>
      <c r="L142" s="247">
        <v>0</v>
      </c>
    </row>
    <row r="143" spans="5:12" ht="16.5" customHeight="1">
      <c r="E143" s="167"/>
      <c r="F143" s="258"/>
      <c r="G143" s="243"/>
      <c r="H143" s="244"/>
      <c r="I143" s="245"/>
      <c r="J143" s="258"/>
      <c r="K143" s="243"/>
      <c r="L143" s="244"/>
    </row>
    <row r="144" spans="5:12" ht="16.5" customHeight="1">
      <c r="E144" s="167"/>
      <c r="F144" s="258"/>
      <c r="G144" s="243"/>
      <c r="H144" s="244"/>
      <c r="I144" s="245"/>
      <c r="J144" s="258"/>
      <c r="K144" s="243"/>
      <c r="L144" s="244"/>
    </row>
    <row r="145" spans="1:5" ht="16.5" customHeight="1">
      <c r="A145" s="174"/>
      <c r="D145" s="168"/>
      <c r="E145" s="167"/>
    </row>
    <row r="146" spans="5:12" ht="16.5" customHeight="1">
      <c r="E146" s="167"/>
      <c r="F146" s="258"/>
      <c r="G146" s="243"/>
      <c r="H146" s="244"/>
      <c r="I146" s="245"/>
      <c r="J146" s="258"/>
      <c r="K146" s="243"/>
      <c r="L146" s="244"/>
    </row>
    <row r="147" spans="5:12" ht="16.5" customHeight="1">
      <c r="E147" s="167"/>
      <c r="F147" s="258"/>
      <c r="G147" s="243"/>
      <c r="H147" s="244"/>
      <c r="I147" s="245"/>
      <c r="J147" s="258"/>
      <c r="K147" s="243"/>
      <c r="L147" s="244"/>
    </row>
    <row r="148" spans="5:12" ht="16.5" customHeight="1">
      <c r="E148" s="167"/>
      <c r="F148" s="258"/>
      <c r="G148" s="243"/>
      <c r="H148" s="244"/>
      <c r="I148" s="245"/>
      <c r="J148" s="258"/>
      <c r="K148" s="243"/>
      <c r="L148" s="244"/>
    </row>
    <row r="149" spans="5:12" ht="16.5" customHeight="1">
      <c r="E149" s="167"/>
      <c r="F149" s="258"/>
      <c r="G149" s="243"/>
      <c r="H149" s="244"/>
      <c r="I149" s="245"/>
      <c r="J149" s="258"/>
      <c r="K149" s="243"/>
      <c r="L149" s="244"/>
    </row>
    <row r="150" spans="5:12" ht="16.5" customHeight="1">
      <c r="E150" s="167"/>
      <c r="F150" s="258"/>
      <c r="G150" s="243"/>
      <c r="H150" s="244"/>
      <c r="I150" s="245"/>
      <c r="J150" s="258"/>
      <c r="K150" s="243"/>
      <c r="L150" s="244"/>
    </row>
    <row r="151" spans="5:12" ht="16.5" customHeight="1">
      <c r="E151" s="167"/>
      <c r="F151" s="258"/>
      <c r="G151" s="243"/>
      <c r="H151" s="244"/>
      <c r="I151" s="245"/>
      <c r="J151" s="258"/>
      <c r="K151" s="243"/>
      <c r="L151" s="244"/>
    </row>
    <row r="152" spans="5:12" ht="16.5" customHeight="1">
      <c r="E152" s="167"/>
      <c r="F152" s="258"/>
      <c r="G152" s="243"/>
      <c r="H152" s="244"/>
      <c r="I152" s="245"/>
      <c r="J152" s="258"/>
      <c r="K152" s="243"/>
      <c r="L152" s="244"/>
    </row>
    <row r="153" spans="5:12" ht="16.5" customHeight="1">
      <c r="E153" s="167"/>
      <c r="F153" s="258"/>
      <c r="G153" s="243"/>
      <c r="H153" s="244"/>
      <c r="I153" s="245"/>
      <c r="J153" s="258"/>
      <c r="K153" s="243"/>
      <c r="L153" s="244"/>
    </row>
    <row r="154" spans="5:12" ht="16.5" customHeight="1">
      <c r="E154" s="167"/>
      <c r="F154" s="258"/>
      <c r="G154" s="243"/>
      <c r="H154" s="244"/>
      <c r="I154" s="245"/>
      <c r="J154" s="258"/>
      <c r="K154" s="243"/>
      <c r="L154" s="244"/>
    </row>
    <row r="155" spans="5:12" ht="16.5" customHeight="1">
      <c r="E155" s="167"/>
      <c r="F155" s="258"/>
      <c r="G155" s="243"/>
      <c r="H155" s="244"/>
      <c r="I155" s="245"/>
      <c r="J155" s="258"/>
      <c r="K155" s="243"/>
      <c r="L155" s="244"/>
    </row>
    <row r="156" spans="5:12" ht="16.5" customHeight="1">
      <c r="E156" s="167"/>
      <c r="F156" s="258"/>
      <c r="G156" s="243"/>
      <c r="H156" s="244"/>
      <c r="I156" s="245"/>
      <c r="J156" s="258"/>
      <c r="K156" s="243"/>
      <c r="L156" s="244"/>
    </row>
    <row r="157" spans="5:12" ht="16.5" customHeight="1">
      <c r="E157" s="167"/>
      <c r="F157" s="258"/>
      <c r="G157" s="243"/>
      <c r="H157" s="244"/>
      <c r="I157" s="245"/>
      <c r="J157" s="258"/>
      <c r="K157" s="243"/>
      <c r="L157" s="244"/>
    </row>
    <row r="158" spans="5:12" ht="16.5" customHeight="1">
      <c r="E158" s="167"/>
      <c r="F158" s="258"/>
      <c r="G158" s="243"/>
      <c r="H158" s="244"/>
      <c r="I158" s="245"/>
      <c r="J158" s="258"/>
      <c r="K158" s="243"/>
      <c r="L158" s="244"/>
    </row>
    <row r="159" spans="5:12" ht="16.5" customHeight="1">
      <c r="E159" s="167"/>
      <c r="F159" s="258"/>
      <c r="G159" s="243"/>
      <c r="H159" s="244"/>
      <c r="I159" s="245"/>
      <c r="J159" s="258"/>
      <c r="K159" s="243"/>
      <c r="L159" s="244"/>
    </row>
    <row r="160" spans="5:12" ht="16.5" customHeight="1">
      <c r="E160" s="167"/>
      <c r="F160" s="258"/>
      <c r="G160" s="243"/>
      <c r="H160" s="244"/>
      <c r="I160" s="245"/>
      <c r="J160" s="258"/>
      <c r="K160" s="243"/>
      <c r="L160" s="244"/>
    </row>
    <row r="161" spans="5:12" ht="16.5" customHeight="1">
      <c r="E161" s="167"/>
      <c r="F161" s="258"/>
      <c r="G161" s="243"/>
      <c r="H161" s="244"/>
      <c r="I161" s="245"/>
      <c r="J161" s="258"/>
      <c r="K161" s="243"/>
      <c r="L161" s="244"/>
    </row>
    <row r="162" spans="5:12" ht="16.5" customHeight="1">
      <c r="E162" s="167"/>
      <c r="F162" s="258"/>
      <c r="G162" s="243"/>
      <c r="H162" s="244"/>
      <c r="I162" s="245"/>
      <c r="J162" s="258"/>
      <c r="K162" s="243"/>
      <c r="L162" s="244"/>
    </row>
    <row r="163" spans="5:12" ht="16.5" customHeight="1">
      <c r="E163" s="167"/>
      <c r="F163" s="258"/>
      <c r="G163" s="243"/>
      <c r="H163" s="244"/>
      <c r="I163" s="245"/>
      <c r="J163" s="258"/>
      <c r="K163" s="243"/>
      <c r="L163" s="244"/>
    </row>
    <row r="164" spans="5:12" ht="25.5" customHeight="1">
      <c r="E164" s="167"/>
      <c r="F164" s="258"/>
      <c r="G164" s="243"/>
      <c r="H164" s="244"/>
      <c r="I164" s="245"/>
      <c r="J164" s="258"/>
      <c r="K164" s="243"/>
      <c r="L164" s="244"/>
    </row>
    <row r="165" spans="1:12" ht="33" customHeight="1">
      <c r="A165" s="275" t="str">
        <f>'2-4'!$A$56</f>
        <v>The accompanying condensed notes to the interim financial information on pages 14 to 46 are an integral part of this interim financial information.</v>
      </c>
      <c r="B165" s="275"/>
      <c r="C165" s="275"/>
      <c r="D165" s="275"/>
      <c r="E165" s="275"/>
      <c r="F165" s="275"/>
      <c r="G165" s="275"/>
      <c r="H165" s="275"/>
      <c r="I165" s="275"/>
      <c r="J165" s="275"/>
      <c r="K165" s="275"/>
      <c r="L165" s="275"/>
    </row>
  </sheetData>
  <sheetProtection/>
  <mergeCells count="15">
    <mergeCell ref="A165:L165"/>
    <mergeCell ref="A55:L55"/>
    <mergeCell ref="F6:H6"/>
    <mergeCell ref="J6:L6"/>
    <mergeCell ref="F7:H7"/>
    <mergeCell ref="J7:L7"/>
    <mergeCell ref="F61:H61"/>
    <mergeCell ref="J61:L61"/>
    <mergeCell ref="F62:H62"/>
    <mergeCell ref="J62:L62"/>
    <mergeCell ref="F116:H116"/>
    <mergeCell ref="J116:L116"/>
    <mergeCell ref="F117:H117"/>
    <mergeCell ref="J117:L117"/>
    <mergeCell ref="A110:L110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85" r:id="rId1"/>
  <headerFooter>
    <oddFooter>&amp;R&amp;"Arial,Regular"&amp;10&amp;P</oddFooter>
  </headerFooter>
  <rowBreaks count="2" manualBreakCount="2">
    <brk id="5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HP</cp:lastModifiedBy>
  <cp:lastPrinted>2021-08-11T03:23:45Z</cp:lastPrinted>
  <dcterms:created xsi:type="dcterms:W3CDTF">2014-03-04T07:14:12Z</dcterms:created>
  <dcterms:modified xsi:type="dcterms:W3CDTF">2021-08-13T04:42:17Z</dcterms:modified>
  <cp:category/>
  <cp:version/>
  <cp:contentType/>
  <cp:contentStatus/>
</cp:coreProperties>
</file>