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50" tabRatio="654" activeTab="1"/>
  </bookViews>
  <sheets>
    <sheet name="7- 9" sheetId="1" r:id="rId1"/>
    <sheet name="10 -11" sheetId="2" r:id="rId2"/>
    <sheet name="12" sheetId="3" r:id="rId3"/>
    <sheet name="13" sheetId="4" r:id="rId4"/>
    <sheet name="14 -16" sheetId="5" r:id="rId5"/>
  </sheets>
  <definedNames>
    <definedName name="_xlfn.SINGLE" hidden="1">#NAME?</definedName>
    <definedName name="_xlfn.SUMIFS" hidden="1">#NAME?</definedName>
    <definedName name="_xlnm.Print_Area" localSheetId="1">'10 -11'!$A$1:$L$97</definedName>
    <definedName name="_xlnm.Print_Area" localSheetId="2">'12'!$A$1:$AD$43</definedName>
    <definedName name="_xlnm.Print_Area" localSheetId="0">'7- 9'!$A$1:$L$144</definedName>
  </definedNames>
  <calcPr fullCalcOnLoad="1"/>
</workbook>
</file>

<file path=xl/sharedStrings.xml><?xml version="1.0" encoding="utf-8"?>
<sst xmlns="http://schemas.openxmlformats.org/spreadsheetml/2006/main" count="449" uniqueCount="285">
  <si>
    <t>หมายเหตุ</t>
  </si>
  <si>
    <t>สินทรัพย์</t>
  </si>
  <si>
    <t>สินทรัพย์หมุนเวียน</t>
  </si>
  <si>
    <t>เงินสดและรายการเทียบเท่าเงินสด</t>
  </si>
  <si>
    <t>รวมสินทรัพย์หมุนเวียน</t>
  </si>
  <si>
    <t>สินทรัพย์ไม่หมุนเวียน</t>
  </si>
  <si>
    <t>รวมสินทรัพย์ไม่หมุนเวียน</t>
  </si>
  <si>
    <t>รวมสินทรัพย์</t>
  </si>
  <si>
    <t>หนี้สินหมุนเวียน</t>
  </si>
  <si>
    <t xml:space="preserve">   </t>
  </si>
  <si>
    <t>รวมหนี้สินหมุนเวียน</t>
  </si>
  <si>
    <t>หนี้สินไม่หมุนเวียน</t>
  </si>
  <si>
    <t>รวมหนี้สินไม่หมุนเวียน</t>
  </si>
  <si>
    <t>รวมหนี้สิน</t>
  </si>
  <si>
    <t>ทุนเรือนหุ้น</t>
  </si>
  <si>
    <t>ทุนจดทะเบียน</t>
  </si>
  <si>
    <t>ทุนที่ออกและชำระแล้ว</t>
  </si>
  <si>
    <t>ส่วนเกินมูลค่าหุ้น</t>
  </si>
  <si>
    <t>กำไรสะสม</t>
  </si>
  <si>
    <t>ยังไม่ได้จัดสรร</t>
  </si>
  <si>
    <t>ส่วนได้เสียที่ไม่มีอำนาจควบคุม</t>
  </si>
  <si>
    <t>รายได้อื่น</t>
  </si>
  <si>
    <t xml:space="preserve"> ทุนที่ออกและ</t>
  </si>
  <si>
    <t xml:space="preserve"> ส่วนเกิน</t>
  </si>
  <si>
    <t xml:space="preserve"> สำรอง</t>
  </si>
  <si>
    <t>รวมส่วนของ</t>
  </si>
  <si>
    <t>ส่วนได้เสียที่ไม่มี</t>
  </si>
  <si>
    <t>ชำระแล้ว</t>
  </si>
  <si>
    <t>มูลค่าหุ้น</t>
  </si>
  <si>
    <t>ตามกฎหมาย</t>
  </si>
  <si>
    <t>อำนาจควบคุม</t>
  </si>
  <si>
    <t xml:space="preserve"> ส่วนเกินมูลค่าหุ้น</t>
  </si>
  <si>
    <t>กระแสเงินสดจากกิจกรรมดำเนินงาน</t>
  </si>
  <si>
    <t>- ค่าเสื่อมราคาและค่าตัดจำหน่าย</t>
  </si>
  <si>
    <t>- ดอกเบี้ยรับ</t>
  </si>
  <si>
    <t>กระแสเงินสดจากกิจกรรมลงทุน</t>
  </si>
  <si>
    <t>กระแสเงินสดจากกิจกรรมจัดหาเงิน</t>
  </si>
  <si>
    <t>เงินกู้ยืมระยะยาวจากสถาบันการเงิน</t>
  </si>
  <si>
    <t>กำไรต่อหุ้น</t>
  </si>
  <si>
    <t>จัดสรร</t>
  </si>
  <si>
    <t>บาท</t>
  </si>
  <si>
    <t>กรรมการ  ……………………………………………………………….</t>
  </si>
  <si>
    <t>รวม</t>
  </si>
  <si>
    <t>การเปลี่ยนแปลงของสินทรัพย์และหนี้สินดำเนินงาน</t>
  </si>
  <si>
    <t>ที่ดิน อาคารและอุปกรณ์ สุทธิ</t>
  </si>
  <si>
    <t>งบแสดงฐานะการเงิน</t>
  </si>
  <si>
    <t>งบกำไรขาดทุนเบ็ดเสร็จ</t>
  </si>
  <si>
    <t xml:space="preserve">งบกระแสเงินสด </t>
  </si>
  <si>
    <t>งบกระแสเงินสด</t>
  </si>
  <si>
    <t>ต้นทุนทางการเงิน</t>
  </si>
  <si>
    <t>เงินสดรับจากเงินกู้ยืมระยะสั้นจากสถาบันการเงิน</t>
  </si>
  <si>
    <t>รวมรายได้</t>
  </si>
  <si>
    <t>รวมค่าใช้จ่าย</t>
  </si>
  <si>
    <t>เงินสดรับจากเงินกู้ยืมระยะยาวจากสถาบันการเงิน</t>
  </si>
  <si>
    <t>เงินสดจ่ายคืนเงินกู้ยืมระยะสั้นจากสถาบันการเงิน</t>
  </si>
  <si>
    <t>เงินสดจ่ายคืนเงินกู้ยืมระยะยาวจากสถาบันการเงิน</t>
  </si>
  <si>
    <t>เงินสดจ่ายซื้อที่ดิน อาคารและอุปกรณ์</t>
  </si>
  <si>
    <t xml:space="preserve">บริษัท พลังงานบริสุทธิ์ จำกัด (มหาชน)  </t>
  </si>
  <si>
    <t>เจ้าหนี้อื่น</t>
  </si>
  <si>
    <t>เงินประกันผลงานการก่อสร้าง</t>
  </si>
  <si>
    <t>รายได้เงินอุดหนุนส่วนเพิ่มราคารับซื้อไฟฟ้า</t>
  </si>
  <si>
    <t>รายได้เงินปันผล</t>
  </si>
  <si>
    <t>ค่าใช้จ่ายในการขาย</t>
  </si>
  <si>
    <t>การใช้ระบบสายส่งกระแสไฟฟ้ารอตัดบัญชี</t>
  </si>
  <si>
    <t xml:space="preserve">   มูลค่าที่ตราไว้หุ้นละ 0.10 บาท</t>
  </si>
  <si>
    <t xml:space="preserve">   มูลค่าที่ได้รับชำระแล้วหุ้นละ 0.10 บาท</t>
  </si>
  <si>
    <t>ที่ถึงกำหนดชำระภายในหนึ่งปี สุทธิ</t>
  </si>
  <si>
    <t>เงินกู้ยืมระยะยาวจากสถาบันการเงิน สุทธิ</t>
  </si>
  <si>
    <t>สินค้าคงเหลือ สุทธิ</t>
  </si>
  <si>
    <t>สินทรัพย์ไม่มีตัวตน สุทธิ</t>
  </si>
  <si>
    <t xml:space="preserve">จัดสรรแล้ว </t>
  </si>
  <si>
    <t>- สำรองตามกฎหมาย</t>
  </si>
  <si>
    <t>- ค่าใช้จ่ายผลประโยชน์พนักงานหลังการเกษียณอายุ</t>
  </si>
  <si>
    <t>- ลูกหนี้อื่น</t>
  </si>
  <si>
    <t>- สินค้าคงเหลือ</t>
  </si>
  <si>
    <t>- เจ้าหนี้อื่น</t>
  </si>
  <si>
    <t>- สินทรัพย์ไม่หมุนเวียนอื่น</t>
  </si>
  <si>
    <t>เงินสดจ่ายซื้อสินทรัพย์ไม่มีตัวตน</t>
  </si>
  <si>
    <t>เงินสดรับจากดอกเบี้ย</t>
  </si>
  <si>
    <t>เงินสดและรายการเทียบเท่าเงินสด ประกอบด้วย</t>
  </si>
  <si>
    <t>- จ่ายภาษีเงินได้</t>
  </si>
  <si>
    <t>ยังไม่ได้</t>
  </si>
  <si>
    <t>เงินฝากสถาบันการเงินที่ใช้เป็นหลักประกัน</t>
  </si>
  <si>
    <t>เจ้าหนี้การค้า</t>
  </si>
  <si>
    <t>เจ้าหนี้ค่าก่อสร้างและซื้อสินทรัพย์</t>
  </si>
  <si>
    <t>ประมาณการหนี้สินค่ารื้อถอน</t>
  </si>
  <si>
    <t>- ลูกหนี้การค้า</t>
  </si>
  <si>
    <t>ภาษีเงินได้ค้างจ่าย</t>
  </si>
  <si>
    <t>กำไรก่อนภาษีเงินได้</t>
  </si>
  <si>
    <t>- ต้นทุนทางการเงิน</t>
  </si>
  <si>
    <t>- เจ้าหนี้การค้า</t>
  </si>
  <si>
    <t>ภาษีเงินได้</t>
  </si>
  <si>
    <t>เงินสดจ่ายเพื่อลงทุนในบริษัทย่อย</t>
  </si>
  <si>
    <t>ค่าใช้จ่ายในการบริหาร</t>
  </si>
  <si>
    <t>เงินปันผลจ่าย</t>
  </si>
  <si>
    <t>- เงินปันผลรับ</t>
  </si>
  <si>
    <t>เงินสดรับจากเงินปันผล</t>
  </si>
  <si>
    <t>กำไรเบ็ดเสร็จรวมสำหรับปี</t>
  </si>
  <si>
    <t>เงินลงทุนในบริษัทย่อย</t>
  </si>
  <si>
    <t>หุ้นกู้ สุทธิ</t>
  </si>
  <si>
    <t>งบการเงินรวม</t>
  </si>
  <si>
    <t>กำไรสำหรับปี</t>
  </si>
  <si>
    <t xml:space="preserve">งบการเงินรวม </t>
  </si>
  <si>
    <t>กำไรก่อนภาษีเงินได้สำหรับปี</t>
  </si>
  <si>
    <t>ยอดคงเหลือต้นปี</t>
  </si>
  <si>
    <t>ยอดคงเหลือปลายปี</t>
  </si>
  <si>
    <t>งบการเงินเฉพาะกิจการ</t>
  </si>
  <si>
    <t>หนี้สินและส่วนของเจ้าของ</t>
  </si>
  <si>
    <t>ส่วนของเจ้าของ</t>
  </si>
  <si>
    <t>รวมหนี้สินและส่วนของเจ้าของ</t>
  </si>
  <si>
    <t>ส่วนที่เป็นของผู้เป็นเจ้าของของบริษัทใหญ่</t>
  </si>
  <si>
    <t>องค์ประกอบอื่นของส่วนของเจ้าของ</t>
  </si>
  <si>
    <t>งบแสดงการเปลี่ยนแปลงส่วนของเจ้าของ</t>
  </si>
  <si>
    <t>กำไร (ขาดทุน) จากอัตราแลกเปลี่ยน สุทธิ</t>
  </si>
  <si>
    <t>- เงินสดในมือและเงินฝากสถาบันการเงิน</t>
  </si>
  <si>
    <t>ที่ครบกำหนดภายในสามเดือน</t>
  </si>
  <si>
    <t xml:space="preserve">- หุ้นสามัญจำนวน 3,730,000,000 หุ้น </t>
  </si>
  <si>
    <t>เงินลงทุนในบริษัทร่วม</t>
  </si>
  <si>
    <t>จากการเปลี่ยนแปลง</t>
  </si>
  <si>
    <t>สัดส่วนการถือหุ้น</t>
  </si>
  <si>
    <t>ในบริษัทย่อย</t>
  </si>
  <si>
    <t>เจ้าของ</t>
  </si>
  <si>
    <t>เงินลงทุนในการร่วมค้า</t>
  </si>
  <si>
    <t>รวมส่วนของผู้เป็นเจ้าของของบริษัทใหญ่</t>
  </si>
  <si>
    <t>รวมส่วนของเจ้าของ</t>
  </si>
  <si>
    <t>เงินสดรับจากเงินให้กู้ยืมระยะสั้นแก่กิจการที่เกี่ยวข้องกัน</t>
  </si>
  <si>
    <t>เงินสดรับจากเงินให้กู้ยืมระยะยาวแก่กิจการที่เกี่ยวข้องกัน</t>
  </si>
  <si>
    <t>เงินสดจ่ายเพื่อลงทุนในบริษัทร่วม</t>
  </si>
  <si>
    <t>เงินสดสุทธิได้มาจาก (ใช้ไปใน) กิจกรรมจัดหาเงิน</t>
  </si>
  <si>
    <t>เงินสดจ่ายค่าดอกเบี้ยที่รวมอยู่ในที่ดิน อาคารและอุปกรณ์</t>
  </si>
  <si>
    <t>เบ็ดเสร็จอื่นจาก</t>
  </si>
  <si>
    <t>บริษัทร่วมและ</t>
  </si>
  <si>
    <t>การร่วมค้า</t>
  </si>
  <si>
    <t>รายการที่จะจัดประเภทรายการใหม่ไปยัง</t>
  </si>
  <si>
    <t>กำไรหรือขาดทุนในภายหลัง</t>
  </si>
  <si>
    <t>ส่วนแบ่งขาดทุนจากเงินลงทุนในบริษัทร่วม</t>
  </si>
  <si>
    <t>เงินสดจ่ายเงินปันผล</t>
  </si>
  <si>
    <t>เงินสดจ่ายค่าดอกเบี้ย</t>
  </si>
  <si>
    <t>ค่าความนิยม</t>
  </si>
  <si>
    <t>หุ้นกู้ที่ถึงกำหนดชำระภายในหนึ่งปี สุทธิ</t>
  </si>
  <si>
    <t>รายได้ค่าเช่าที่ดินรับล่วงหน้าจากกิจการที่เกี่ยวข้องกัน</t>
  </si>
  <si>
    <t>หนี้สินไม่หมุนเวียนอื่น</t>
  </si>
  <si>
    <t>ต้นทุนจากการขายและการบริการ</t>
  </si>
  <si>
    <t>รายได้จากการขายและการบริการ</t>
  </si>
  <si>
    <t>ผลต่างของอัตรา</t>
  </si>
  <si>
    <t>กำไร (ขาดทุน)</t>
  </si>
  <si>
    <t>ส่วนแบ่ง</t>
  </si>
  <si>
    <t>กำไร (ขาดทุน) เบ็ดเสร็จอื่น</t>
  </si>
  <si>
    <t>ผู้เป็นเจ้าของ</t>
  </si>
  <si>
    <t>ของบริษัทใหญ่</t>
  </si>
  <si>
    <t>รวมองค์ประกอบ</t>
  </si>
  <si>
    <t>อื่นของส่วนของ</t>
  </si>
  <si>
    <t>กำไร (ขาดทุน) เบ็ดเสร็จรวมสำหรับปี</t>
  </si>
  <si>
    <t>การเปลี่ยนแปลงสัดส่วนการลงทุนในบริษัทย่อย</t>
  </si>
  <si>
    <t>- การจ่ายโดยใช้หุ้นเป็นเกณฑ์</t>
  </si>
  <si>
    <t>- ขาดทุน (กำไร) จากอัตราแลกเปลี่ยนที่ยังไม่เกิดขึ้น</t>
  </si>
  <si>
    <t>- หนี้สินไม่หมุนเวียนอื่น</t>
  </si>
  <si>
    <t>เงินสดรับจากเงินกู้ยืมระยะสั้นจากกิจการที่เกี่ยวข้องกัน</t>
  </si>
  <si>
    <t>(รวมเงินประกันผลงานการก่อสร้าง)</t>
  </si>
  <si>
    <t>- ส่วนแบ่งขาดทุนจากเงินลงทุนในบริษัทร่วมและการร่วมค้า</t>
  </si>
  <si>
    <t>ทุนที่ออกและ</t>
  </si>
  <si>
    <t>กฎหมาย</t>
  </si>
  <si>
    <t xml:space="preserve"> สำรองตาม</t>
  </si>
  <si>
    <t>การวัดมูลค่าใหม่</t>
  </si>
  <si>
    <t>พนักงาน</t>
  </si>
  <si>
    <t>ผลประโยชน์</t>
  </si>
  <si>
    <t>ของภาระผูกพัน</t>
  </si>
  <si>
    <t>เงินสดและรายการเทียบเท่าเงินสดเพิ่มขึ้น (ลดลง) สุทธิ</t>
  </si>
  <si>
    <t>เงินให้กู้ยืมระยะยาวแก่กิจการอื่นและกิจการที่เกี่ยวข้องกัน</t>
  </si>
  <si>
    <t>ลูกหนี้การค้า สุทธิ</t>
  </si>
  <si>
    <t>รายการที่จะไม่จัดประเภทรายการใหม่ไปยัง</t>
  </si>
  <si>
    <t>รวมรายการที่จะไม่จัดประเภทรายการใหม่ไปยัง</t>
  </si>
  <si>
    <t>รวมรายการที่จะจัดประเภทรายการใหม่ไปยัง</t>
  </si>
  <si>
    <t>พ.ศ. 2562</t>
  </si>
  <si>
    <r>
      <t xml:space="preserve">หนี้สินและส่วนของเจ้าของ </t>
    </r>
    <r>
      <rPr>
        <sz val="13"/>
        <rFont val="Browallia New"/>
        <family val="2"/>
      </rPr>
      <t>(ต่อ)</t>
    </r>
  </si>
  <si>
    <t>เงินสดสุทธิใช้ไปในกิจกรรมลงทุน</t>
  </si>
  <si>
    <t>อสังหาริมทรัพย์เพื่อการลงทุน สุทธิ</t>
  </si>
  <si>
    <t>สินทรัพย์ไม่หมุนเวียนอื่น สุทธิ</t>
  </si>
  <si>
    <t>เงินสดจ่ายซื้ออสังหาริมทรัพย์เพื่อการลงทุน</t>
  </si>
  <si>
    <t>เงินสดรับจากการออกหุ้นกู้</t>
  </si>
  <si>
    <t>เงินสดจ่ายคืนหุ้นกู้</t>
  </si>
  <si>
    <t>ที่ถึงกำหนดชำระภายในหนึ่งปี</t>
  </si>
  <si>
    <t>งบการเงิน</t>
  </si>
  <si>
    <t>เงินสดได้มาจาก (ใช้ไปใน) การดำเนินงาน</t>
  </si>
  <si>
    <t>เงินสดสุทธิได้มาจาก (ใช้ไปใน) กิจกรรมดำเนินงาน</t>
  </si>
  <si>
    <t>ผลกระทบของการเปลี่ยนแปลงอัตราแลกเปลี่ยน</t>
  </si>
  <si>
    <t>-</t>
  </si>
  <si>
    <t>การแบ่งปันกำไร (ขาดทุน)</t>
  </si>
  <si>
    <t>การแบ่งปันกำไร (ขาดทุน) เบ็ดเสร็จรวม</t>
  </si>
  <si>
    <t>เป็นเงินลงทุนในการร่วมค้า</t>
  </si>
  <si>
    <t>- ขาดทุน (กำไร) จากการจำหน่ายเครื่องจักรและอุปกรณ์</t>
  </si>
  <si>
    <t>เงินสดรับจากการจำหน่ายเครื่องจักรและอุปกรณ์</t>
  </si>
  <si>
    <t>ณ วันที่ 31 ธันวาคม พ.ศ. 2563</t>
  </si>
  <si>
    <t>สำหรับปีสิ้นสุดวันที่ 31 ธันวาคม พ.ศ. 2563</t>
  </si>
  <si>
    <t>พ.ศ. 2563</t>
  </si>
  <si>
    <t>สินทรัพย์ทางการเงินที่วัดมูลค่าด้วย</t>
  </si>
  <si>
    <t>มูลค่ายุติธรรมผ่านกำไรขาดทุนเบ็ดเสร็จอื่น</t>
  </si>
  <si>
    <t>การเปลี่ยนแปลง</t>
  </si>
  <si>
    <t>มูลค่ายุติธรรม</t>
  </si>
  <si>
    <t>ของเงินลงทุน</t>
  </si>
  <si>
    <t>ในตราสารทุน</t>
  </si>
  <si>
    <t>ผลกระทบจากการนำมาตรฐานบัญชีใหม่</t>
  </si>
  <si>
    <t>มาปรับปรุงใช้ครั้งแรก</t>
  </si>
  <si>
    <t>แลกเปลี่ยน</t>
  </si>
  <si>
    <t>จากการแปลงค่า</t>
  </si>
  <si>
    <t>การออกหุ้นของบริษัทย่อยให้ส่วนได้เสีย</t>
  </si>
  <si>
    <t>ที่ไม่มีอำนาจควบคุม</t>
  </si>
  <si>
    <t>ลูกหนี้อื่น สุทธิ</t>
  </si>
  <si>
    <t>เงินให้กู้ยืมระยะสั้นแก่กิจการอื่นและ</t>
  </si>
  <si>
    <t>กิจการที่เกี่ยวข้องกัน สุทธิ</t>
  </si>
  <si>
    <t>สินทรัพย์สิทธิการใช้ สุทธิ</t>
  </si>
  <si>
    <t>สินทรัพย์ภาษีเงินได้รอการตัดบัญชี สุทธิ</t>
  </si>
  <si>
    <t>เงินกู้ยืมระยะสั้นจากสถาบันการเงิน สุทธิ</t>
  </si>
  <si>
    <t>เงินกู้ยืมระยะสั้นจากกิจการอื่นและกิจการที่เกี่ยวข้องกัน</t>
  </si>
  <si>
    <t>หนี้สินตามสัญญาเช่า</t>
  </si>
  <si>
    <t>หนี้สินอนุพันธ์ทางการเงิน</t>
  </si>
  <si>
    <t>หนี้สินตามสัญญาเช่า สุทธิ</t>
  </si>
  <si>
    <t>ภาระผูกพันผลประโยชน์พนักงานหลังการเกษียณอายุ</t>
  </si>
  <si>
    <t>และการร่วมค้า สุทธิ</t>
  </si>
  <si>
    <t>ภาษีเงินได้ของรายการที่จะไม่จัดประเภทรายการใหม่</t>
  </si>
  <si>
    <t>ส่วนแบ่งขาดทุนเบ็ดเสร็จอื่นจากบริษัทร่วม</t>
  </si>
  <si>
    <t>ผลต่างของอัตราแลกเปลี่ยนจากการแปลงค่า</t>
  </si>
  <si>
    <t>ภาษีเงินได้ของรายการที่จะจัดประเภทรายการใหม่</t>
  </si>
  <si>
    <t>กำไร (ขาดทุน) เบ็ดเสร็จอื่นสำหรับปีสุทธิจากภาษี</t>
  </si>
  <si>
    <t>ส่วนที่เป็นของส่วนได้เสียที่ไม่มีอำนาจควบคุม</t>
  </si>
  <si>
    <t>- ผลขาดทุนจากการด้อยค่าของสินทรัพย์</t>
  </si>
  <si>
    <t>เงินสดจ่ายเงินให้กู้ยืมระยะสั้นแก่กิจการที่เกี่ยวข้องกัน</t>
  </si>
  <si>
    <t>เงินสดจ่ายเงินให้กู้ยืมระยะสั้นแก่กิจการอื่น</t>
  </si>
  <si>
    <t>เงินสดรับจากการซื้อบริษัทย่อยทางอ้อม</t>
  </si>
  <si>
    <t>เงินสดจ่ายซื้อเงินลงทุนในบริษัทย่อยทางอ้อม</t>
  </si>
  <si>
    <t>เงินสดรับจากการจำหน่ายเงินลงทุนในบริษัทย่อย</t>
  </si>
  <si>
    <t>เงินสดรับจากการจำหน่ายเงินลงทุนในบริษัทร่วม</t>
  </si>
  <si>
    <t>เงินสดจ่ายเพื่อลงทุนในการร่วมค้า</t>
  </si>
  <si>
    <t>เงินสดรับจากรายได้ค่าเช่าที่ดินรับล่วงหน้าจากกิจการที่เกี่ยวข้องกัน</t>
  </si>
  <si>
    <t>เงินสดจ่ายคืนเงินกู้ยืมระยะสั้นจากกิจการอื่นและกิจการที่เกี่ยวข้องกัน</t>
  </si>
  <si>
    <t>เงินสดจ่ายค่าธรรมเนียมในการจัดหาหุ้นกู้</t>
  </si>
  <si>
    <t>เงินสดรับชำระค่าหุ้นสามัญของบริษัทย่อยจาก</t>
  </si>
  <si>
    <t>ของเงินสดและรายการเทียบเท่างินสด</t>
  </si>
  <si>
    <t>การวัดมูลค่าใหม่ของภาระผูกพันผลประโยชน์พนักงาน</t>
  </si>
  <si>
    <t>ยอดคงเหลือต้นปี ณ วันที่ 1 มกราคม พ.ศ. 2562</t>
  </si>
  <si>
    <t>การเปลี่ยนแปลงในส่วนของเจ้าของสำหรับปี</t>
  </si>
  <si>
    <t>ยอดคงเหลือปลายปี ณ วันที่ 31 ธันวาคม พ.ศ. 2562</t>
  </si>
  <si>
    <t>ยอดคงเหลือต้นปี ณ วันที่ 1 มกราคม พ.ศ. 2563</t>
  </si>
  <si>
    <t>ยอดคงเหลือปลายปี ณ วันที่ 31 ธันวาคม พ.ศ. 2563</t>
  </si>
  <si>
    <t>ข้อมูลเพิ่มเติมเกี่ยวกับกระแสเงินสด</t>
  </si>
  <si>
    <t>การเปลี่ยนแปลงในเจ้าหนี้ค่าก่อสร้างและซื้อสินทรัพย์</t>
  </si>
  <si>
    <t>ประมาณการรื้อถอน</t>
  </si>
  <si>
    <t>โอนค่าก่อสร้างสถานีไฟฟ้าแรงสูงเป็นสิทธิ</t>
  </si>
  <si>
    <t>โอนเปลี่ยนประเภทเงินจ่ายล่วงหน้าเพื่อซื้อเงินลงทุน</t>
  </si>
  <si>
    <t>17.2, 40.7</t>
  </si>
  <si>
    <t>กำไรจากการวัดมูลค่าเงินลงทุนในตราสารทุนด้วย</t>
  </si>
  <si>
    <t>ส่วนต่ำ</t>
  </si>
  <si>
    <t>การซื้อเงินลงทุนในบริษัทย่อยทางอ้อม</t>
  </si>
  <si>
    <t>เงินสดจ่ายเงินให้กู้ยืมระยะยาวแก่กิจการที่เกี่ยวข้องกัน</t>
  </si>
  <si>
    <t>- ขาดทุน (กำไร) จากการตัดจำหน่ายอุปกรณ์</t>
  </si>
  <si>
    <t>เงินสดจ่ายเงินให้กู้ยืมระยะยาวแก่กิจการอื่น</t>
  </si>
  <si>
    <t>การเพิ่มทุนของบริษัทย่อย</t>
  </si>
  <si>
    <t>- ขาดทุนจากการจำหน่ายเงินลงทุนในบริษัทย่อย</t>
  </si>
  <si>
    <t>- (กลับรายการ) ค่าเผื่อการปรับลดมูลค่าสินค้าคงเหลือ</t>
  </si>
  <si>
    <t>- กำไรจากการจำหน่ายเงินลงทุนในบริษัทร่วม สุทธิ</t>
  </si>
  <si>
    <t xml:space="preserve">   ไปยังกำไรหรือขาดทุนในภายหลัง</t>
  </si>
  <si>
    <t xml:space="preserve">   มูลค่ายุติธรรมผ่านกำไรขาดทุนเบ็ดเสร็จอื่น</t>
  </si>
  <si>
    <t xml:space="preserve">   กำไรหรือขาดทุนในภายหลัง</t>
  </si>
  <si>
    <t xml:space="preserve">   และการร่วมค้าตามวิธีส่วนได้เสีย สุทธิ</t>
  </si>
  <si>
    <t xml:space="preserve">   งบการเงิน</t>
  </si>
  <si>
    <t>หนี้สินภาษีเงินได้รอตัดบัญชี สุทธิ</t>
  </si>
  <si>
    <t>กำไรจากการวัดมูลค่าเครื่องมือทางการเงิน</t>
  </si>
  <si>
    <t>กำไรต่อหุ้นขั้นพื้นฐาน</t>
  </si>
  <si>
    <t>- ตามที่รายงานไว้เดิม</t>
  </si>
  <si>
    <t>- ตามที่รายงานใหม่</t>
  </si>
  <si>
    <t>- กำไรจากการวัดมูลค่าของเครื่องมือทางการเงิน</t>
  </si>
  <si>
    <t>การได้มาของสินทรัพย์สิทธิการใช้ในระหว่างปี</t>
  </si>
  <si>
    <t>และการประเมินหนี้สินตามสัญญาเช่าใหม่</t>
  </si>
  <si>
    <t>มาปรับปรุงใช้ครั้งแรก - ตามที่รายงานใหม่</t>
  </si>
  <si>
    <t>รายการปรับปรุงกำไรก่อนภาษีเงินได้เป็นเงินสดสุทธิ</t>
  </si>
  <si>
    <t>จากกิจกรรมดำเนินงาน</t>
  </si>
  <si>
    <t>จากกิจการที่เกี่ยวข้องกัน</t>
  </si>
  <si>
    <t>- ค่าตัดจำหน่ายรายได้ค่าเช่าที่ดินรับล่วงหน้า</t>
  </si>
  <si>
    <t>กระแสเงินสดก่อนการเปลี่ยนแปลงของสินทรัพย์</t>
  </si>
  <si>
    <t>และหนี้สินดำเนินงาน</t>
  </si>
  <si>
    <t>ในบริษัทร่วมและการร่วมค้า</t>
  </si>
  <si>
    <t>- กำไรจากการเปลี่ยนแปลงสัดส่วนการลงทุน</t>
  </si>
  <si>
    <t>เงินสดจ่ายเพื่อลงทุนในสินทรัพย์ทางการเงินที่วัดด้วย</t>
  </si>
  <si>
    <t>หมายเหตุประกอบงบการเงินในหน้า 17 ถึง 124 เป็นส่วนหนึ่งของงบการเงินนี้</t>
  </si>
  <si>
    <t>เงินสดจ่ายชำระหนี้สินตามสัญญาเช่า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</si>
</sst>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\(#,##0\)"/>
    <numFmt numFmtId="173" formatCode="#,##0;\(#,##0\);\-"/>
    <numFmt numFmtId="174" formatCode="#,##0.0;\(#,##0.0\)"/>
    <numFmt numFmtId="175" formatCode="#,##0.00;\(#,##0.00\);\-"/>
    <numFmt numFmtId="176" formatCode="&quot; $&quot;#,##0\ ;&quot; $(&quot;#,##0\);&quot; $- &quot;;@\ "/>
    <numFmt numFmtId="177" formatCode="#,##0.00\ ;&quot; (&quot;#,##0.00\);&quot; -&quot;#\ ;@\ "/>
    <numFmt numFmtId="178" formatCode="_(* #,##0_);_(* \(#,##0\);_(* &quot;-&quot;??_);_(@_)"/>
    <numFmt numFmtId="179" formatCode="General\ "/>
    <numFmt numFmtId="180" formatCode="_-* #,##0.00\ _€_-;\-* #,##0.00\ _€_-;_-* &quot;-&quot;??\ _€_-;_-@_-"/>
    <numFmt numFmtId="181" formatCode="_-* #,##0.00\ &quot;€&quot;_-;\-* #,##0.00\ &quot;€&quot;_-;_-* &quot;-&quot;??\ &quot;€&quot;_-;_-@_-"/>
    <numFmt numFmtId="182" formatCode="#,##0_);\(#,##0\);\-"/>
    <numFmt numFmtId="183" formatCode="#,##0.000;\(#,##0.000\);\-"/>
    <numFmt numFmtId="184" formatCode="0.0%"/>
    <numFmt numFmtId="185" formatCode="[$$]#,##0.00_);\([$$]#,##0.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;\(#,##0.0\);\-"/>
    <numFmt numFmtId="191" formatCode="#,##0;[Red]\(#,##0\);\-"/>
    <numFmt numFmtId="192" formatCode="_-* #,##0.00_-;\-* #,##0.00_-;_-* &quot;-&quot;??_-;_-@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rdia New"/>
      <family val="2"/>
    </font>
    <font>
      <sz val="10"/>
      <name val="Arial"/>
      <family val="2"/>
    </font>
    <font>
      <sz val="14"/>
      <name val="Cordia New"/>
      <family val="2"/>
    </font>
    <font>
      <sz val="12"/>
      <name val="新細明體"/>
      <family val="1"/>
    </font>
    <font>
      <u val="single"/>
      <sz val="10"/>
      <color indexed="12"/>
      <name val="Arial"/>
      <family val="2"/>
    </font>
    <font>
      <b/>
      <sz val="13"/>
      <name val="Browallia New"/>
      <family val="2"/>
    </font>
    <font>
      <sz val="13"/>
      <name val="Browallia New"/>
      <family val="2"/>
    </font>
    <font>
      <sz val="12"/>
      <name val="Browallia New"/>
      <family val="2"/>
    </font>
    <font>
      <u val="single"/>
      <sz val="13"/>
      <name val="Browallia Ne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4"/>
      <color indexed="8"/>
      <name val="Browallia New"/>
      <family val="2"/>
    </font>
    <font>
      <sz val="11"/>
      <color indexed="8"/>
      <name val="Arial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6"/>
      <name val="Georgia"/>
      <family val="1"/>
    </font>
    <font>
      <u val="single"/>
      <sz val="14"/>
      <color indexed="12"/>
      <name val="Browallia New"/>
      <family val="2"/>
    </font>
    <font>
      <u val="single"/>
      <sz val="9"/>
      <color indexed="12"/>
      <name val="Arial"/>
      <family val="2"/>
    </font>
    <font>
      <u val="single"/>
      <sz val="10"/>
      <color indexed="12"/>
      <name val="Georgia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4"/>
      <color rgb="FF000000"/>
      <name val="Browallia New"/>
      <family val="2"/>
    </font>
    <font>
      <sz val="11"/>
      <color theme="1"/>
      <name val="Arial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00F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rgb="FF7A1818"/>
      <name val="Georgia"/>
      <family val="1"/>
    </font>
    <font>
      <u val="single"/>
      <sz val="14"/>
      <color theme="10"/>
      <name val="Browallia New"/>
      <family val="2"/>
    </font>
    <font>
      <u val="single"/>
      <sz val="9"/>
      <color theme="10"/>
      <name val="Arial"/>
      <family val="2"/>
    </font>
    <font>
      <u val="single"/>
      <sz val="10"/>
      <color rgb="FF0000FF"/>
      <name val="Georg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FAFA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thin"/>
    </border>
  </borders>
  <cellStyleXfs count="1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3" fillId="0" borderId="0" applyFill="0" applyBorder="0" applyAlignment="0" applyProtection="0"/>
    <xf numFmtId="180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3" fillId="0" borderId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176" fontId="3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3" fillId="0" borderId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179" fontId="3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>
      <alignment/>
      <protection/>
    </xf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85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>
      <protection locked="0"/>
    </xf>
    <xf numFmtId="179" fontId="6" fillId="0" borderId="0" applyFill="0" applyBorder="0" applyAlignment="0" applyProtection="0"/>
    <xf numFmtId="0" fontId="55" fillId="30" borderId="1" applyNumberFormat="0" applyAlignment="0" applyProtection="0"/>
    <xf numFmtId="0" fontId="56" fillId="0" borderId="7" applyNumberFormat="0" applyFill="0" applyAlignment="0" applyProtection="0"/>
    <xf numFmtId="0" fontId="57" fillId="31" borderId="0" applyNumberFormat="0" applyBorder="0" applyAlignment="0" applyProtection="0"/>
    <xf numFmtId="179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85" fontId="41" fillId="0" borderId="0" applyAlignment="0">
      <protection/>
    </xf>
    <xf numFmtId="0" fontId="1" fillId="0" borderId="0">
      <alignment/>
      <protection/>
    </xf>
    <xf numFmtId="179" fontId="3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3" fillId="0" borderId="0">
      <alignment/>
      <protection/>
    </xf>
    <xf numFmtId="185" fontId="41" fillId="0" borderId="0" applyAlignment="0">
      <protection/>
    </xf>
    <xf numFmtId="179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5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185" fontId="41" fillId="0" borderId="0" applyAlignment="0">
      <protection/>
    </xf>
    <xf numFmtId="0" fontId="0" fillId="0" borderId="0">
      <alignment/>
      <protection/>
    </xf>
    <xf numFmtId="0" fontId="59" fillId="0" borderId="0">
      <alignment/>
      <protection/>
    </xf>
    <xf numFmtId="179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185" fontId="41" fillId="0" borderId="0" applyAlignment="0"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8" applyNumberFormat="0" applyFont="0" applyAlignment="0" applyProtection="0"/>
    <xf numFmtId="0" fontId="60" fillId="27" borderId="9" applyNumberFormat="0" applyAlignment="0" applyProtection="0"/>
    <xf numFmtId="9" fontId="0" fillId="0" borderId="0" applyFont="0" applyFill="0" applyBorder="0" applyAlignment="0" applyProtection="0"/>
    <xf numFmtId="9" fontId="3" fillId="0" borderId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0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9" fontId="3" fillId="0" borderId="0">
      <alignment/>
      <protection/>
    </xf>
  </cellStyleXfs>
  <cellXfs count="232">
    <xf numFmtId="0" fontId="0" fillId="0" borderId="0" xfId="0" applyFont="1" applyAlignment="1">
      <alignment/>
    </xf>
    <xf numFmtId="172" fontId="7" fillId="0" borderId="0" xfId="0" applyNumberFormat="1" applyFont="1" applyFill="1" applyBorder="1" applyAlignment="1">
      <alignment horizontal="left" vertical="center"/>
    </xf>
    <xf numFmtId="172" fontId="8" fillId="0" borderId="0" xfId="0" applyNumberFormat="1" applyFont="1" applyFill="1" applyBorder="1" applyAlignment="1">
      <alignment horizontal="center" vertical="center"/>
    </xf>
    <xf numFmtId="172" fontId="8" fillId="0" borderId="0" xfId="0" applyNumberFormat="1" applyFont="1" applyFill="1" applyBorder="1" applyAlignment="1">
      <alignment horizontal="left" vertical="center"/>
    </xf>
    <xf numFmtId="182" fontId="8" fillId="0" borderId="0" xfId="0" applyNumberFormat="1" applyFont="1" applyFill="1" applyBorder="1" applyAlignment="1">
      <alignment horizontal="right" vertical="center"/>
    </xf>
    <xf numFmtId="182" fontId="8" fillId="0" borderId="0" xfId="0" applyNumberFormat="1" applyFont="1" applyFill="1" applyBorder="1" applyAlignment="1">
      <alignment horizontal="left" vertical="center"/>
    </xf>
    <xf numFmtId="182" fontId="8" fillId="0" borderId="0" xfId="0" applyNumberFormat="1" applyFont="1" applyFill="1" applyBorder="1" applyAlignment="1">
      <alignment horizontal="center" vertical="center"/>
    </xf>
    <xf numFmtId="182" fontId="7" fillId="0" borderId="0" xfId="0" applyNumberFormat="1" applyFont="1" applyFill="1" applyBorder="1" applyAlignment="1">
      <alignment horizontal="right" vertical="center"/>
    </xf>
    <xf numFmtId="172" fontId="8" fillId="0" borderId="0" xfId="0" applyNumberFormat="1" applyFont="1" applyFill="1" applyBorder="1" applyAlignment="1">
      <alignment vertical="center"/>
    </xf>
    <xf numFmtId="172" fontId="7" fillId="0" borderId="11" xfId="0" applyNumberFormat="1" applyFont="1" applyFill="1" applyBorder="1" applyAlignment="1">
      <alignment horizontal="left" vertical="center"/>
    </xf>
    <xf numFmtId="172" fontId="8" fillId="0" borderId="11" xfId="0" applyNumberFormat="1" applyFont="1" applyFill="1" applyBorder="1" applyAlignment="1">
      <alignment horizontal="center" vertical="center"/>
    </xf>
    <xf numFmtId="172" fontId="8" fillId="0" borderId="11" xfId="0" applyNumberFormat="1" applyFont="1" applyFill="1" applyBorder="1" applyAlignment="1">
      <alignment horizontal="left" vertical="center"/>
    </xf>
    <xf numFmtId="182" fontId="8" fillId="0" borderId="11" xfId="0" applyNumberFormat="1" applyFont="1" applyFill="1" applyBorder="1" applyAlignment="1">
      <alignment horizontal="right" vertical="center"/>
    </xf>
    <xf numFmtId="182" fontId="8" fillId="0" borderId="11" xfId="0" applyNumberFormat="1" applyFont="1" applyFill="1" applyBorder="1" applyAlignment="1">
      <alignment horizontal="left" vertical="center"/>
    </xf>
    <xf numFmtId="182" fontId="8" fillId="0" borderId="11" xfId="0" applyNumberFormat="1" applyFont="1" applyFill="1" applyBorder="1" applyAlignment="1">
      <alignment horizontal="center" vertical="center"/>
    </xf>
    <xf numFmtId="172" fontId="7" fillId="0" borderId="0" xfId="0" applyNumberFormat="1" applyFont="1" applyFill="1" applyBorder="1" applyAlignment="1">
      <alignment vertical="center"/>
    </xf>
    <xf numFmtId="182" fontId="7" fillId="0" borderId="11" xfId="168" applyNumberFormat="1" applyFont="1" applyFill="1" applyBorder="1" applyAlignment="1">
      <alignment horizontal="right" vertical="center"/>
      <protection/>
    </xf>
    <xf numFmtId="182" fontId="7" fillId="0" borderId="0" xfId="168" applyNumberFormat="1" applyFont="1" applyFill="1" applyBorder="1" applyAlignment="1">
      <alignment horizontal="right" vertical="center"/>
      <protection/>
    </xf>
    <xf numFmtId="182" fontId="8" fillId="0" borderId="11" xfId="168" applyNumberFormat="1" applyFont="1" applyFill="1" applyBorder="1" applyAlignment="1">
      <alignment horizontal="right" vertical="center"/>
      <protection/>
    </xf>
    <xf numFmtId="182" fontId="7" fillId="0" borderId="11" xfId="0" applyNumberFormat="1" applyFont="1" applyFill="1" applyBorder="1" applyAlignment="1">
      <alignment horizontal="right" vertical="center"/>
    </xf>
    <xf numFmtId="182" fontId="7" fillId="0" borderId="0" xfId="168" applyNumberFormat="1" applyFont="1" applyFill="1" applyBorder="1" applyAlignment="1">
      <alignment horizontal="left" vertical="center"/>
      <protection/>
    </xf>
    <xf numFmtId="182" fontId="7" fillId="0" borderId="0" xfId="168" applyNumberFormat="1" applyFont="1" applyFill="1" applyBorder="1" applyAlignment="1">
      <alignment horizontal="center" vertical="center"/>
      <protection/>
    </xf>
    <xf numFmtId="172" fontId="7" fillId="0" borderId="11" xfId="0" applyNumberFormat="1" applyFont="1" applyFill="1" applyBorder="1" applyAlignment="1">
      <alignment horizontal="center" vertical="center"/>
    </xf>
    <xf numFmtId="182" fontId="7" fillId="0" borderId="0" xfId="143" applyNumberFormat="1" applyFont="1" applyFill="1" applyBorder="1" applyAlignment="1">
      <alignment horizontal="left" vertical="center"/>
      <protection/>
    </xf>
    <xf numFmtId="182" fontId="7" fillId="0" borderId="0" xfId="143" applyNumberFormat="1" applyFont="1" applyFill="1" applyBorder="1" applyAlignment="1">
      <alignment horizontal="center" vertical="center"/>
      <protection/>
    </xf>
    <xf numFmtId="169" fontId="8" fillId="0" borderId="0" xfId="0" applyNumberFormat="1" applyFont="1" applyFill="1" applyBorder="1" applyAlignment="1">
      <alignment horizontal="right" vertical="center"/>
    </xf>
    <xf numFmtId="169" fontId="8" fillId="0" borderId="0" xfId="0" applyNumberFormat="1" applyFont="1" applyFill="1" applyBorder="1" applyAlignment="1">
      <alignment horizontal="left" vertical="center"/>
    </xf>
    <xf numFmtId="169" fontId="8" fillId="0" borderId="0" xfId="0" applyNumberFormat="1" applyFont="1" applyFill="1" applyBorder="1" applyAlignment="1">
      <alignment horizontal="center" vertical="center"/>
    </xf>
    <xf numFmtId="173" fontId="8" fillId="0" borderId="0" xfId="112" applyNumberFormat="1" applyFont="1" applyFill="1" applyAlignment="1">
      <alignment horizontal="right" vertical="center"/>
      <protection/>
    </xf>
    <xf numFmtId="173" fontId="8" fillId="0" borderId="0" xfId="0" applyNumberFormat="1" applyFont="1" applyFill="1" applyBorder="1" applyAlignment="1">
      <alignment horizontal="right" vertical="center"/>
    </xf>
    <xf numFmtId="173" fontId="8" fillId="0" borderId="0" xfId="0" applyNumberFormat="1" applyFont="1" applyFill="1" applyBorder="1" applyAlignment="1">
      <alignment horizontal="left" vertical="center"/>
    </xf>
    <xf numFmtId="174" fontId="8" fillId="0" borderId="0" xfId="0" applyNumberFormat="1" applyFont="1" applyFill="1" applyBorder="1" applyAlignment="1" quotePrefix="1">
      <alignment horizontal="center" vertical="center"/>
    </xf>
    <xf numFmtId="173" fontId="8" fillId="0" borderId="0" xfId="0" applyNumberFormat="1" applyFont="1" applyFill="1" applyBorder="1" applyAlignment="1">
      <alignment vertical="center"/>
    </xf>
    <xf numFmtId="173" fontId="8" fillId="0" borderId="11" xfId="112" applyNumberFormat="1" applyFont="1" applyFill="1" applyBorder="1" applyAlignment="1">
      <alignment horizontal="right" vertical="center"/>
      <protection/>
    </xf>
    <xf numFmtId="173" fontId="8" fillId="0" borderId="0" xfId="112" applyNumberFormat="1" applyFont="1" applyFill="1" applyBorder="1" applyAlignment="1">
      <alignment horizontal="right" vertical="center"/>
      <protection/>
    </xf>
    <xf numFmtId="173" fontId="8" fillId="0" borderId="0" xfId="0" applyNumberFormat="1" applyFont="1" applyFill="1" applyBorder="1" applyAlignment="1">
      <alignment horizontal="center" vertical="center"/>
    </xf>
    <xf numFmtId="173" fontId="8" fillId="0" borderId="11" xfId="0" applyNumberFormat="1" applyFont="1" applyFill="1" applyBorder="1" applyAlignment="1">
      <alignment horizontal="right" vertical="center"/>
    </xf>
    <xf numFmtId="174" fontId="8" fillId="0" borderId="0" xfId="0" applyNumberFormat="1" applyFont="1" applyFill="1" applyBorder="1" applyAlignment="1">
      <alignment horizontal="center" vertical="center"/>
    </xf>
    <xf numFmtId="173" fontId="8" fillId="0" borderId="12" xfId="0" applyNumberFormat="1" applyFont="1" applyFill="1" applyBorder="1" applyAlignment="1">
      <alignment horizontal="right" vertical="center"/>
    </xf>
    <xf numFmtId="172" fontId="8" fillId="0" borderId="11" xfId="0" applyNumberFormat="1" applyFont="1" applyFill="1" applyBorder="1" applyAlignment="1">
      <alignment horizontal="left" vertical="center" shrinkToFit="1"/>
    </xf>
    <xf numFmtId="172" fontId="8" fillId="0" borderId="0" xfId="0" applyNumberFormat="1" applyFont="1" applyFill="1" applyBorder="1" applyAlignment="1" quotePrefix="1">
      <alignment horizontal="left" vertical="center"/>
    </xf>
    <xf numFmtId="172" fontId="8" fillId="0" borderId="0" xfId="0" applyNumberFormat="1" applyFont="1" applyFill="1" applyBorder="1" applyAlignment="1" quotePrefix="1">
      <alignment horizontal="center" vertical="center"/>
    </xf>
    <xf numFmtId="173" fontId="8" fillId="0" borderId="0" xfId="112" applyNumberFormat="1" applyFont="1" applyFill="1" applyBorder="1" applyAlignment="1">
      <alignment horizontal="center" vertical="center"/>
      <protection/>
    </xf>
    <xf numFmtId="182" fontId="8" fillId="0" borderId="0" xfId="0" applyNumberFormat="1" applyFont="1" applyFill="1" applyBorder="1" applyAlignment="1">
      <alignment vertical="center"/>
    </xf>
    <xf numFmtId="174" fontId="8" fillId="0" borderId="11" xfId="0" applyNumberFormat="1" applyFont="1" applyFill="1" applyBorder="1" applyAlignment="1">
      <alignment horizontal="center" vertical="center"/>
    </xf>
    <xf numFmtId="174" fontId="8" fillId="0" borderId="11" xfId="0" applyNumberFormat="1" applyFont="1" applyFill="1" applyBorder="1" applyAlignment="1">
      <alignment horizontal="left" vertical="center" shrinkToFit="1"/>
    </xf>
    <xf numFmtId="172" fontId="7" fillId="0" borderId="0" xfId="112" applyNumberFormat="1" applyFont="1" applyFill="1" applyBorder="1" applyAlignment="1">
      <alignment horizontal="left" vertical="center"/>
      <protection/>
    </xf>
    <xf numFmtId="172" fontId="8" fillId="0" borderId="0" xfId="112" applyNumberFormat="1" applyFont="1" applyFill="1" applyBorder="1" applyAlignment="1">
      <alignment horizontal="center" vertical="center"/>
      <protection/>
    </xf>
    <xf numFmtId="172" fontId="8" fillId="0" borderId="0" xfId="112" applyNumberFormat="1" applyFont="1" applyFill="1" applyBorder="1" applyAlignment="1">
      <alignment horizontal="right" vertical="center"/>
      <protection/>
    </xf>
    <xf numFmtId="172" fontId="8" fillId="0" borderId="0" xfId="112" applyNumberFormat="1" applyFont="1" applyFill="1" applyBorder="1" applyAlignment="1">
      <alignment horizontal="left" vertical="center"/>
      <protection/>
    </xf>
    <xf numFmtId="172" fontId="7" fillId="0" borderId="0" xfId="168" applyNumberFormat="1" applyFont="1" applyFill="1" applyBorder="1" applyAlignment="1">
      <alignment horizontal="right" vertical="center"/>
      <protection/>
    </xf>
    <xf numFmtId="172" fontId="8" fillId="0" borderId="0" xfId="112" applyNumberFormat="1" applyFont="1" applyFill="1" applyBorder="1" applyAlignment="1">
      <alignment vertical="center"/>
      <protection/>
    </xf>
    <xf numFmtId="172" fontId="7" fillId="0" borderId="11" xfId="112" applyNumberFormat="1" applyFont="1" applyFill="1" applyBorder="1" applyAlignment="1">
      <alignment horizontal="left" vertical="center"/>
      <protection/>
    </xf>
    <xf numFmtId="172" fontId="8" fillId="0" borderId="11" xfId="112" applyNumberFormat="1" applyFont="1" applyFill="1" applyBorder="1" applyAlignment="1">
      <alignment horizontal="center" vertical="center"/>
      <protection/>
    </xf>
    <xf numFmtId="172" fontId="8" fillId="0" borderId="11" xfId="112" applyNumberFormat="1" applyFont="1" applyFill="1" applyBorder="1" applyAlignment="1">
      <alignment horizontal="right" vertical="center"/>
      <protection/>
    </xf>
    <xf numFmtId="172" fontId="8" fillId="0" borderId="11" xfId="112" applyNumberFormat="1" applyFont="1" applyFill="1" applyBorder="1" applyAlignment="1">
      <alignment horizontal="left" vertical="center"/>
      <protection/>
    </xf>
    <xf numFmtId="172" fontId="7" fillId="0" borderId="0" xfId="112" applyNumberFormat="1" applyFont="1" applyFill="1" applyBorder="1" applyAlignment="1">
      <alignment horizontal="right" vertical="center"/>
      <protection/>
    </xf>
    <xf numFmtId="172" fontId="7" fillId="0" borderId="11" xfId="112" applyNumberFormat="1" applyFont="1" applyFill="1" applyBorder="1" applyAlignment="1">
      <alignment horizontal="right" vertical="center"/>
      <protection/>
    </xf>
    <xf numFmtId="173" fontId="7" fillId="0" borderId="11" xfId="169" applyNumberFormat="1" applyFont="1" applyFill="1" applyBorder="1" applyAlignment="1">
      <alignment horizontal="right" vertical="center"/>
      <protection/>
    </xf>
    <xf numFmtId="172" fontId="7" fillId="0" borderId="0" xfId="112" applyNumberFormat="1" applyFont="1" applyFill="1" applyBorder="1" applyAlignment="1">
      <alignment horizontal="center"/>
      <protection/>
    </xf>
    <xf numFmtId="172" fontId="7" fillId="0" borderId="0" xfId="112" applyNumberFormat="1" applyFont="1" applyFill="1" applyBorder="1" applyAlignment="1">
      <alignment horizontal="center" vertical="center"/>
      <protection/>
    </xf>
    <xf numFmtId="172" fontId="7" fillId="0" borderId="0" xfId="112" applyNumberFormat="1" applyFont="1" applyFill="1" applyBorder="1" applyAlignment="1" quotePrefix="1">
      <alignment horizontal="right" vertical="center"/>
      <protection/>
    </xf>
    <xf numFmtId="0" fontId="8" fillId="0" borderId="0" xfId="169" applyFont="1" applyFill="1" applyAlignment="1" quotePrefix="1">
      <alignment vertical="center"/>
      <protection/>
    </xf>
    <xf numFmtId="173" fontId="8" fillId="0" borderId="0" xfId="112" applyNumberFormat="1" applyFont="1" applyFill="1" applyBorder="1" applyAlignment="1">
      <alignment vertical="center"/>
      <protection/>
    </xf>
    <xf numFmtId="172" fontId="8" fillId="0" borderId="11" xfId="112" applyNumberFormat="1" applyFont="1" applyFill="1" applyBorder="1" applyAlignment="1">
      <alignment vertical="center"/>
      <protection/>
    </xf>
    <xf numFmtId="0" fontId="7" fillId="0" borderId="0" xfId="169" applyFont="1" applyFill="1" applyAlignment="1">
      <alignment vertical="center"/>
      <protection/>
    </xf>
    <xf numFmtId="173" fontId="8" fillId="0" borderId="0" xfId="169" applyNumberFormat="1" applyFont="1" applyFill="1" applyAlignment="1">
      <alignment horizontal="center" vertical="center"/>
      <protection/>
    </xf>
    <xf numFmtId="0" fontId="8" fillId="0" borderId="0" xfId="169" applyFont="1" applyFill="1" applyAlignment="1">
      <alignment horizontal="right" vertical="center"/>
      <protection/>
    </xf>
    <xf numFmtId="173" fontId="8" fillId="0" borderId="0" xfId="169" applyNumberFormat="1" applyFont="1" applyFill="1" applyAlignment="1">
      <alignment horizontal="right" vertical="center"/>
      <protection/>
    </xf>
    <xf numFmtId="0" fontId="8" fillId="0" borderId="0" xfId="169" applyFont="1" applyFill="1" applyAlignment="1">
      <alignment vertical="center"/>
      <protection/>
    </xf>
    <xf numFmtId="0" fontId="7" fillId="0" borderId="11" xfId="169" applyFont="1" applyFill="1" applyBorder="1" applyAlignment="1">
      <alignment vertical="center"/>
      <protection/>
    </xf>
    <xf numFmtId="173" fontId="8" fillId="0" borderId="11" xfId="169" applyNumberFormat="1" applyFont="1" applyFill="1" applyBorder="1" applyAlignment="1">
      <alignment horizontal="center" vertical="center"/>
      <protection/>
    </xf>
    <xf numFmtId="0" fontId="8" fillId="0" borderId="11" xfId="169" applyFont="1" applyFill="1" applyBorder="1" applyAlignment="1">
      <alignment horizontal="right" vertical="center"/>
      <protection/>
    </xf>
    <xf numFmtId="173" fontId="8" fillId="0" borderId="11" xfId="169" applyNumberFormat="1" applyFont="1" applyFill="1" applyBorder="1" applyAlignment="1">
      <alignment horizontal="right" vertical="center"/>
      <protection/>
    </xf>
    <xf numFmtId="0" fontId="8" fillId="0" borderId="11" xfId="169" applyFont="1" applyFill="1" applyBorder="1" applyAlignment="1">
      <alignment horizontal="left" vertical="center" shrinkToFit="1"/>
      <protection/>
    </xf>
    <xf numFmtId="0" fontId="8" fillId="0" borderId="11" xfId="169" applyFont="1" applyFill="1" applyBorder="1" applyAlignment="1">
      <alignment vertical="center"/>
      <protection/>
    </xf>
    <xf numFmtId="169" fontId="8" fillId="0" borderId="11" xfId="169" applyNumberFormat="1" applyFont="1" applyFill="1" applyBorder="1" applyAlignment="1">
      <alignment horizontal="right" vertical="center"/>
      <protection/>
    </xf>
    <xf numFmtId="169" fontId="8" fillId="0" borderId="11" xfId="48" applyNumberFormat="1" applyFont="1" applyFill="1" applyBorder="1" applyAlignment="1">
      <alignment horizontal="right" vertical="center"/>
    </xf>
    <xf numFmtId="172" fontId="7" fillId="0" borderId="0" xfId="168" applyNumberFormat="1" applyFont="1" applyFill="1" applyBorder="1" applyAlignment="1">
      <alignment horizontal="left" vertical="center"/>
      <protection/>
    </xf>
    <xf numFmtId="172" fontId="8" fillId="0" borderId="0" xfId="168" applyNumberFormat="1" applyFont="1" applyFill="1" applyBorder="1" applyAlignment="1">
      <alignment horizontal="center" vertical="center"/>
      <protection/>
    </xf>
    <xf numFmtId="172" fontId="8" fillId="0" borderId="0" xfId="168" applyNumberFormat="1" applyFont="1" applyFill="1" applyBorder="1" applyAlignment="1">
      <alignment horizontal="left" vertical="center"/>
      <protection/>
    </xf>
    <xf numFmtId="182" fontId="8" fillId="0" borderId="0" xfId="168" applyNumberFormat="1" applyFont="1" applyFill="1" applyBorder="1" applyAlignment="1">
      <alignment horizontal="right" vertical="center"/>
      <protection/>
    </xf>
    <xf numFmtId="182" fontId="8" fillId="0" borderId="0" xfId="168" applyNumberFormat="1" applyFont="1" applyFill="1" applyBorder="1" applyAlignment="1">
      <alignment horizontal="left" vertical="center"/>
      <protection/>
    </xf>
    <xf numFmtId="182" fontId="8" fillId="0" borderId="0" xfId="168" applyNumberFormat="1" applyFont="1" applyFill="1" applyBorder="1" applyAlignment="1">
      <alignment horizontal="center" vertical="center"/>
      <protection/>
    </xf>
    <xf numFmtId="172" fontId="8" fillId="0" borderId="0" xfId="168" applyNumberFormat="1" applyFont="1" applyFill="1" applyBorder="1" applyAlignment="1">
      <alignment vertical="center"/>
      <protection/>
    </xf>
    <xf numFmtId="172" fontId="7" fillId="0" borderId="11" xfId="170" applyNumberFormat="1" applyFont="1" applyFill="1" applyBorder="1" applyAlignment="1">
      <alignment horizontal="left" vertical="center"/>
      <protection/>
    </xf>
    <xf numFmtId="172" fontId="7" fillId="0" borderId="11" xfId="168" applyNumberFormat="1" applyFont="1" applyFill="1" applyBorder="1" applyAlignment="1">
      <alignment horizontal="left" vertical="center"/>
      <protection/>
    </xf>
    <xf numFmtId="172" fontId="8" fillId="0" borderId="11" xfId="168" applyNumberFormat="1" applyFont="1" applyFill="1" applyBorder="1" applyAlignment="1">
      <alignment horizontal="center" vertical="center"/>
      <protection/>
    </xf>
    <xf numFmtId="172" fontId="8" fillId="0" borderId="11" xfId="168" applyNumberFormat="1" applyFont="1" applyFill="1" applyBorder="1" applyAlignment="1">
      <alignment horizontal="left" vertical="center"/>
      <protection/>
    </xf>
    <xf numFmtId="182" fontId="8" fillId="0" borderId="11" xfId="168" applyNumberFormat="1" applyFont="1" applyFill="1" applyBorder="1" applyAlignment="1">
      <alignment horizontal="left" vertical="center"/>
      <protection/>
    </xf>
    <xf numFmtId="182" fontId="8" fillId="0" borderId="11" xfId="168" applyNumberFormat="1" applyFont="1" applyFill="1" applyBorder="1" applyAlignment="1">
      <alignment horizontal="center" vertical="center"/>
      <protection/>
    </xf>
    <xf numFmtId="172" fontId="7" fillId="0" borderId="0" xfId="168" applyNumberFormat="1" applyFont="1" applyFill="1" applyBorder="1" applyAlignment="1">
      <alignment vertical="center"/>
      <protection/>
    </xf>
    <xf numFmtId="172" fontId="7" fillId="0" borderId="11" xfId="168" applyNumberFormat="1" applyFont="1" applyFill="1" applyBorder="1" applyAlignment="1">
      <alignment horizontal="center" vertical="center"/>
      <protection/>
    </xf>
    <xf numFmtId="173" fontId="8" fillId="0" borderId="0" xfId="168" applyNumberFormat="1" applyFont="1" applyFill="1" applyBorder="1" applyAlignment="1">
      <alignment horizontal="right" vertical="center"/>
      <protection/>
    </xf>
    <xf numFmtId="173" fontId="8" fillId="0" borderId="0" xfId="168" applyNumberFormat="1" applyFont="1" applyFill="1" applyBorder="1" applyAlignment="1">
      <alignment vertical="center"/>
      <protection/>
    </xf>
    <xf numFmtId="173" fontId="8" fillId="0" borderId="11" xfId="168" applyNumberFormat="1" applyFont="1" applyFill="1" applyBorder="1" applyAlignment="1">
      <alignment horizontal="right" vertical="center"/>
      <protection/>
    </xf>
    <xf numFmtId="173" fontId="8" fillId="0" borderId="0" xfId="168" applyNumberFormat="1" applyFont="1" applyFill="1" applyBorder="1" applyAlignment="1">
      <alignment horizontal="left" vertical="center"/>
      <protection/>
    </xf>
    <xf numFmtId="173" fontId="8" fillId="0" borderId="0" xfId="168" applyNumberFormat="1" applyFont="1" applyFill="1" applyBorder="1" applyAlignment="1">
      <alignment horizontal="center" vertical="center"/>
      <protection/>
    </xf>
    <xf numFmtId="169" fontId="8" fillId="0" borderId="0" xfId="168" applyNumberFormat="1" applyFont="1" applyFill="1" applyBorder="1" applyAlignment="1">
      <alignment horizontal="right" vertical="center"/>
      <protection/>
    </xf>
    <xf numFmtId="0" fontId="7" fillId="0" borderId="0" xfId="0" applyFont="1" applyFill="1" applyAlignment="1">
      <alignment vertical="center"/>
    </xf>
    <xf numFmtId="178" fontId="7" fillId="0" borderId="0" xfId="42" applyNumberFormat="1" applyFont="1" applyFill="1" applyAlignment="1">
      <alignment vertical="center"/>
    </xf>
    <xf numFmtId="178" fontId="8" fillId="0" borderId="0" xfId="42" applyNumberFormat="1" applyFont="1" applyFill="1" applyAlignment="1">
      <alignment vertical="center"/>
    </xf>
    <xf numFmtId="179" fontId="8" fillId="0" borderId="0" xfId="42" applyNumberFormat="1" applyFont="1" applyFill="1" applyAlignment="1">
      <alignment vertical="center"/>
    </xf>
    <xf numFmtId="179" fontId="8" fillId="0" borderId="0" xfId="42" applyNumberFormat="1" applyFont="1" applyFill="1" applyAlignment="1" quotePrefix="1">
      <alignment vertical="center"/>
    </xf>
    <xf numFmtId="0" fontId="8" fillId="0" borderId="0" xfId="0" applyNumberFormat="1" applyFont="1" applyFill="1" applyAlignment="1">
      <alignment vertical="center"/>
    </xf>
    <xf numFmtId="0" fontId="8" fillId="0" borderId="0" xfId="42" applyNumberFormat="1" applyFont="1" applyFill="1" applyAlignment="1">
      <alignment vertical="center"/>
    </xf>
    <xf numFmtId="0" fontId="8" fillId="0" borderId="0" xfId="0" applyNumberFormat="1" applyFont="1" applyFill="1" applyAlignment="1" quotePrefix="1">
      <alignment vertical="center"/>
    </xf>
    <xf numFmtId="0" fontId="8" fillId="0" borderId="0" xfId="168" applyNumberFormat="1" applyFont="1" applyFill="1" applyBorder="1" applyAlignment="1">
      <alignment horizontal="left" vertical="center"/>
      <protection/>
    </xf>
    <xf numFmtId="173" fontId="8" fillId="0" borderId="11" xfId="168" applyNumberFormat="1" applyFont="1" applyFill="1" applyBorder="1" applyAlignment="1">
      <alignment vertical="center"/>
      <protection/>
    </xf>
    <xf numFmtId="0" fontId="8" fillId="0" borderId="0" xfId="0" applyFont="1" applyFill="1" applyAlignment="1" quotePrefix="1">
      <alignment vertical="center"/>
    </xf>
    <xf numFmtId="172" fontId="8" fillId="0" borderId="0" xfId="168" applyNumberFormat="1" applyFont="1" applyFill="1" applyBorder="1" applyAlignment="1" quotePrefix="1">
      <alignment horizontal="left" vertical="center"/>
      <protection/>
    </xf>
    <xf numFmtId="172" fontId="8" fillId="0" borderId="0" xfId="143" applyNumberFormat="1" applyFont="1" applyFill="1" applyBorder="1" applyAlignment="1" quotePrefix="1">
      <alignment horizontal="left" vertical="center"/>
      <protection/>
    </xf>
    <xf numFmtId="172" fontId="8" fillId="0" borderId="0" xfId="143" applyNumberFormat="1" applyFont="1" applyFill="1" applyBorder="1" applyAlignment="1">
      <alignment horizontal="left" vertical="center"/>
      <protection/>
    </xf>
    <xf numFmtId="172" fontId="7" fillId="0" borderId="0" xfId="143" applyNumberFormat="1" applyFont="1" applyFill="1" applyBorder="1" applyAlignment="1">
      <alignment horizontal="left" vertical="center"/>
      <protection/>
    </xf>
    <xf numFmtId="172" fontId="7" fillId="0" borderId="0" xfId="143" applyNumberFormat="1" applyFont="1" applyFill="1" applyBorder="1" applyAlignment="1">
      <alignment horizontal="center" vertical="center"/>
      <protection/>
    </xf>
    <xf numFmtId="173" fontId="7" fillId="0" borderId="0" xfId="143" applyNumberFormat="1" applyFont="1" applyFill="1" applyBorder="1" applyAlignment="1">
      <alignment horizontal="right" vertical="center"/>
      <protection/>
    </xf>
    <xf numFmtId="173" fontId="7" fillId="0" borderId="0" xfId="143" applyNumberFormat="1" applyFont="1" applyFill="1" applyBorder="1" applyAlignment="1">
      <alignment horizontal="left" vertical="center"/>
      <protection/>
    </xf>
    <xf numFmtId="173" fontId="7" fillId="0" borderId="0" xfId="143" applyNumberFormat="1" applyFont="1" applyFill="1" applyBorder="1" applyAlignment="1">
      <alignment horizontal="center" vertical="center"/>
      <protection/>
    </xf>
    <xf numFmtId="172" fontId="8" fillId="0" borderId="0" xfId="143" applyNumberFormat="1" applyFont="1" applyFill="1" applyBorder="1" applyAlignment="1">
      <alignment horizontal="center" vertical="center"/>
      <protection/>
    </xf>
    <xf numFmtId="173" fontId="8" fillId="0" borderId="0" xfId="143" applyNumberFormat="1" applyFont="1" applyFill="1" applyBorder="1" applyAlignment="1">
      <alignment horizontal="right" vertical="center"/>
      <protection/>
    </xf>
    <xf numFmtId="175" fontId="8" fillId="0" borderId="0" xfId="143" applyNumberFormat="1" applyFont="1" applyFill="1" applyBorder="1" applyAlignment="1">
      <alignment horizontal="right" vertical="center"/>
      <protection/>
    </xf>
    <xf numFmtId="175" fontId="8" fillId="0" borderId="0" xfId="143" applyNumberFormat="1" applyFont="1" applyFill="1" applyBorder="1" applyAlignment="1">
      <alignment horizontal="left" vertical="center"/>
      <protection/>
    </xf>
    <xf numFmtId="175" fontId="8" fillId="0" borderId="0" xfId="143" applyNumberFormat="1" applyFont="1" applyFill="1" applyBorder="1" applyAlignment="1">
      <alignment horizontal="center" vertical="center"/>
      <protection/>
    </xf>
    <xf numFmtId="172" fontId="7" fillId="0" borderId="0" xfId="0" applyNumberFormat="1" applyFont="1" applyFill="1" applyBorder="1" applyAlignment="1">
      <alignment horizontal="center" vertical="center"/>
    </xf>
    <xf numFmtId="182" fontId="7" fillId="33" borderId="0" xfId="0" applyNumberFormat="1" applyFont="1" applyFill="1" applyBorder="1" applyAlignment="1">
      <alignment horizontal="right" vertical="center"/>
    </xf>
    <xf numFmtId="182" fontId="8" fillId="33" borderId="0" xfId="0" applyNumberFormat="1" applyFont="1" applyFill="1" applyBorder="1" applyAlignment="1">
      <alignment horizontal="right" vertical="center"/>
    </xf>
    <xf numFmtId="173" fontId="8" fillId="33" borderId="0" xfId="0" applyNumberFormat="1" applyFont="1" applyFill="1" applyBorder="1" applyAlignment="1">
      <alignment vertical="center"/>
    </xf>
    <xf numFmtId="173" fontId="8" fillId="33" borderId="11" xfId="112" applyNumberFormat="1" applyFont="1" applyFill="1" applyBorder="1" applyAlignment="1">
      <alignment horizontal="right" vertical="center"/>
      <protection/>
    </xf>
    <xf numFmtId="173" fontId="8" fillId="33" borderId="0" xfId="0" applyNumberFormat="1" applyFont="1" applyFill="1" applyBorder="1" applyAlignment="1">
      <alignment horizontal="right" vertical="center"/>
    </xf>
    <xf numFmtId="173" fontId="8" fillId="33" borderId="0" xfId="112" applyNumberFormat="1" applyFont="1" applyFill="1" applyBorder="1" applyAlignment="1">
      <alignment horizontal="right" vertical="center"/>
      <protection/>
    </xf>
    <xf numFmtId="173" fontId="7" fillId="33" borderId="0" xfId="143" applyNumberFormat="1" applyFont="1" applyFill="1" applyBorder="1" applyAlignment="1">
      <alignment horizontal="right" vertical="center"/>
      <protection/>
    </xf>
    <xf numFmtId="173" fontId="8" fillId="33" borderId="0" xfId="143" applyNumberFormat="1" applyFont="1" applyFill="1" applyBorder="1" applyAlignment="1">
      <alignment horizontal="right" vertical="center"/>
      <protection/>
    </xf>
    <xf numFmtId="0" fontId="8" fillId="0" borderId="0" xfId="42" applyNumberFormat="1" applyFont="1" applyFill="1" applyAlignment="1" quotePrefix="1">
      <alignment vertical="center"/>
    </xf>
    <xf numFmtId="175" fontId="9" fillId="0" borderId="0" xfId="144" applyNumberFormat="1" applyFont="1" applyFill="1" applyAlignment="1">
      <alignment horizontal="right" vertical="center"/>
      <protection/>
    </xf>
    <xf numFmtId="173" fontId="8" fillId="0" borderId="12" xfId="168" applyNumberFormat="1" applyFont="1" applyFill="1" applyBorder="1" applyAlignment="1">
      <alignment horizontal="right" vertical="center"/>
      <protection/>
    </xf>
    <xf numFmtId="172" fontId="7" fillId="0" borderId="11" xfId="171" applyNumberFormat="1" applyFont="1" applyFill="1" applyBorder="1" applyAlignment="1">
      <alignment horizontal="left" vertical="center"/>
      <protection/>
    </xf>
    <xf numFmtId="173" fontId="8" fillId="0" borderId="12" xfId="112" applyNumberFormat="1" applyFont="1" applyFill="1" applyBorder="1" applyAlignment="1">
      <alignment horizontal="right" vertical="center"/>
      <protection/>
    </xf>
    <xf numFmtId="173" fontId="8" fillId="33" borderId="0" xfId="112" applyNumberFormat="1" applyFont="1" applyFill="1" applyBorder="1" applyAlignment="1">
      <alignment vertical="center"/>
      <protection/>
    </xf>
    <xf numFmtId="173" fontId="8" fillId="33" borderId="12" xfId="112" applyNumberFormat="1" applyFont="1" applyFill="1" applyBorder="1" applyAlignment="1">
      <alignment horizontal="right" vertical="center"/>
      <protection/>
    </xf>
    <xf numFmtId="172" fontId="8" fillId="0" borderId="0" xfId="0" applyNumberFormat="1" applyFont="1" applyAlignment="1">
      <alignment horizontal="left" vertical="center"/>
    </xf>
    <xf numFmtId="0" fontId="8" fillId="0" borderId="0" xfId="169" applyFont="1" applyFill="1" applyBorder="1" applyAlignment="1">
      <alignment vertical="center"/>
      <protection/>
    </xf>
    <xf numFmtId="0" fontId="7" fillId="0" borderId="0" xfId="169" applyFont="1" applyFill="1" applyBorder="1" applyAlignment="1">
      <alignment horizontal="right" vertical="center"/>
      <protection/>
    </xf>
    <xf numFmtId="0" fontId="7" fillId="0" borderId="0" xfId="169" applyFont="1" applyFill="1" applyBorder="1" applyAlignment="1">
      <alignment horizontal="center" vertical="center"/>
      <protection/>
    </xf>
    <xf numFmtId="0" fontId="7" fillId="0" borderId="11" xfId="169" applyFont="1" applyFill="1" applyBorder="1" applyAlignment="1">
      <alignment horizontal="right" vertical="center"/>
      <protection/>
    </xf>
    <xf numFmtId="173" fontId="7" fillId="0" borderId="0" xfId="169" applyNumberFormat="1" applyFont="1" applyFill="1" applyBorder="1" applyAlignment="1">
      <alignment horizontal="right" vertical="center"/>
      <protection/>
    </xf>
    <xf numFmtId="0" fontId="8" fillId="0" borderId="0" xfId="169" applyFont="1" applyFill="1" applyAlignment="1">
      <alignment horizontal="center" vertical="center"/>
      <protection/>
    </xf>
    <xf numFmtId="171" fontId="7" fillId="0" borderId="0" xfId="48" applyFont="1" applyFill="1" applyAlignment="1">
      <alignment horizontal="right" vertical="center"/>
    </xf>
    <xf numFmtId="173" fontId="7" fillId="0" borderId="0" xfId="48" applyNumberFormat="1" applyFont="1" applyFill="1" applyAlignment="1">
      <alignment horizontal="right" vertical="center"/>
    </xf>
    <xf numFmtId="173" fontId="7" fillId="0" borderId="0" xfId="48" applyNumberFormat="1" applyFont="1" applyFill="1" applyBorder="1" applyAlignment="1">
      <alignment horizontal="center" vertical="center"/>
    </xf>
    <xf numFmtId="0" fontId="7" fillId="0" borderId="0" xfId="169" applyFont="1" applyAlignment="1">
      <alignment horizontal="right" vertical="center"/>
      <protection/>
    </xf>
    <xf numFmtId="173" fontId="7" fillId="0" borderId="0" xfId="48" applyNumberFormat="1" applyFont="1" applyFill="1" applyAlignment="1">
      <alignment horizontal="center" vertical="center"/>
    </xf>
    <xf numFmtId="173" fontId="7" fillId="0" borderId="11" xfId="48" applyNumberFormat="1" applyFont="1" applyFill="1" applyBorder="1" applyAlignment="1">
      <alignment horizontal="center" vertical="center"/>
    </xf>
    <xf numFmtId="173" fontId="7" fillId="0" borderId="0" xfId="112" applyNumberFormat="1" applyFont="1" applyFill="1" applyBorder="1" applyAlignment="1">
      <alignment horizontal="center" vertical="center"/>
      <protection/>
    </xf>
    <xf numFmtId="173" fontId="7" fillId="0" borderId="0" xfId="112" applyNumberFormat="1" applyFont="1" applyFill="1" applyBorder="1" applyAlignment="1">
      <alignment horizontal="right" vertical="center"/>
      <protection/>
    </xf>
    <xf numFmtId="0" fontId="7" fillId="0" borderId="0" xfId="169" applyFont="1" applyFill="1" applyAlignment="1">
      <alignment horizontal="right" vertical="center"/>
      <protection/>
    </xf>
    <xf numFmtId="173" fontId="7" fillId="0" borderId="11" xfId="0" applyNumberFormat="1" applyFont="1" applyFill="1" applyBorder="1" applyAlignment="1">
      <alignment horizontal="right" vertical="center"/>
    </xf>
    <xf numFmtId="171" fontId="7" fillId="0" borderId="0" xfId="48" applyFont="1" applyFill="1" applyBorder="1" applyAlignment="1">
      <alignment horizontal="right" vertical="center" wrapText="1"/>
    </xf>
    <xf numFmtId="173" fontId="7" fillId="0" borderId="0" xfId="48" applyNumberFormat="1" applyFont="1" applyFill="1" applyBorder="1" applyAlignment="1">
      <alignment horizontal="right" vertical="center" wrapText="1"/>
    </xf>
    <xf numFmtId="173" fontId="7" fillId="0" borderId="0" xfId="48" applyNumberFormat="1" applyFont="1" applyFill="1" applyBorder="1" applyAlignment="1">
      <alignment horizontal="center" vertical="center" wrapText="1"/>
    </xf>
    <xf numFmtId="173" fontId="8" fillId="0" borderId="0" xfId="42" applyNumberFormat="1" applyFont="1" applyFill="1" applyAlignment="1">
      <alignment horizontal="center" vertical="center"/>
    </xf>
    <xf numFmtId="173" fontId="8" fillId="0" borderId="0" xfId="169" applyNumberFormat="1" applyFont="1" applyFill="1" applyAlignment="1">
      <alignment vertical="center"/>
      <protection/>
    </xf>
    <xf numFmtId="190" fontId="8" fillId="0" borderId="0" xfId="169" applyNumberFormat="1" applyFont="1" applyFill="1" applyAlignment="1">
      <alignment horizontal="center" vertical="center"/>
      <protection/>
    </xf>
    <xf numFmtId="173" fontId="8" fillId="0" borderId="0" xfId="42" applyNumberFormat="1" applyFont="1" applyFill="1" applyAlignment="1">
      <alignment vertical="center"/>
    </xf>
    <xf numFmtId="169" fontId="8" fillId="0" borderId="0" xfId="169" applyNumberFormat="1" applyFont="1" applyFill="1" applyAlignment="1">
      <alignment horizontal="right" vertical="center"/>
      <protection/>
    </xf>
    <xf numFmtId="173" fontId="8" fillId="0" borderId="0" xfId="169" applyNumberFormat="1" applyFont="1" applyFill="1" applyBorder="1" applyAlignment="1">
      <alignment horizontal="right" vertical="center"/>
      <protection/>
    </xf>
    <xf numFmtId="173" fontId="8" fillId="0" borderId="11" xfId="169" applyNumberFormat="1" applyFont="1" applyFill="1" applyBorder="1" applyAlignment="1">
      <alignment vertical="center"/>
      <protection/>
    </xf>
    <xf numFmtId="173" fontId="8" fillId="0" borderId="11" xfId="42" applyNumberFormat="1" applyFont="1" applyFill="1" applyBorder="1" applyAlignment="1">
      <alignment vertical="center"/>
    </xf>
    <xf numFmtId="172" fontId="8" fillId="0" borderId="0" xfId="112" applyNumberFormat="1" applyFont="1" applyFill="1" applyAlignment="1">
      <alignment vertical="center"/>
      <protection/>
    </xf>
    <xf numFmtId="173" fontId="8" fillId="0" borderId="0" xfId="169" applyNumberFormat="1" applyFont="1" applyFill="1" applyBorder="1" applyAlignment="1">
      <alignment horizontal="center" vertical="center"/>
      <protection/>
    </xf>
    <xf numFmtId="169" fontId="8" fillId="0" borderId="0" xfId="169" applyNumberFormat="1" applyFont="1" applyFill="1" applyBorder="1" applyAlignment="1">
      <alignment horizontal="right" vertical="center"/>
      <protection/>
    </xf>
    <xf numFmtId="173" fontId="8" fillId="0" borderId="12" xfId="169" applyNumberFormat="1" applyFont="1" applyFill="1" applyBorder="1" applyAlignment="1">
      <alignment horizontal="right" vertical="center"/>
      <protection/>
    </xf>
    <xf numFmtId="173" fontId="8" fillId="33" borderId="0" xfId="169" applyNumberFormat="1" applyFont="1" applyFill="1" applyAlignment="1">
      <alignment horizontal="right" vertical="center"/>
      <protection/>
    </xf>
    <xf numFmtId="173" fontId="8" fillId="33" borderId="0" xfId="169" applyNumberFormat="1" applyFont="1" applyFill="1" applyAlignment="1">
      <alignment vertical="center"/>
      <protection/>
    </xf>
    <xf numFmtId="173" fontId="8" fillId="33" borderId="11" xfId="169" applyNumberFormat="1" applyFont="1" applyFill="1" applyBorder="1" applyAlignment="1">
      <alignment horizontal="right" vertical="center"/>
      <protection/>
    </xf>
    <xf numFmtId="173" fontId="8" fillId="33" borderId="11" xfId="169" applyNumberFormat="1" applyFont="1" applyFill="1" applyBorder="1" applyAlignment="1">
      <alignment vertical="center"/>
      <protection/>
    </xf>
    <xf numFmtId="173" fontId="8" fillId="33" borderId="11" xfId="42" applyNumberFormat="1" applyFont="1" applyFill="1" applyBorder="1" applyAlignment="1">
      <alignment vertical="center"/>
    </xf>
    <xf numFmtId="173" fontId="8" fillId="33" borderId="0" xfId="169" applyNumberFormat="1" applyFont="1" applyFill="1" applyBorder="1" applyAlignment="1">
      <alignment horizontal="right" vertical="center"/>
      <protection/>
    </xf>
    <xf numFmtId="173" fontId="8" fillId="33" borderId="0" xfId="42" applyNumberFormat="1" applyFont="1" applyFill="1" applyAlignment="1">
      <alignment vertical="center"/>
    </xf>
    <xf numFmtId="173" fontId="8" fillId="33" borderId="12" xfId="169" applyNumberFormat="1" applyFont="1" applyFill="1" applyBorder="1" applyAlignment="1">
      <alignment horizontal="right" vertical="center"/>
      <protection/>
    </xf>
    <xf numFmtId="174" fontId="7" fillId="0" borderId="0" xfId="0" applyNumberFormat="1" applyFont="1" applyFill="1" applyBorder="1" applyAlignment="1">
      <alignment vertical="center"/>
    </xf>
    <xf numFmtId="174" fontId="7" fillId="0" borderId="0" xfId="0" applyNumberFormat="1" applyFont="1" applyFill="1" applyBorder="1" applyAlignment="1">
      <alignment horizontal="center" vertical="center"/>
    </xf>
    <xf numFmtId="174" fontId="7" fillId="0" borderId="11" xfId="0" applyNumberFormat="1" applyFont="1" applyFill="1" applyBorder="1" applyAlignment="1">
      <alignment horizontal="center" vertical="center"/>
    </xf>
    <xf numFmtId="173" fontId="8" fillId="33" borderId="0" xfId="0" applyNumberFormat="1" applyFont="1" applyFill="1" applyAlignment="1" quotePrefix="1">
      <alignment horizontal="right" vertical="center"/>
    </xf>
    <xf numFmtId="173" fontId="8" fillId="0" borderId="0" xfId="0" applyNumberFormat="1" applyFont="1" applyFill="1" applyAlignment="1" quotePrefix="1">
      <alignment horizontal="right" vertical="center"/>
    </xf>
    <xf numFmtId="172" fontId="8" fillId="33" borderId="0" xfId="0" applyNumberFormat="1" applyFont="1" applyFill="1" applyBorder="1" applyAlignment="1">
      <alignment vertical="center"/>
    </xf>
    <xf numFmtId="173" fontId="8" fillId="33" borderId="11" xfId="0" applyNumberFormat="1" applyFont="1" applyFill="1" applyBorder="1" applyAlignment="1">
      <alignment vertical="center"/>
    </xf>
    <xf numFmtId="173" fontId="8" fillId="0" borderId="11" xfId="0" applyNumberFormat="1" applyFont="1" applyFill="1" applyBorder="1" applyAlignment="1">
      <alignment vertical="center"/>
    </xf>
    <xf numFmtId="173" fontId="8" fillId="0" borderId="0" xfId="0" applyNumberFormat="1" applyFont="1" applyFill="1" applyAlignment="1">
      <alignment horizontal="right" vertical="center"/>
    </xf>
    <xf numFmtId="173" fontId="8" fillId="33" borderId="11" xfId="143" applyNumberFormat="1" applyFont="1" applyFill="1" applyBorder="1" applyAlignment="1">
      <alignment horizontal="right" vertical="center"/>
      <protection/>
    </xf>
    <xf numFmtId="173" fontId="8" fillId="0" borderId="11" xfId="143" applyNumberFormat="1" applyFont="1" applyFill="1" applyBorder="1" applyAlignment="1">
      <alignment horizontal="right" vertical="center"/>
      <protection/>
    </xf>
    <xf numFmtId="182" fontId="8" fillId="0" borderId="0" xfId="143" applyNumberFormat="1" applyFont="1" applyFill="1" applyBorder="1" applyAlignment="1">
      <alignment horizontal="right" vertical="center"/>
      <protection/>
    </xf>
    <xf numFmtId="182" fontId="7" fillId="33" borderId="0" xfId="143" applyNumberFormat="1" applyFont="1" applyFill="1" applyBorder="1" applyAlignment="1">
      <alignment horizontal="right" vertical="center"/>
      <protection/>
    </xf>
    <xf numFmtId="182" fontId="7" fillId="0" borderId="0" xfId="143" applyNumberFormat="1" applyFont="1" applyFill="1" applyBorder="1" applyAlignment="1">
      <alignment horizontal="right" vertical="center"/>
      <protection/>
    </xf>
    <xf numFmtId="173" fontId="8" fillId="0" borderId="0" xfId="143" applyNumberFormat="1" applyFont="1" applyFill="1" applyBorder="1" applyAlignment="1">
      <alignment horizontal="left" vertical="center"/>
      <protection/>
    </xf>
    <xf numFmtId="173" fontId="8" fillId="0" borderId="0" xfId="143" applyNumberFormat="1" applyFont="1" applyFill="1" applyBorder="1" applyAlignment="1">
      <alignment horizontal="center" vertical="center"/>
      <protection/>
    </xf>
    <xf numFmtId="182" fontId="8" fillId="0" borderId="11" xfId="143" applyNumberFormat="1" applyFont="1" applyFill="1" applyBorder="1" applyAlignment="1">
      <alignment horizontal="right" vertical="center"/>
      <protection/>
    </xf>
    <xf numFmtId="182" fontId="8" fillId="0" borderId="11" xfId="143" applyNumberFormat="1" applyFont="1" applyFill="1" applyBorder="1" applyAlignment="1">
      <alignment horizontal="left" vertical="center"/>
      <protection/>
    </xf>
    <xf numFmtId="182" fontId="8" fillId="0" borderId="11" xfId="143" applyNumberFormat="1" applyFont="1" applyFill="1" applyBorder="1" applyAlignment="1">
      <alignment horizontal="center" vertical="center"/>
      <protection/>
    </xf>
    <xf numFmtId="182" fontId="8" fillId="33" borderId="0" xfId="143" applyNumberFormat="1" applyFont="1" applyFill="1" applyBorder="1" applyAlignment="1">
      <alignment horizontal="right" vertical="center"/>
      <protection/>
    </xf>
    <xf numFmtId="182" fontId="8" fillId="0" borderId="0" xfId="143" applyNumberFormat="1" applyFont="1" applyFill="1" applyBorder="1" applyAlignment="1">
      <alignment horizontal="left" vertical="center"/>
      <protection/>
    </xf>
    <xf numFmtId="182" fontId="8" fillId="0" borderId="0" xfId="143" applyNumberFormat="1" applyFont="1" applyFill="1" applyBorder="1" applyAlignment="1">
      <alignment horizontal="center" vertical="center"/>
      <protection/>
    </xf>
    <xf numFmtId="173" fontId="8" fillId="33" borderId="12" xfId="143" applyNumberFormat="1" applyFont="1" applyFill="1" applyBorder="1" applyAlignment="1">
      <alignment horizontal="right" vertical="center"/>
      <protection/>
    </xf>
    <xf numFmtId="173" fontId="8" fillId="0" borderId="12" xfId="143" applyNumberFormat="1" applyFont="1" applyFill="1" applyBorder="1" applyAlignment="1">
      <alignment horizontal="right" vertical="center"/>
      <protection/>
    </xf>
    <xf numFmtId="183" fontId="8" fillId="0" borderId="0" xfId="143" applyNumberFormat="1" applyFont="1" applyFill="1" applyBorder="1" applyAlignment="1">
      <alignment horizontal="right" vertical="center"/>
      <protection/>
    </xf>
    <xf numFmtId="182" fontId="10" fillId="0" borderId="0" xfId="0" applyNumberFormat="1" applyFont="1" applyFill="1" applyBorder="1" applyAlignment="1">
      <alignment horizontal="right" vertical="center"/>
    </xf>
    <xf numFmtId="174" fontId="8" fillId="0" borderId="0" xfId="168" applyNumberFormat="1" applyFont="1" applyFill="1" applyBorder="1" applyAlignment="1" quotePrefix="1">
      <alignment horizontal="center" vertical="center"/>
      <protection/>
    </xf>
    <xf numFmtId="169" fontId="8" fillId="33" borderId="0" xfId="0" applyNumberFormat="1" applyFont="1" applyFill="1" applyBorder="1" applyAlignment="1">
      <alignment horizontal="right" vertical="center"/>
    </xf>
    <xf numFmtId="173" fontId="8" fillId="33" borderId="0" xfId="112" applyNumberFormat="1" applyFont="1" applyFill="1" applyAlignment="1">
      <alignment horizontal="right" vertical="center"/>
      <protection/>
    </xf>
    <xf numFmtId="173" fontId="8" fillId="33" borderId="11" xfId="0" applyNumberFormat="1" applyFont="1" applyFill="1" applyBorder="1" applyAlignment="1">
      <alignment horizontal="right" vertical="center"/>
    </xf>
    <xf numFmtId="173" fontId="8" fillId="33" borderId="12" xfId="0" applyNumberFormat="1" applyFont="1" applyFill="1" applyBorder="1" applyAlignment="1">
      <alignment horizontal="right" vertical="center"/>
    </xf>
    <xf numFmtId="182" fontId="8" fillId="33" borderId="0" xfId="0" applyNumberFormat="1" applyFont="1" applyFill="1" applyBorder="1" applyAlignment="1">
      <alignment vertical="center"/>
    </xf>
    <xf numFmtId="182" fontId="8" fillId="33" borderId="0" xfId="168" applyNumberFormat="1" applyFont="1" applyFill="1" applyBorder="1" applyAlignment="1">
      <alignment horizontal="right" vertical="center"/>
      <protection/>
    </xf>
    <xf numFmtId="173" fontId="8" fillId="33" borderId="0" xfId="168" applyNumberFormat="1" applyFont="1" applyFill="1" applyBorder="1" applyAlignment="1">
      <alignment horizontal="right" vertical="center"/>
      <protection/>
    </xf>
    <xf numFmtId="173" fontId="8" fillId="33" borderId="0" xfId="168" applyNumberFormat="1" applyFont="1" applyFill="1" applyBorder="1" applyAlignment="1">
      <alignment vertical="center"/>
      <protection/>
    </xf>
    <xf numFmtId="173" fontId="8" fillId="33" borderId="11" xfId="168" applyNumberFormat="1" applyFont="1" applyFill="1" applyBorder="1" applyAlignment="1">
      <alignment horizontal="right" vertical="center"/>
      <protection/>
    </xf>
    <xf numFmtId="182" fontId="8" fillId="33" borderId="11" xfId="168" applyNumberFormat="1" applyFont="1" applyFill="1" applyBorder="1" applyAlignment="1">
      <alignment horizontal="right" vertical="center"/>
      <protection/>
    </xf>
    <xf numFmtId="173" fontId="8" fillId="33" borderId="11" xfId="168" applyNumberFormat="1" applyFont="1" applyFill="1" applyBorder="1" applyAlignment="1">
      <alignment vertical="center"/>
      <protection/>
    </xf>
    <xf numFmtId="173" fontId="8" fillId="33" borderId="12" xfId="168" applyNumberFormat="1" applyFont="1" applyFill="1" applyBorder="1" applyAlignment="1">
      <alignment horizontal="right" vertical="center"/>
      <protection/>
    </xf>
    <xf numFmtId="175" fontId="9" fillId="33" borderId="0" xfId="144" applyNumberFormat="1" applyFont="1" applyFill="1" applyAlignment="1">
      <alignment horizontal="right" vertical="center"/>
      <protection/>
    </xf>
    <xf numFmtId="183" fontId="8" fillId="33" borderId="0" xfId="143" applyNumberFormat="1" applyFont="1" applyFill="1" applyBorder="1" applyAlignment="1">
      <alignment horizontal="right" vertical="center"/>
      <protection/>
    </xf>
    <xf numFmtId="0" fontId="8" fillId="0" borderId="0" xfId="0" applyFont="1" applyFill="1" applyAlignment="1">
      <alignment vertical="center"/>
    </xf>
    <xf numFmtId="173" fontId="7" fillId="0" borderId="0" xfId="0" applyNumberFormat="1" applyFont="1" applyFill="1" applyBorder="1" applyAlignment="1">
      <alignment horizontal="right" vertical="center"/>
    </xf>
    <xf numFmtId="172" fontId="7" fillId="0" borderId="0" xfId="112" applyNumberFormat="1" applyFont="1" applyFill="1" applyBorder="1" applyAlignment="1" quotePrefix="1">
      <alignment horizontal="left" vertical="center"/>
      <protection/>
    </xf>
    <xf numFmtId="172" fontId="8" fillId="0" borderId="11" xfId="0" applyNumberFormat="1" applyFont="1" applyFill="1" applyBorder="1" applyAlignment="1">
      <alignment horizontal="left" vertical="center" shrinkToFit="1"/>
    </xf>
    <xf numFmtId="182" fontId="7" fillId="0" borderId="11" xfId="168" applyNumberFormat="1" applyFont="1" applyFill="1" applyBorder="1" applyAlignment="1">
      <alignment horizontal="right" vertical="center"/>
      <protection/>
    </xf>
    <xf numFmtId="173" fontId="7" fillId="0" borderId="11" xfId="48" applyNumberFormat="1" applyFont="1" applyFill="1" applyBorder="1" applyAlignment="1">
      <alignment horizontal="center" vertical="center"/>
    </xf>
    <xf numFmtId="173" fontId="7" fillId="0" borderId="13" xfId="169" applyNumberFormat="1" applyFont="1" applyFill="1" applyBorder="1" applyAlignment="1">
      <alignment horizontal="center" vertical="center"/>
      <protection/>
    </xf>
    <xf numFmtId="0" fontId="7" fillId="0" borderId="11" xfId="169" applyFont="1" applyFill="1" applyBorder="1" applyAlignment="1">
      <alignment horizontal="center" vertical="center"/>
      <protection/>
    </xf>
    <xf numFmtId="0" fontId="7" fillId="0" borderId="13" xfId="169" applyFont="1" applyFill="1" applyBorder="1" applyAlignment="1">
      <alignment horizontal="center" vertical="center"/>
      <protection/>
    </xf>
    <xf numFmtId="172" fontId="7" fillId="0" borderId="11" xfId="112" applyNumberFormat="1" applyFont="1" applyFill="1" applyBorder="1" applyAlignment="1">
      <alignment horizontal="center"/>
      <protection/>
    </xf>
    <xf numFmtId="172" fontId="7" fillId="0" borderId="11" xfId="112" applyNumberFormat="1" applyFont="1" applyFill="1" applyBorder="1" applyAlignment="1">
      <alignment horizontal="center" vertical="center"/>
      <protection/>
    </xf>
    <xf numFmtId="172" fontId="7" fillId="0" borderId="13" xfId="112" applyNumberFormat="1" applyFont="1" applyFill="1" applyBorder="1" applyAlignment="1">
      <alignment horizontal="center" vertical="center"/>
      <protection/>
    </xf>
  </cellXfs>
  <cellStyles count="1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15 2" xfId="45"/>
    <cellStyle name="Comma 11" xfId="46"/>
    <cellStyle name="Comma 12" xfId="47"/>
    <cellStyle name="Comma 12 2 2" xfId="48"/>
    <cellStyle name="Comma 12 2 2 2" xfId="49"/>
    <cellStyle name="Comma 13" xfId="50"/>
    <cellStyle name="Comma 13 2 3" xfId="51"/>
    <cellStyle name="Comma 160" xfId="52"/>
    <cellStyle name="Comma 2" xfId="53"/>
    <cellStyle name="Comma 2 2" xfId="54"/>
    <cellStyle name="Comma 2 3" xfId="55"/>
    <cellStyle name="Comma 2 4" xfId="56"/>
    <cellStyle name="Comma 26" xfId="57"/>
    <cellStyle name="Comma 3" xfId="58"/>
    <cellStyle name="Comma 3 2" xfId="59"/>
    <cellStyle name="Comma 3 2 2" xfId="60"/>
    <cellStyle name="Comma 3 2 2 2" xfId="61"/>
    <cellStyle name="Comma 3 3" xfId="62"/>
    <cellStyle name="Comma 3 4" xfId="63"/>
    <cellStyle name="Comma 39" xfId="64"/>
    <cellStyle name="Comma 4" xfId="65"/>
    <cellStyle name="Comma 4 2" xfId="66"/>
    <cellStyle name="Comma 4 3" xfId="67"/>
    <cellStyle name="Comma 4 4" xfId="68"/>
    <cellStyle name="Comma 43 7" xfId="69"/>
    <cellStyle name="Comma 5" xfId="70"/>
    <cellStyle name="Comma 5 2" xfId="71"/>
    <cellStyle name="Comma 5 3" xfId="72"/>
    <cellStyle name="Comma 5 4" xfId="73"/>
    <cellStyle name="Comma 6" xfId="74"/>
    <cellStyle name="Comma 6 2" xfId="75"/>
    <cellStyle name="Comma 6 3" xfId="76"/>
    <cellStyle name="Comma 69 2" xfId="77"/>
    <cellStyle name="Comma 7" xfId="78"/>
    <cellStyle name="Comma 7 2" xfId="79"/>
    <cellStyle name="Comma 8" xfId="80"/>
    <cellStyle name="Comma 8 2" xfId="81"/>
    <cellStyle name="Comma 9" xfId="82"/>
    <cellStyle name="Comma 9 2" xfId="83"/>
    <cellStyle name="Currency" xfId="84"/>
    <cellStyle name="Currency [0]" xfId="85"/>
    <cellStyle name="Currency 2" xfId="86"/>
    <cellStyle name="Explanatory Text" xfId="87"/>
    <cellStyle name="Explanatory Text 2" xfId="88"/>
    <cellStyle name="Followed Hyperlink" xfId="89"/>
    <cellStyle name="Followed Hyperlink 2" xfId="90"/>
    <cellStyle name="Good" xfId="91"/>
    <cellStyle name="Heading 1" xfId="92"/>
    <cellStyle name="Heading 2" xfId="93"/>
    <cellStyle name="Heading 3" xfId="94"/>
    <cellStyle name="Heading 4" xfId="95"/>
    <cellStyle name="Hyperlink" xfId="96"/>
    <cellStyle name="Hyperlink 2" xfId="97"/>
    <cellStyle name="Hyperlink 2 2" xfId="98"/>
    <cellStyle name="Hyperlink 2 3" xfId="99"/>
    <cellStyle name="Hyperlink 3" xfId="100"/>
    <cellStyle name="Hyperlink 4" xfId="101"/>
    <cellStyle name="Hyperlink 5" xfId="102"/>
    <cellStyle name="Input" xfId="103"/>
    <cellStyle name="Linked Cell" xfId="104"/>
    <cellStyle name="Neutral" xfId="105"/>
    <cellStyle name="Normal - Style1" xfId="106"/>
    <cellStyle name="Normal 10" xfId="107"/>
    <cellStyle name="Normal 10 4" xfId="108"/>
    <cellStyle name="Normal 11" xfId="109"/>
    <cellStyle name="Normal 11 8" xfId="110"/>
    <cellStyle name="Normal 2" xfId="111"/>
    <cellStyle name="Normal 2 13" xfId="112"/>
    <cellStyle name="Normal 2 2" xfId="113"/>
    <cellStyle name="Normal 2 2 2" xfId="114"/>
    <cellStyle name="Normal 2 2 3" xfId="115"/>
    <cellStyle name="Normal 2 3" xfId="116"/>
    <cellStyle name="Normal 2 3 2" xfId="117"/>
    <cellStyle name="Normal 2 3 3" xfId="118"/>
    <cellStyle name="Normal 2 3 5" xfId="119"/>
    <cellStyle name="Normal 2 4" xfId="120"/>
    <cellStyle name="Normal 23" xfId="121"/>
    <cellStyle name="Normal 253" xfId="122"/>
    <cellStyle name="Normal 271" xfId="123"/>
    <cellStyle name="Normal 272" xfId="124"/>
    <cellStyle name="Normal 273" xfId="125"/>
    <cellStyle name="Normal 274" xfId="126"/>
    <cellStyle name="Normal 275" xfId="127"/>
    <cellStyle name="Normal 276" xfId="128"/>
    <cellStyle name="Normal 277" xfId="129"/>
    <cellStyle name="Normal 278" xfId="130"/>
    <cellStyle name="Normal 279" xfId="131"/>
    <cellStyle name="Normal 280" xfId="132"/>
    <cellStyle name="Normal 281" xfId="133"/>
    <cellStyle name="Normal 282" xfId="134"/>
    <cellStyle name="Normal 283" xfId="135"/>
    <cellStyle name="Normal 284" xfId="136"/>
    <cellStyle name="Normal 285" xfId="137"/>
    <cellStyle name="Normal 286" xfId="138"/>
    <cellStyle name="Normal 288" xfId="139"/>
    <cellStyle name="Normal 289" xfId="140"/>
    <cellStyle name="Normal 290" xfId="141"/>
    <cellStyle name="Normal 296" xfId="142"/>
    <cellStyle name="Normal 3" xfId="143"/>
    <cellStyle name="Normal 3 2" xfId="144"/>
    <cellStyle name="Normal 3 2 2" xfId="145"/>
    <cellStyle name="Normal 3 2 2 2" xfId="146"/>
    <cellStyle name="Normal 3 3" xfId="147"/>
    <cellStyle name="Normal 3 3 2" xfId="148"/>
    <cellStyle name="Normal 3 3 3" xfId="149"/>
    <cellStyle name="Normal 3 4" xfId="150"/>
    <cellStyle name="Normal 3 5" xfId="151"/>
    <cellStyle name="Normal 354" xfId="152"/>
    <cellStyle name="Normal 365" xfId="153"/>
    <cellStyle name="Normal 4" xfId="154"/>
    <cellStyle name="Normal 4 2" xfId="155"/>
    <cellStyle name="Normal 4 2 2" xfId="156"/>
    <cellStyle name="Normal 4 5" xfId="157"/>
    <cellStyle name="Normal 5" xfId="158"/>
    <cellStyle name="Normal 5 2" xfId="159"/>
    <cellStyle name="Normal 6" xfId="160"/>
    <cellStyle name="Normal 6 2" xfId="161"/>
    <cellStyle name="Normal 6 3" xfId="162"/>
    <cellStyle name="Normal 7" xfId="163"/>
    <cellStyle name="Normal 7 2" xfId="164"/>
    <cellStyle name="Normal 71" xfId="165"/>
    <cellStyle name="Normal 8" xfId="166"/>
    <cellStyle name="Normal 9" xfId="167"/>
    <cellStyle name="Normal_EGCO_June10 TE" xfId="168"/>
    <cellStyle name="Normal_KEGCO_2002" xfId="169"/>
    <cellStyle name="Normal_Sheet5" xfId="170"/>
    <cellStyle name="Normal_Sheet7 2" xfId="171"/>
    <cellStyle name="Note" xfId="172"/>
    <cellStyle name="Output" xfId="173"/>
    <cellStyle name="Percent" xfId="174"/>
    <cellStyle name="Percent 2" xfId="175"/>
    <cellStyle name="Percent 2 2" xfId="176"/>
    <cellStyle name="Percent 2 3" xfId="177"/>
    <cellStyle name="Percent 2 4" xfId="178"/>
    <cellStyle name="Percent 3" xfId="179"/>
    <cellStyle name="Percent 3 2" xfId="180"/>
    <cellStyle name="Percent 3 3" xfId="181"/>
    <cellStyle name="Percent 4" xfId="182"/>
    <cellStyle name="Percent 5" xfId="183"/>
    <cellStyle name="Percent 6" xfId="184"/>
    <cellStyle name="Percent 7" xfId="185"/>
    <cellStyle name="Title" xfId="186"/>
    <cellStyle name="Total" xfId="187"/>
    <cellStyle name="Warning Text" xfId="188"/>
    <cellStyle name="เครื่องหมายจุลภาค 4 2" xfId="189"/>
    <cellStyle name="ปกติ_USCT2" xfId="1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L144"/>
  <sheetViews>
    <sheetView zoomScale="80" zoomScaleNormal="80" zoomScaleSheetLayoutView="100" workbookViewId="0" topLeftCell="A109">
      <selection activeCell="F123" sqref="F123"/>
    </sheetView>
  </sheetViews>
  <sheetFormatPr defaultColWidth="9.140625" defaultRowHeight="21.75" customHeight="1"/>
  <cols>
    <col min="1" max="2" width="1.1484375" style="3" customWidth="1"/>
    <col min="3" max="3" width="36.421875" style="3" customWidth="1"/>
    <col min="4" max="4" width="7.8515625" style="2" customWidth="1"/>
    <col min="5" max="5" width="0.85546875" style="3" customWidth="1"/>
    <col min="6" max="6" width="12.421875" style="4" customWidth="1"/>
    <col min="7" max="7" width="0.85546875" style="5" customWidth="1"/>
    <col min="8" max="8" width="12.421875" style="4" customWidth="1"/>
    <col min="9" max="9" width="0.85546875" style="6" customWidth="1"/>
    <col min="10" max="10" width="12.421875" style="4" customWidth="1"/>
    <col min="11" max="11" width="0.85546875" style="5" customWidth="1"/>
    <col min="12" max="12" width="12.421875" style="4" customWidth="1"/>
    <col min="13" max="13" width="9.140625" style="8" customWidth="1"/>
    <col min="14" max="14" width="9.8515625" style="8" bestFit="1" customWidth="1"/>
    <col min="15" max="15" width="10.8515625" style="8" bestFit="1" customWidth="1"/>
    <col min="16" max="16" width="9.8515625" style="8" bestFit="1" customWidth="1"/>
    <col min="17" max="16384" width="9.140625" style="8" customWidth="1"/>
  </cols>
  <sheetData>
    <row r="1" spans="1:12" ht="21.75" customHeight="1">
      <c r="A1" s="1" t="s">
        <v>57</v>
      </c>
      <c r="B1" s="1"/>
      <c r="C1" s="1"/>
      <c r="L1" s="7"/>
    </row>
    <row r="2" spans="1:3" ht="21.75" customHeight="1">
      <c r="A2" s="1" t="s">
        <v>45</v>
      </c>
      <c r="B2" s="1"/>
      <c r="C2" s="1"/>
    </row>
    <row r="3" spans="1:12" ht="21.75" customHeight="1">
      <c r="A3" s="9" t="s">
        <v>192</v>
      </c>
      <c r="B3" s="9"/>
      <c r="C3" s="9"/>
      <c r="D3" s="10"/>
      <c r="E3" s="11"/>
      <c r="F3" s="12"/>
      <c r="G3" s="13"/>
      <c r="H3" s="12"/>
      <c r="I3" s="14"/>
      <c r="J3" s="12"/>
      <c r="K3" s="13"/>
      <c r="L3" s="12"/>
    </row>
    <row r="4" ht="20.25" customHeight="1"/>
    <row r="5" spans="1:12" ht="20.25" customHeight="1">
      <c r="A5" s="8"/>
      <c r="D5" s="15"/>
      <c r="E5" s="1"/>
      <c r="F5" s="224" t="s">
        <v>100</v>
      </c>
      <c r="G5" s="224"/>
      <c r="H5" s="224"/>
      <c r="I5" s="17"/>
      <c r="J5" s="18"/>
      <c r="K5" s="16"/>
      <c r="L5" s="19" t="s">
        <v>106</v>
      </c>
    </row>
    <row r="6" spans="5:12" ht="20.25" customHeight="1">
      <c r="E6" s="1"/>
      <c r="F6" s="17" t="s">
        <v>194</v>
      </c>
      <c r="G6" s="20"/>
      <c r="H6" s="17" t="s">
        <v>173</v>
      </c>
      <c r="I6" s="21"/>
      <c r="J6" s="17" t="s">
        <v>194</v>
      </c>
      <c r="K6" s="20"/>
      <c r="L6" s="17" t="s">
        <v>173</v>
      </c>
    </row>
    <row r="7" spans="4:12" ht="20.25" customHeight="1">
      <c r="D7" s="22" t="s">
        <v>0</v>
      </c>
      <c r="E7" s="1"/>
      <c r="F7" s="19" t="s">
        <v>40</v>
      </c>
      <c r="G7" s="23"/>
      <c r="H7" s="19" t="s">
        <v>40</v>
      </c>
      <c r="I7" s="24"/>
      <c r="J7" s="19" t="s">
        <v>40</v>
      </c>
      <c r="K7" s="23"/>
      <c r="L7" s="19" t="s">
        <v>40</v>
      </c>
    </row>
    <row r="8" spans="4:12" ht="7.5" customHeight="1">
      <c r="D8" s="123"/>
      <c r="E8" s="1"/>
      <c r="F8" s="124"/>
      <c r="G8" s="23"/>
      <c r="H8" s="7"/>
      <c r="I8" s="24"/>
      <c r="J8" s="124"/>
      <c r="K8" s="23"/>
      <c r="L8" s="7"/>
    </row>
    <row r="9" spans="1:10" ht="20.25" customHeight="1">
      <c r="A9" s="1" t="s">
        <v>1</v>
      </c>
      <c r="F9" s="125"/>
      <c r="J9" s="125"/>
    </row>
    <row r="10" spans="1:10" ht="7.5" customHeight="1">
      <c r="A10" s="1"/>
      <c r="F10" s="125"/>
      <c r="J10" s="125"/>
    </row>
    <row r="11" spans="1:12" ht="20.25" customHeight="1">
      <c r="A11" s="1" t="s">
        <v>2</v>
      </c>
      <c r="F11" s="206"/>
      <c r="G11" s="26"/>
      <c r="H11" s="25"/>
      <c r="I11" s="27"/>
      <c r="J11" s="206"/>
      <c r="K11" s="26"/>
      <c r="L11" s="25"/>
    </row>
    <row r="12" spans="1:12" ht="7.5" customHeight="1">
      <c r="A12" s="1"/>
      <c r="F12" s="206"/>
      <c r="G12" s="26"/>
      <c r="H12" s="25"/>
      <c r="I12" s="27"/>
      <c r="J12" s="206"/>
      <c r="K12" s="26"/>
      <c r="L12" s="25"/>
    </row>
    <row r="13" spans="1:12" ht="20.25" customHeight="1">
      <c r="A13" s="3" t="s">
        <v>3</v>
      </c>
      <c r="D13" s="2">
        <v>11</v>
      </c>
      <c r="F13" s="207">
        <v>2950667329</v>
      </c>
      <c r="G13" s="29"/>
      <c r="H13" s="28">
        <v>10028951620</v>
      </c>
      <c r="I13" s="29"/>
      <c r="J13" s="207">
        <v>637794878</v>
      </c>
      <c r="K13" s="28"/>
      <c r="L13" s="28">
        <v>5260281030</v>
      </c>
    </row>
    <row r="14" spans="1:12" ht="20.25" customHeight="1">
      <c r="A14" s="3" t="s">
        <v>82</v>
      </c>
      <c r="D14" s="2">
        <v>12</v>
      </c>
      <c r="F14" s="207">
        <v>11719261</v>
      </c>
      <c r="G14" s="29"/>
      <c r="H14" s="28">
        <v>11534539</v>
      </c>
      <c r="I14" s="29"/>
      <c r="J14" s="207">
        <v>0</v>
      </c>
      <c r="K14" s="28"/>
      <c r="L14" s="28">
        <v>0</v>
      </c>
    </row>
    <row r="15" spans="1:12" ht="20.25" customHeight="1">
      <c r="A15" s="3" t="s">
        <v>169</v>
      </c>
      <c r="D15" s="2">
        <v>13</v>
      </c>
      <c r="F15" s="207">
        <v>2750193492</v>
      </c>
      <c r="G15" s="30"/>
      <c r="H15" s="28">
        <v>2665758015</v>
      </c>
      <c r="I15" s="30"/>
      <c r="J15" s="207">
        <v>497494602</v>
      </c>
      <c r="K15" s="28"/>
      <c r="L15" s="28">
        <v>321655322</v>
      </c>
    </row>
    <row r="16" spans="1:12" ht="20.25" customHeight="1">
      <c r="A16" s="3" t="s">
        <v>207</v>
      </c>
      <c r="D16" s="2">
        <v>15</v>
      </c>
      <c r="E16" s="8"/>
      <c r="F16" s="207">
        <v>761289090</v>
      </c>
      <c r="G16" s="30"/>
      <c r="H16" s="28">
        <v>509510354</v>
      </c>
      <c r="I16" s="30"/>
      <c r="J16" s="207">
        <v>290712065</v>
      </c>
      <c r="K16" s="28"/>
      <c r="L16" s="28">
        <v>248082844</v>
      </c>
    </row>
    <row r="17" spans="1:12" ht="20.25" customHeight="1">
      <c r="A17" s="3" t="s">
        <v>208</v>
      </c>
      <c r="E17" s="8"/>
      <c r="F17" s="207"/>
      <c r="G17" s="30"/>
      <c r="H17" s="28"/>
      <c r="I17" s="30"/>
      <c r="J17" s="207"/>
      <c r="K17" s="28"/>
      <c r="L17" s="28"/>
    </row>
    <row r="18" spans="2:12" ht="20.25" customHeight="1">
      <c r="B18" s="3" t="s">
        <v>209</v>
      </c>
      <c r="D18" s="31"/>
      <c r="F18" s="126">
        <v>7065407</v>
      </c>
      <c r="G18" s="30"/>
      <c r="H18" s="32">
        <v>3192550</v>
      </c>
      <c r="I18" s="30"/>
      <c r="J18" s="207">
        <v>1830543640</v>
      </c>
      <c r="K18" s="28"/>
      <c r="L18" s="28">
        <v>1013817540</v>
      </c>
    </row>
    <row r="19" spans="1:12" ht="20.25" customHeight="1">
      <c r="A19" s="3" t="s">
        <v>168</v>
      </c>
      <c r="D19" s="31"/>
      <c r="F19" s="126"/>
      <c r="G19" s="30"/>
      <c r="H19" s="32"/>
      <c r="I19" s="30"/>
      <c r="J19" s="207"/>
      <c r="K19" s="28"/>
      <c r="L19" s="28"/>
    </row>
    <row r="20" spans="2:12" ht="20.25" customHeight="1">
      <c r="B20" s="3" t="s">
        <v>181</v>
      </c>
      <c r="D20" s="31"/>
      <c r="F20" s="126">
        <v>75000000</v>
      </c>
      <c r="G20" s="30"/>
      <c r="H20" s="32">
        <v>56250000</v>
      </c>
      <c r="I20" s="30"/>
      <c r="J20" s="207">
        <v>52446741</v>
      </c>
      <c r="K20" s="28"/>
      <c r="L20" s="28">
        <v>0</v>
      </c>
    </row>
    <row r="21" spans="1:12" ht="20.25" customHeight="1">
      <c r="A21" s="3" t="s">
        <v>68</v>
      </c>
      <c r="D21" s="2">
        <v>16</v>
      </c>
      <c r="F21" s="127">
        <v>833299401</v>
      </c>
      <c r="G21" s="30"/>
      <c r="H21" s="33">
        <v>757677910</v>
      </c>
      <c r="I21" s="30"/>
      <c r="J21" s="127">
        <v>282809335</v>
      </c>
      <c r="K21" s="34"/>
      <c r="L21" s="33">
        <v>200587215</v>
      </c>
    </row>
    <row r="22" spans="6:12" ht="7.5" customHeight="1">
      <c r="F22" s="128"/>
      <c r="G22" s="30"/>
      <c r="H22" s="29"/>
      <c r="I22" s="30"/>
      <c r="J22" s="128"/>
      <c r="K22" s="35"/>
      <c r="L22" s="29"/>
    </row>
    <row r="23" spans="1:12" ht="20.25" customHeight="1">
      <c r="A23" s="1" t="s">
        <v>4</v>
      </c>
      <c r="F23" s="208">
        <f>SUM(F13:F21)</f>
        <v>7389233980</v>
      </c>
      <c r="G23" s="30"/>
      <c r="H23" s="36">
        <f>SUM(H13:H21)</f>
        <v>14032874988</v>
      </c>
      <c r="I23" s="30"/>
      <c r="J23" s="208">
        <f>SUM(J13:J21)</f>
        <v>3591801261</v>
      </c>
      <c r="K23" s="35"/>
      <c r="L23" s="36">
        <f>SUM(L13:L21)</f>
        <v>7044423951</v>
      </c>
    </row>
    <row r="24" spans="6:12" ht="7.5" customHeight="1">
      <c r="F24" s="128"/>
      <c r="G24" s="30"/>
      <c r="H24" s="29"/>
      <c r="I24" s="30"/>
      <c r="J24" s="128"/>
      <c r="K24" s="35"/>
      <c r="L24" s="29"/>
    </row>
    <row r="25" spans="1:12" ht="20.25" customHeight="1">
      <c r="A25" s="1" t="s">
        <v>5</v>
      </c>
      <c r="F25" s="128"/>
      <c r="G25" s="30"/>
      <c r="H25" s="29"/>
      <c r="I25" s="30"/>
      <c r="J25" s="128"/>
      <c r="K25" s="35"/>
      <c r="L25" s="29"/>
    </row>
    <row r="26" spans="6:12" ht="7.5" customHeight="1">
      <c r="F26" s="128"/>
      <c r="G26" s="30"/>
      <c r="H26" s="29"/>
      <c r="I26" s="30"/>
      <c r="J26" s="128"/>
      <c r="K26" s="35"/>
      <c r="L26" s="29"/>
    </row>
    <row r="27" spans="1:12" ht="20.25" customHeight="1">
      <c r="A27" s="3" t="s">
        <v>82</v>
      </c>
      <c r="D27" s="2">
        <v>12</v>
      </c>
      <c r="F27" s="128">
        <v>177457376</v>
      </c>
      <c r="G27" s="30"/>
      <c r="H27" s="29">
        <v>166306110</v>
      </c>
      <c r="I27" s="30"/>
      <c r="J27" s="128">
        <v>92945000</v>
      </c>
      <c r="K27" s="35"/>
      <c r="L27" s="29">
        <v>98128211</v>
      </c>
    </row>
    <row r="28" spans="1:12" ht="20.25" customHeight="1">
      <c r="A28" s="139" t="s">
        <v>195</v>
      </c>
      <c r="B28" s="139"/>
      <c r="C28" s="139"/>
      <c r="F28" s="128"/>
      <c r="G28" s="30"/>
      <c r="H28" s="29"/>
      <c r="I28" s="30"/>
      <c r="J28" s="128"/>
      <c r="K28" s="35"/>
      <c r="L28" s="29"/>
    </row>
    <row r="29" spans="1:12" ht="20.25" customHeight="1">
      <c r="A29" s="139"/>
      <c r="B29" s="139" t="s">
        <v>196</v>
      </c>
      <c r="C29" s="139"/>
      <c r="D29" s="2">
        <v>14</v>
      </c>
      <c r="F29" s="128">
        <v>5526611867</v>
      </c>
      <c r="G29" s="30"/>
      <c r="H29" s="29">
        <v>0</v>
      </c>
      <c r="I29" s="30"/>
      <c r="J29" s="128">
        <v>5479323609</v>
      </c>
      <c r="K29" s="35"/>
      <c r="L29" s="29">
        <v>0</v>
      </c>
    </row>
    <row r="30" spans="1:12" ht="20.25" customHeight="1">
      <c r="A30" s="3" t="s">
        <v>98</v>
      </c>
      <c r="D30" s="2">
        <v>17</v>
      </c>
      <c r="F30" s="128">
        <v>1</v>
      </c>
      <c r="G30" s="30"/>
      <c r="H30" s="29">
        <v>1</v>
      </c>
      <c r="I30" s="30"/>
      <c r="J30" s="128">
        <v>27719122426</v>
      </c>
      <c r="K30" s="35"/>
      <c r="L30" s="29">
        <v>24072837448</v>
      </c>
    </row>
    <row r="31" spans="1:12" ht="20.25" customHeight="1">
      <c r="A31" s="3" t="s">
        <v>117</v>
      </c>
      <c r="D31" s="2">
        <v>17</v>
      </c>
      <c r="F31" s="128">
        <v>1500481507</v>
      </c>
      <c r="G31" s="30"/>
      <c r="H31" s="29">
        <v>69530375</v>
      </c>
      <c r="I31" s="30"/>
      <c r="J31" s="128">
        <v>0</v>
      </c>
      <c r="K31" s="35"/>
      <c r="L31" s="29">
        <v>0</v>
      </c>
    </row>
    <row r="32" spans="1:12" ht="20.25" customHeight="1">
      <c r="A32" s="3" t="s">
        <v>122</v>
      </c>
      <c r="D32" s="2">
        <v>17</v>
      </c>
      <c r="F32" s="128">
        <v>28990332</v>
      </c>
      <c r="G32" s="30"/>
      <c r="H32" s="29">
        <v>30665924</v>
      </c>
      <c r="I32" s="30"/>
      <c r="J32" s="128">
        <v>45471090</v>
      </c>
      <c r="K32" s="35"/>
      <c r="L32" s="29">
        <v>43285440</v>
      </c>
    </row>
    <row r="33" spans="1:12" ht="20.25" customHeight="1">
      <c r="A33" s="3" t="s">
        <v>168</v>
      </c>
      <c r="D33" s="31"/>
      <c r="F33" s="128">
        <v>4846250</v>
      </c>
      <c r="G33" s="30"/>
      <c r="H33" s="29">
        <v>23596250</v>
      </c>
      <c r="I33" s="30"/>
      <c r="J33" s="128">
        <v>10333553259</v>
      </c>
      <c r="K33" s="35"/>
      <c r="L33" s="29">
        <v>13000000000</v>
      </c>
    </row>
    <row r="34" spans="1:12" ht="20.25" customHeight="1">
      <c r="A34" s="3" t="s">
        <v>176</v>
      </c>
      <c r="D34" s="2">
        <v>18</v>
      </c>
      <c r="F34" s="128">
        <v>67194176</v>
      </c>
      <c r="G34" s="30"/>
      <c r="H34" s="29">
        <v>69295244</v>
      </c>
      <c r="I34" s="30"/>
      <c r="J34" s="128">
        <v>1038844012</v>
      </c>
      <c r="K34" s="35"/>
      <c r="L34" s="29">
        <v>1040945080</v>
      </c>
    </row>
    <row r="35" spans="1:12" ht="20.25" customHeight="1">
      <c r="A35" s="3" t="s">
        <v>44</v>
      </c>
      <c r="D35" s="2">
        <v>19</v>
      </c>
      <c r="F35" s="207">
        <v>55856938552</v>
      </c>
      <c r="G35" s="30"/>
      <c r="H35" s="28">
        <v>51371094887</v>
      </c>
      <c r="I35" s="30"/>
      <c r="J35" s="207">
        <v>347349223</v>
      </c>
      <c r="K35" s="28"/>
      <c r="L35" s="28">
        <v>379251639</v>
      </c>
    </row>
    <row r="36" spans="1:12" ht="20.25" customHeight="1">
      <c r="A36" s="3" t="s">
        <v>210</v>
      </c>
      <c r="D36" s="2">
        <v>20</v>
      </c>
      <c r="F36" s="207">
        <v>1778324439</v>
      </c>
      <c r="G36" s="30"/>
      <c r="H36" s="28">
        <v>0</v>
      </c>
      <c r="I36" s="30"/>
      <c r="J36" s="207">
        <v>303779068</v>
      </c>
      <c r="K36" s="28"/>
      <c r="L36" s="28">
        <v>0</v>
      </c>
    </row>
    <row r="37" spans="1:12" ht="20.25" customHeight="1">
      <c r="A37" s="3" t="s">
        <v>138</v>
      </c>
      <c r="D37" s="2">
        <v>21</v>
      </c>
      <c r="F37" s="207">
        <v>1337332568</v>
      </c>
      <c r="G37" s="30"/>
      <c r="H37" s="28">
        <v>889808430</v>
      </c>
      <c r="I37" s="30"/>
      <c r="J37" s="207">
        <v>0</v>
      </c>
      <c r="K37" s="28"/>
      <c r="L37" s="28">
        <v>0</v>
      </c>
    </row>
    <row r="38" spans="1:12" ht="20.25" customHeight="1">
      <c r="A38" s="3" t="s">
        <v>69</v>
      </c>
      <c r="D38" s="2">
        <v>22</v>
      </c>
      <c r="F38" s="207">
        <v>2792580343</v>
      </c>
      <c r="G38" s="30"/>
      <c r="H38" s="28">
        <v>2792784053</v>
      </c>
      <c r="I38" s="30"/>
      <c r="J38" s="207">
        <v>11559999</v>
      </c>
      <c r="K38" s="28"/>
      <c r="L38" s="28">
        <v>11132235</v>
      </c>
    </row>
    <row r="39" spans="1:12" ht="20.25" customHeight="1">
      <c r="A39" s="3" t="s">
        <v>211</v>
      </c>
      <c r="D39" s="2">
        <v>23</v>
      </c>
      <c r="F39" s="207">
        <v>111283704</v>
      </c>
      <c r="G39" s="30"/>
      <c r="H39" s="28">
        <v>75696116</v>
      </c>
      <c r="I39" s="30"/>
      <c r="J39" s="207">
        <v>0</v>
      </c>
      <c r="K39" s="28"/>
      <c r="L39" s="28">
        <v>7738279</v>
      </c>
    </row>
    <row r="40" spans="1:12" ht="20.25" customHeight="1">
      <c r="A40" s="3" t="s">
        <v>177</v>
      </c>
      <c r="D40" s="2">
        <v>24</v>
      </c>
      <c r="F40" s="127">
        <v>1912492967</v>
      </c>
      <c r="G40" s="30"/>
      <c r="H40" s="33">
        <v>698041765</v>
      </c>
      <c r="I40" s="30"/>
      <c r="J40" s="127">
        <v>936064828</v>
      </c>
      <c r="K40" s="28"/>
      <c r="L40" s="33">
        <v>61763565</v>
      </c>
    </row>
    <row r="41" spans="6:12" ht="7.5" customHeight="1">
      <c r="F41" s="128"/>
      <c r="G41" s="30"/>
      <c r="H41" s="29"/>
      <c r="I41" s="30"/>
      <c r="J41" s="128"/>
      <c r="K41" s="35"/>
      <c r="L41" s="29"/>
    </row>
    <row r="42" spans="1:12" ht="20.25" customHeight="1">
      <c r="A42" s="1" t="s">
        <v>6</v>
      </c>
      <c r="B42" s="8"/>
      <c r="F42" s="208">
        <f>SUM(F27:F40)</f>
        <v>71094534082</v>
      </c>
      <c r="G42" s="30"/>
      <c r="H42" s="36">
        <f>SUM(H27:H40)</f>
        <v>56186819155</v>
      </c>
      <c r="I42" s="30"/>
      <c r="J42" s="208">
        <f>SUM(J27:J40)</f>
        <v>46308012514</v>
      </c>
      <c r="K42" s="35"/>
      <c r="L42" s="36">
        <f>SUM(L27:L40)</f>
        <v>38715081897</v>
      </c>
    </row>
    <row r="43" spans="6:12" ht="7.5" customHeight="1">
      <c r="F43" s="128"/>
      <c r="G43" s="30"/>
      <c r="H43" s="29"/>
      <c r="I43" s="30"/>
      <c r="J43" s="128"/>
      <c r="K43" s="35"/>
      <c r="L43" s="29"/>
    </row>
    <row r="44" spans="1:12" ht="20.25" customHeight="1" thickBot="1">
      <c r="A44" s="1" t="s">
        <v>7</v>
      </c>
      <c r="F44" s="209">
        <f>SUM(F23,F42)</f>
        <v>78483768062</v>
      </c>
      <c r="G44" s="30"/>
      <c r="H44" s="38">
        <f>SUM(H23,H42)</f>
        <v>70219694143</v>
      </c>
      <c r="I44" s="30"/>
      <c r="J44" s="209">
        <f>SUM(J23,J42)</f>
        <v>49899813775</v>
      </c>
      <c r="K44" s="35"/>
      <c r="L44" s="38">
        <f>SUM(L23,L42)</f>
        <v>45759505848</v>
      </c>
    </row>
    <row r="45" spans="1:12" ht="20.25" customHeight="1" thickTop="1">
      <c r="A45" s="1"/>
      <c r="F45" s="29"/>
      <c r="G45" s="30"/>
      <c r="H45" s="29"/>
      <c r="I45" s="30"/>
      <c r="J45" s="29"/>
      <c r="K45" s="35"/>
      <c r="L45" s="29"/>
    </row>
    <row r="46" spans="1:12" ht="4.5" customHeight="1">
      <c r="A46" s="1"/>
      <c r="F46" s="29"/>
      <c r="G46" s="30"/>
      <c r="H46" s="29"/>
      <c r="I46" s="30"/>
      <c r="J46" s="29"/>
      <c r="K46" s="35"/>
      <c r="L46" s="29"/>
    </row>
    <row r="47" spans="1:11" ht="20.25" customHeight="1">
      <c r="A47" s="3" t="s">
        <v>41</v>
      </c>
      <c r="F47" s="204"/>
      <c r="I47" s="5"/>
      <c r="K47" s="6"/>
    </row>
    <row r="48" ht="1.5" customHeight="1">
      <c r="A48" s="1"/>
    </row>
    <row r="49" spans="1:12" ht="20.25" customHeight="1">
      <c r="A49" s="223" t="s">
        <v>283</v>
      </c>
      <c r="B49" s="223"/>
      <c r="C49" s="223"/>
      <c r="D49" s="223"/>
      <c r="E49" s="223"/>
      <c r="F49" s="223"/>
      <c r="G49" s="223"/>
      <c r="H49" s="223"/>
      <c r="I49" s="223"/>
      <c r="J49" s="223"/>
      <c r="K49" s="223"/>
      <c r="L49" s="223"/>
    </row>
    <row r="50" spans="1:12" ht="21.75" customHeight="1">
      <c r="A50" s="1" t="str">
        <f>A1</f>
        <v>บริษัท พลังงานบริสุทธิ์ จำกัด (มหาชน)  </v>
      </c>
      <c r="B50" s="1"/>
      <c r="C50" s="1"/>
      <c r="L50" s="7"/>
    </row>
    <row r="51" spans="1:3" ht="21.75" customHeight="1">
      <c r="A51" s="1" t="s">
        <v>45</v>
      </c>
      <c r="B51" s="1"/>
      <c r="C51" s="1"/>
    </row>
    <row r="52" spans="1:12" ht="21.75" customHeight="1">
      <c r="A52" s="9" t="str">
        <f>A3</f>
        <v>ณ วันที่ 31 ธันวาคม พ.ศ. 2563</v>
      </c>
      <c r="B52" s="9"/>
      <c r="C52" s="9"/>
      <c r="D52" s="10"/>
      <c r="E52" s="11"/>
      <c r="F52" s="12"/>
      <c r="G52" s="13"/>
      <c r="H52" s="12"/>
      <c r="I52" s="14"/>
      <c r="J52" s="12"/>
      <c r="K52" s="13"/>
      <c r="L52" s="12"/>
    </row>
    <row r="53" ht="19.5" customHeight="1"/>
    <row r="54" spans="1:12" ht="19.5" customHeight="1">
      <c r="A54" s="8"/>
      <c r="D54" s="15"/>
      <c r="E54" s="1"/>
      <c r="F54" s="224" t="s">
        <v>100</v>
      </c>
      <c r="G54" s="224"/>
      <c r="H54" s="224"/>
      <c r="I54" s="17"/>
      <c r="J54" s="18"/>
      <c r="K54" s="16"/>
      <c r="L54" s="19" t="s">
        <v>106</v>
      </c>
    </row>
    <row r="55" spans="5:12" ht="19.5" customHeight="1">
      <c r="E55" s="1"/>
      <c r="F55" s="17" t="s">
        <v>194</v>
      </c>
      <c r="G55" s="20"/>
      <c r="H55" s="17" t="s">
        <v>173</v>
      </c>
      <c r="I55" s="21"/>
      <c r="J55" s="17" t="s">
        <v>194</v>
      </c>
      <c r="K55" s="20"/>
      <c r="L55" s="17" t="s">
        <v>173</v>
      </c>
    </row>
    <row r="56" spans="4:12" ht="19.5" customHeight="1">
      <c r="D56" s="22" t="s">
        <v>0</v>
      </c>
      <c r="E56" s="1"/>
      <c r="F56" s="19" t="s">
        <v>40</v>
      </c>
      <c r="G56" s="23"/>
      <c r="H56" s="19" t="s">
        <v>40</v>
      </c>
      <c r="I56" s="24"/>
      <c r="J56" s="19" t="s">
        <v>40</v>
      </c>
      <c r="K56" s="23"/>
      <c r="L56" s="19" t="s">
        <v>40</v>
      </c>
    </row>
    <row r="57" spans="4:12" ht="7.5" customHeight="1">
      <c r="D57" s="123"/>
      <c r="E57" s="1"/>
      <c r="F57" s="124"/>
      <c r="G57" s="23"/>
      <c r="H57" s="7"/>
      <c r="I57" s="24"/>
      <c r="J57" s="124"/>
      <c r="K57" s="23"/>
      <c r="L57" s="7"/>
    </row>
    <row r="58" spans="1:10" ht="19.5" customHeight="1">
      <c r="A58" s="1" t="s">
        <v>107</v>
      </c>
      <c r="F58" s="125"/>
      <c r="J58" s="125"/>
    </row>
    <row r="59" spans="1:10" ht="6.75" customHeight="1">
      <c r="A59" s="1"/>
      <c r="F59" s="125"/>
      <c r="J59" s="125"/>
    </row>
    <row r="60" spans="1:10" ht="19.5" customHeight="1">
      <c r="A60" s="1" t="s">
        <v>8</v>
      </c>
      <c r="F60" s="125"/>
      <c r="J60" s="125"/>
    </row>
    <row r="61" spans="1:10" ht="6.75" customHeight="1">
      <c r="A61" s="1"/>
      <c r="F61" s="125"/>
      <c r="J61" s="125"/>
    </row>
    <row r="62" spans="1:12" ht="19.5" customHeight="1">
      <c r="A62" s="3" t="s">
        <v>212</v>
      </c>
      <c r="D62" s="2">
        <v>25</v>
      </c>
      <c r="F62" s="128">
        <v>2640314893</v>
      </c>
      <c r="G62" s="29"/>
      <c r="H62" s="29">
        <v>659862469</v>
      </c>
      <c r="I62" s="29"/>
      <c r="J62" s="128">
        <v>362176922</v>
      </c>
      <c r="K62" s="28"/>
      <c r="L62" s="29">
        <v>482886986</v>
      </c>
    </row>
    <row r="63" spans="1:12" ht="19.5" customHeight="1">
      <c r="A63" s="3" t="s">
        <v>83</v>
      </c>
      <c r="F63" s="128">
        <v>372586822</v>
      </c>
      <c r="G63" s="29"/>
      <c r="H63" s="29">
        <v>285293648</v>
      </c>
      <c r="I63" s="29"/>
      <c r="J63" s="128">
        <v>269528788</v>
      </c>
      <c r="K63" s="28"/>
      <c r="L63" s="29">
        <v>239149989</v>
      </c>
    </row>
    <row r="64" spans="1:12" ht="19.5" customHeight="1">
      <c r="A64" s="3" t="s">
        <v>58</v>
      </c>
      <c r="D64" s="2">
        <v>26</v>
      </c>
      <c r="F64" s="128">
        <v>915949519</v>
      </c>
      <c r="G64" s="29"/>
      <c r="H64" s="29">
        <v>735741309</v>
      </c>
      <c r="I64" s="29"/>
      <c r="J64" s="128">
        <v>489524604</v>
      </c>
      <c r="K64" s="28"/>
      <c r="L64" s="29">
        <v>376612774</v>
      </c>
    </row>
    <row r="65" spans="1:12" ht="19.5" customHeight="1">
      <c r="A65" s="3" t="s">
        <v>84</v>
      </c>
      <c r="F65" s="128">
        <v>128136800</v>
      </c>
      <c r="G65" s="29"/>
      <c r="H65" s="29">
        <v>62158264</v>
      </c>
      <c r="I65" s="29"/>
      <c r="J65" s="128">
        <v>0</v>
      </c>
      <c r="K65" s="28"/>
      <c r="L65" s="29">
        <v>0</v>
      </c>
    </row>
    <row r="66" spans="1:12" ht="19.5" customHeight="1">
      <c r="A66" s="3" t="s">
        <v>213</v>
      </c>
      <c r="D66" s="37"/>
      <c r="F66" s="128">
        <v>33925953</v>
      </c>
      <c r="G66" s="29"/>
      <c r="H66" s="29">
        <v>0</v>
      </c>
      <c r="I66" s="29"/>
      <c r="J66" s="128">
        <v>4779903740</v>
      </c>
      <c r="K66" s="28"/>
      <c r="L66" s="29">
        <v>2536710000</v>
      </c>
    </row>
    <row r="67" spans="1:12" ht="19.5" customHeight="1">
      <c r="A67" s="3" t="s">
        <v>37</v>
      </c>
      <c r="F67" s="128"/>
      <c r="G67" s="29"/>
      <c r="H67" s="29"/>
      <c r="I67" s="29"/>
      <c r="J67" s="128"/>
      <c r="K67" s="28"/>
      <c r="L67" s="29"/>
    </row>
    <row r="68" spans="2:12" ht="19.5" customHeight="1">
      <c r="B68" s="3" t="s">
        <v>66</v>
      </c>
      <c r="C68" s="8"/>
      <c r="D68" s="2">
        <v>27</v>
      </c>
      <c r="F68" s="128">
        <v>5342357161</v>
      </c>
      <c r="G68" s="29"/>
      <c r="H68" s="29">
        <v>1307686226</v>
      </c>
      <c r="I68" s="29"/>
      <c r="J68" s="128">
        <v>3535124780</v>
      </c>
      <c r="K68" s="28"/>
      <c r="L68" s="29">
        <v>0</v>
      </c>
    </row>
    <row r="69" spans="1:12" ht="19.5" customHeight="1">
      <c r="A69" s="3" t="s">
        <v>215</v>
      </c>
      <c r="D69" s="2">
        <v>7</v>
      </c>
      <c r="F69" s="128">
        <v>10628706</v>
      </c>
      <c r="G69" s="29"/>
      <c r="H69" s="29">
        <v>0</v>
      </c>
      <c r="I69" s="29"/>
      <c r="J69" s="128">
        <v>0</v>
      </c>
      <c r="K69" s="28"/>
      <c r="L69" s="29">
        <v>0</v>
      </c>
    </row>
    <row r="70" spans="1:12" ht="19.5" customHeight="1">
      <c r="A70" s="3" t="s">
        <v>214</v>
      </c>
      <c r="C70" s="8"/>
      <c r="F70" s="128"/>
      <c r="G70" s="29"/>
      <c r="H70" s="29"/>
      <c r="I70" s="29"/>
      <c r="J70" s="128"/>
      <c r="K70" s="28"/>
      <c r="L70" s="29"/>
    </row>
    <row r="71" spans="2:12" ht="19.5" customHeight="1">
      <c r="B71" s="3" t="s">
        <v>66</v>
      </c>
      <c r="C71" s="8"/>
      <c r="F71" s="128">
        <v>98740857</v>
      </c>
      <c r="G71" s="29"/>
      <c r="H71" s="29">
        <v>1061644</v>
      </c>
      <c r="I71" s="29"/>
      <c r="J71" s="128">
        <v>54589949</v>
      </c>
      <c r="K71" s="28"/>
      <c r="L71" s="29">
        <v>0</v>
      </c>
    </row>
    <row r="72" spans="1:12" ht="19.5" customHeight="1">
      <c r="A72" s="3" t="s">
        <v>139</v>
      </c>
      <c r="C72" s="8"/>
      <c r="D72" s="2">
        <v>28</v>
      </c>
      <c r="F72" s="128">
        <v>3999465959</v>
      </c>
      <c r="G72" s="29"/>
      <c r="H72" s="29">
        <v>2999498444</v>
      </c>
      <c r="I72" s="29"/>
      <c r="J72" s="128">
        <v>3999465959</v>
      </c>
      <c r="K72" s="28"/>
      <c r="L72" s="29">
        <v>2999498444</v>
      </c>
    </row>
    <row r="73" spans="1:12" ht="19.5" customHeight="1">
      <c r="A73" s="3" t="s">
        <v>87</v>
      </c>
      <c r="F73" s="128">
        <v>12609517</v>
      </c>
      <c r="G73" s="29"/>
      <c r="H73" s="29">
        <v>5656670</v>
      </c>
      <c r="I73" s="29"/>
      <c r="J73" s="128">
        <v>0</v>
      </c>
      <c r="K73" s="28"/>
      <c r="L73" s="29">
        <v>0</v>
      </c>
    </row>
    <row r="74" spans="1:12" ht="19.5" customHeight="1">
      <c r="A74" s="3" t="s">
        <v>59</v>
      </c>
      <c r="D74" s="37"/>
      <c r="F74" s="208">
        <v>9727084</v>
      </c>
      <c r="G74" s="30"/>
      <c r="H74" s="36">
        <v>13218448</v>
      </c>
      <c r="I74" s="30"/>
      <c r="J74" s="208">
        <v>0</v>
      </c>
      <c r="K74" s="35"/>
      <c r="L74" s="36">
        <v>0</v>
      </c>
    </row>
    <row r="75" spans="1:12" ht="6.75" customHeight="1">
      <c r="A75" s="8"/>
      <c r="B75" s="40"/>
      <c r="F75" s="128"/>
      <c r="G75" s="29"/>
      <c r="H75" s="29"/>
      <c r="I75" s="29"/>
      <c r="J75" s="128"/>
      <c r="K75" s="35"/>
      <c r="L75" s="29"/>
    </row>
    <row r="76" spans="1:12" ht="19.5" customHeight="1">
      <c r="A76" s="1" t="s">
        <v>10</v>
      </c>
      <c r="B76" s="8"/>
      <c r="F76" s="208">
        <f>SUM(F62:F75)</f>
        <v>13564443271</v>
      </c>
      <c r="G76" s="30"/>
      <c r="H76" s="36">
        <f>SUM(H62:H75)</f>
        <v>6070177122</v>
      </c>
      <c r="I76" s="30"/>
      <c r="J76" s="208">
        <f>SUM(J62:J75)</f>
        <v>13490314742</v>
      </c>
      <c r="K76" s="35"/>
      <c r="L76" s="36">
        <f>SUM(L62:L75)</f>
        <v>6634858193</v>
      </c>
    </row>
    <row r="77" spans="1:12" ht="6.75" customHeight="1">
      <c r="A77" s="1"/>
      <c r="F77" s="128"/>
      <c r="G77" s="30"/>
      <c r="H77" s="29"/>
      <c r="I77" s="30"/>
      <c r="J77" s="128"/>
      <c r="K77" s="35"/>
      <c r="L77" s="29"/>
    </row>
    <row r="78" spans="1:12" ht="19.5" customHeight="1">
      <c r="A78" s="1" t="s">
        <v>11</v>
      </c>
      <c r="F78" s="128"/>
      <c r="G78" s="30"/>
      <c r="H78" s="29"/>
      <c r="I78" s="30"/>
      <c r="J78" s="128"/>
      <c r="K78" s="35"/>
      <c r="L78" s="29"/>
    </row>
    <row r="79" spans="1:12" ht="6.75" customHeight="1">
      <c r="A79" s="1"/>
      <c r="F79" s="128"/>
      <c r="G79" s="30"/>
      <c r="H79" s="29"/>
      <c r="I79" s="30"/>
      <c r="J79" s="128"/>
      <c r="K79" s="35"/>
      <c r="L79" s="29"/>
    </row>
    <row r="80" spans="1:12" ht="19.5" customHeight="1">
      <c r="A80" s="3" t="s">
        <v>215</v>
      </c>
      <c r="D80" s="41">
        <v>7</v>
      </c>
      <c r="F80" s="207">
        <v>3205326</v>
      </c>
      <c r="G80" s="30"/>
      <c r="H80" s="29">
        <v>0</v>
      </c>
      <c r="I80" s="30"/>
      <c r="J80" s="207">
        <v>0</v>
      </c>
      <c r="K80" s="42"/>
      <c r="L80" s="29">
        <v>0</v>
      </c>
    </row>
    <row r="81" spans="1:12" ht="19.5" customHeight="1">
      <c r="A81" s="3" t="s">
        <v>67</v>
      </c>
      <c r="D81" s="41">
        <v>27</v>
      </c>
      <c r="F81" s="207">
        <v>18897599008</v>
      </c>
      <c r="G81" s="30"/>
      <c r="H81" s="28">
        <v>22985990896</v>
      </c>
      <c r="I81" s="30"/>
      <c r="J81" s="128">
        <v>1886868053</v>
      </c>
      <c r="K81" s="42"/>
      <c r="L81" s="28">
        <v>5677470188</v>
      </c>
    </row>
    <row r="82" spans="1:12" ht="19.5" customHeight="1">
      <c r="A82" s="3" t="s">
        <v>99</v>
      </c>
      <c r="D82" s="2">
        <v>28</v>
      </c>
      <c r="F82" s="128">
        <v>12192300842</v>
      </c>
      <c r="G82" s="29"/>
      <c r="H82" s="29">
        <v>13991362918</v>
      </c>
      <c r="I82" s="29"/>
      <c r="J82" s="128">
        <v>12192300842</v>
      </c>
      <c r="K82" s="28"/>
      <c r="L82" s="29">
        <v>13991362918</v>
      </c>
    </row>
    <row r="83" spans="1:12" ht="19.5" customHeight="1">
      <c r="A83" s="3" t="s">
        <v>59</v>
      </c>
      <c r="D83" s="41"/>
      <c r="F83" s="207">
        <v>76477961</v>
      </c>
      <c r="G83" s="30"/>
      <c r="H83" s="28">
        <v>15919789</v>
      </c>
      <c r="I83" s="30"/>
      <c r="J83" s="207">
        <v>0</v>
      </c>
      <c r="K83" s="42"/>
      <c r="L83" s="28">
        <v>0</v>
      </c>
    </row>
    <row r="84" spans="1:12" ht="19.5" customHeight="1">
      <c r="A84" s="3" t="s">
        <v>216</v>
      </c>
      <c r="D84" s="41"/>
      <c r="F84" s="207">
        <v>1674909377</v>
      </c>
      <c r="G84" s="30"/>
      <c r="H84" s="29">
        <v>2282934</v>
      </c>
      <c r="I84" s="30"/>
      <c r="J84" s="207">
        <v>260749280</v>
      </c>
      <c r="K84" s="42"/>
      <c r="L84" s="29">
        <v>0</v>
      </c>
    </row>
    <row r="85" spans="1:12" ht="19.5" customHeight="1">
      <c r="A85" s="3" t="s">
        <v>265</v>
      </c>
      <c r="D85" s="41">
        <v>23</v>
      </c>
      <c r="F85" s="207">
        <v>296341100</v>
      </c>
      <c r="G85" s="30"/>
      <c r="H85" s="28">
        <v>180227772</v>
      </c>
      <c r="I85" s="30"/>
      <c r="J85" s="207">
        <v>57636972</v>
      </c>
      <c r="K85" s="42"/>
      <c r="L85" s="28">
        <v>0</v>
      </c>
    </row>
    <row r="86" spans="1:12" ht="19.5" customHeight="1">
      <c r="A86" s="3" t="s">
        <v>217</v>
      </c>
      <c r="F86" s="126">
        <v>67612900</v>
      </c>
      <c r="G86" s="30"/>
      <c r="H86" s="32">
        <v>49947884</v>
      </c>
      <c r="I86" s="30"/>
      <c r="J86" s="207">
        <v>52929052</v>
      </c>
      <c r="K86" s="42"/>
      <c r="L86" s="28">
        <v>44725300</v>
      </c>
    </row>
    <row r="87" spans="1:12" ht="19.5" customHeight="1">
      <c r="A87" s="3" t="s">
        <v>140</v>
      </c>
      <c r="D87" s="31">
        <v>40.6</v>
      </c>
      <c r="F87" s="207">
        <v>0</v>
      </c>
      <c r="G87" s="32"/>
      <c r="H87" s="28">
        <v>0</v>
      </c>
      <c r="I87" s="32"/>
      <c r="J87" s="207">
        <v>769730234</v>
      </c>
      <c r="K87" s="32"/>
      <c r="L87" s="28">
        <v>733568777</v>
      </c>
    </row>
    <row r="88" spans="1:12" ht="19.5" customHeight="1">
      <c r="A88" s="3" t="s">
        <v>85</v>
      </c>
      <c r="D88" s="2">
        <v>29</v>
      </c>
      <c r="F88" s="129">
        <v>2073682821</v>
      </c>
      <c r="G88" s="30"/>
      <c r="H88" s="34">
        <v>2056008666</v>
      </c>
      <c r="I88" s="30"/>
      <c r="J88" s="129">
        <v>1592750</v>
      </c>
      <c r="K88" s="42"/>
      <c r="L88" s="34">
        <v>1592750</v>
      </c>
    </row>
    <row r="89" spans="1:12" ht="19.5" customHeight="1">
      <c r="A89" s="3" t="s">
        <v>141</v>
      </c>
      <c r="F89" s="127">
        <v>10317611</v>
      </c>
      <c r="G89" s="30"/>
      <c r="H89" s="33">
        <v>1316711</v>
      </c>
      <c r="I89" s="30"/>
      <c r="J89" s="127">
        <v>1539947</v>
      </c>
      <c r="K89" s="42"/>
      <c r="L89" s="33">
        <v>1488131</v>
      </c>
    </row>
    <row r="90" spans="6:12" ht="6.75" customHeight="1">
      <c r="F90" s="128"/>
      <c r="G90" s="30"/>
      <c r="H90" s="29"/>
      <c r="I90" s="30"/>
      <c r="J90" s="128"/>
      <c r="K90" s="29"/>
      <c r="L90" s="29"/>
    </row>
    <row r="91" spans="1:12" ht="19.5" customHeight="1">
      <c r="A91" s="1" t="s">
        <v>12</v>
      </c>
      <c r="B91" s="8"/>
      <c r="F91" s="208">
        <f>SUM(F80:F90)</f>
        <v>35292446946</v>
      </c>
      <c r="G91" s="30"/>
      <c r="H91" s="36">
        <f>SUM(H80:H90)</f>
        <v>39283057570</v>
      </c>
      <c r="I91" s="30"/>
      <c r="J91" s="208">
        <f>SUM(J80:J90)</f>
        <v>15223347130</v>
      </c>
      <c r="K91" s="35"/>
      <c r="L91" s="36">
        <f>SUM(L80:L90)</f>
        <v>20450208064</v>
      </c>
    </row>
    <row r="92" spans="1:12" ht="6.75" customHeight="1">
      <c r="A92" s="1"/>
      <c r="F92" s="128"/>
      <c r="G92" s="30"/>
      <c r="H92" s="29"/>
      <c r="I92" s="30"/>
      <c r="J92" s="128"/>
      <c r="K92" s="35"/>
      <c r="L92" s="29"/>
    </row>
    <row r="93" spans="1:12" ht="19.5" customHeight="1">
      <c r="A93" s="1" t="s">
        <v>13</v>
      </c>
      <c r="B93" s="1"/>
      <c r="F93" s="208">
        <f>SUM(F76,F91)</f>
        <v>48856890217</v>
      </c>
      <c r="G93" s="30"/>
      <c r="H93" s="36">
        <f>SUM(H76,H91)</f>
        <v>45353234692</v>
      </c>
      <c r="I93" s="30"/>
      <c r="J93" s="208">
        <f>SUM(J76,J91)</f>
        <v>28713661872</v>
      </c>
      <c r="K93" s="35"/>
      <c r="L93" s="36">
        <f>SUM(L76,L91)</f>
        <v>27085066257</v>
      </c>
    </row>
    <row r="94" spans="6:12" ht="19.5" customHeight="1">
      <c r="F94" s="29"/>
      <c r="G94" s="29"/>
      <c r="H94" s="29"/>
      <c r="I94" s="29"/>
      <c r="J94" s="29"/>
      <c r="K94" s="28"/>
      <c r="L94" s="28"/>
    </row>
    <row r="95" spans="6:12" ht="19.5" customHeight="1">
      <c r="F95" s="29"/>
      <c r="G95" s="29"/>
      <c r="H95" s="29"/>
      <c r="I95" s="29"/>
      <c r="J95" s="29"/>
      <c r="K95" s="28"/>
      <c r="L95" s="28"/>
    </row>
    <row r="96" spans="6:12" ht="19.5" customHeight="1">
      <c r="F96" s="29"/>
      <c r="G96" s="29"/>
      <c r="H96" s="29"/>
      <c r="I96" s="29"/>
      <c r="J96" s="29"/>
      <c r="K96" s="28"/>
      <c r="L96" s="28"/>
    </row>
    <row r="97" spans="6:12" ht="19.5" customHeight="1">
      <c r="F97" s="29"/>
      <c r="G97" s="29"/>
      <c r="H97" s="29"/>
      <c r="I97" s="29"/>
      <c r="J97" s="29"/>
      <c r="K97" s="28"/>
      <c r="L97" s="28"/>
    </row>
    <row r="98" spans="1:12" ht="21.75" customHeight="1">
      <c r="A98" s="223" t="str">
        <f>A49</f>
        <v>หมายเหตุประกอบงบการเงินในหน้า 17 ถึง 124 เป็นส่วนหนึ่งของงบการเงินนี้</v>
      </c>
      <c r="B98" s="223"/>
      <c r="C98" s="223"/>
      <c r="D98" s="223"/>
      <c r="E98" s="223"/>
      <c r="F98" s="223"/>
      <c r="G98" s="223"/>
      <c r="H98" s="223"/>
      <c r="I98" s="223"/>
      <c r="J98" s="223"/>
      <c r="K98" s="223"/>
      <c r="L98" s="223"/>
    </row>
    <row r="99" spans="1:12" ht="21.75" customHeight="1">
      <c r="A99" s="1" t="str">
        <f>A1</f>
        <v>บริษัท พลังงานบริสุทธิ์ จำกัด (มหาชน)  </v>
      </c>
      <c r="B99" s="1"/>
      <c r="C99" s="1"/>
      <c r="L99" s="7"/>
    </row>
    <row r="100" spans="1:3" ht="21.75" customHeight="1">
      <c r="A100" s="1" t="s">
        <v>45</v>
      </c>
      <c r="B100" s="1"/>
      <c r="C100" s="1"/>
    </row>
    <row r="101" spans="1:12" ht="21.75" customHeight="1">
      <c r="A101" s="9" t="str">
        <f>A3</f>
        <v>ณ วันที่ 31 ธันวาคม พ.ศ. 2563</v>
      </c>
      <c r="B101" s="9"/>
      <c r="C101" s="9"/>
      <c r="D101" s="10"/>
      <c r="E101" s="11"/>
      <c r="F101" s="12"/>
      <c r="G101" s="13"/>
      <c r="H101" s="12"/>
      <c r="I101" s="14"/>
      <c r="J101" s="12"/>
      <c r="K101" s="13"/>
      <c r="L101" s="12"/>
    </row>
    <row r="103" spans="1:12" ht="21.75" customHeight="1">
      <c r="A103" s="8"/>
      <c r="D103" s="15"/>
      <c r="E103" s="1"/>
      <c r="F103" s="224" t="s">
        <v>100</v>
      </c>
      <c r="G103" s="224"/>
      <c r="H103" s="224"/>
      <c r="I103" s="17"/>
      <c r="J103" s="18"/>
      <c r="K103" s="16"/>
      <c r="L103" s="19" t="s">
        <v>106</v>
      </c>
    </row>
    <row r="104" spans="5:12" ht="21.75" customHeight="1">
      <c r="E104" s="1"/>
      <c r="F104" s="17" t="s">
        <v>194</v>
      </c>
      <c r="G104" s="20"/>
      <c r="H104" s="17" t="s">
        <v>173</v>
      </c>
      <c r="I104" s="21"/>
      <c r="J104" s="17" t="s">
        <v>194</v>
      </c>
      <c r="K104" s="20"/>
      <c r="L104" s="17" t="s">
        <v>173</v>
      </c>
    </row>
    <row r="105" spans="4:12" ht="21.75" customHeight="1">
      <c r="D105" s="22" t="s">
        <v>0</v>
      </c>
      <c r="E105" s="1"/>
      <c r="F105" s="19" t="s">
        <v>40</v>
      </c>
      <c r="G105" s="23"/>
      <c r="H105" s="19" t="s">
        <v>40</v>
      </c>
      <c r="I105" s="24"/>
      <c r="J105" s="19" t="s">
        <v>40</v>
      </c>
      <c r="K105" s="23"/>
      <c r="L105" s="19" t="s">
        <v>40</v>
      </c>
    </row>
    <row r="106" spans="4:12" ht="7.5" customHeight="1">
      <c r="D106" s="123"/>
      <c r="E106" s="1"/>
      <c r="F106" s="124"/>
      <c r="G106" s="23"/>
      <c r="H106" s="7"/>
      <c r="I106" s="24"/>
      <c r="J106" s="124"/>
      <c r="K106" s="23"/>
      <c r="L106" s="7"/>
    </row>
    <row r="107" spans="1:11" ht="21.75" customHeight="1">
      <c r="A107" s="1" t="s">
        <v>174</v>
      </c>
      <c r="F107" s="125"/>
      <c r="I107" s="5"/>
      <c r="J107" s="125"/>
      <c r="K107" s="6"/>
    </row>
    <row r="108" spans="1:11" ht="7.5" customHeight="1">
      <c r="A108" s="1"/>
      <c r="F108" s="125"/>
      <c r="I108" s="5"/>
      <c r="J108" s="125"/>
      <c r="K108" s="6"/>
    </row>
    <row r="109" spans="1:11" ht="21.75" customHeight="1">
      <c r="A109" s="1" t="s">
        <v>108</v>
      </c>
      <c r="F109" s="125"/>
      <c r="I109" s="5"/>
      <c r="J109" s="125"/>
      <c r="K109" s="6"/>
    </row>
    <row r="110" spans="1:11" ht="7.5" customHeight="1">
      <c r="A110" s="1"/>
      <c r="F110" s="125"/>
      <c r="I110" s="5"/>
      <c r="J110" s="125"/>
      <c r="K110" s="6"/>
    </row>
    <row r="111" spans="1:11" ht="21.75" customHeight="1">
      <c r="A111" s="3" t="s">
        <v>14</v>
      </c>
      <c r="F111" s="125"/>
      <c r="I111" s="5"/>
      <c r="J111" s="125"/>
      <c r="K111" s="6"/>
    </row>
    <row r="112" spans="2:12" ht="21.75" customHeight="1">
      <c r="B112" s="3" t="s">
        <v>15</v>
      </c>
      <c r="F112" s="210"/>
      <c r="G112" s="43"/>
      <c r="H112" s="43"/>
      <c r="I112" s="43"/>
      <c r="J112" s="210"/>
      <c r="K112" s="43"/>
      <c r="L112" s="43"/>
    </row>
    <row r="113" spans="3:12" ht="21.75" customHeight="1">
      <c r="C113" s="40" t="s">
        <v>116</v>
      </c>
      <c r="F113" s="210"/>
      <c r="G113" s="43"/>
      <c r="H113" s="43"/>
      <c r="I113" s="43"/>
      <c r="J113" s="210"/>
      <c r="K113" s="43"/>
      <c r="L113" s="43"/>
    </row>
    <row r="114" spans="3:12" ht="21.75" customHeight="1" thickBot="1">
      <c r="C114" s="3" t="s">
        <v>64</v>
      </c>
      <c r="F114" s="209">
        <v>373000000</v>
      </c>
      <c r="G114" s="30"/>
      <c r="H114" s="38">
        <v>373000000</v>
      </c>
      <c r="I114" s="30"/>
      <c r="J114" s="209">
        <v>373000000</v>
      </c>
      <c r="K114" s="35"/>
      <c r="L114" s="38">
        <v>373000000</v>
      </c>
    </row>
    <row r="115" spans="1:12" ht="7.5" customHeight="1" thickTop="1">
      <c r="A115" s="1"/>
      <c r="F115" s="128"/>
      <c r="G115" s="30"/>
      <c r="H115" s="29"/>
      <c r="I115" s="30"/>
      <c r="J115" s="128"/>
      <c r="K115" s="35"/>
      <c r="L115" s="29"/>
    </row>
    <row r="116" spans="2:12" ht="21.75" customHeight="1">
      <c r="B116" s="3" t="s">
        <v>16</v>
      </c>
      <c r="F116" s="126"/>
      <c r="G116" s="32"/>
      <c r="H116" s="32"/>
      <c r="I116" s="32"/>
      <c r="J116" s="126"/>
      <c r="K116" s="32"/>
      <c r="L116" s="32"/>
    </row>
    <row r="117" spans="2:12" ht="21.75" customHeight="1">
      <c r="B117" s="40"/>
      <c r="C117" s="40" t="s">
        <v>116</v>
      </c>
      <c r="F117" s="128"/>
      <c r="G117" s="30"/>
      <c r="H117" s="29"/>
      <c r="I117" s="30"/>
      <c r="J117" s="128"/>
      <c r="K117" s="28"/>
      <c r="L117" s="29"/>
    </row>
    <row r="118" spans="2:12" ht="21.75" customHeight="1">
      <c r="B118" s="40"/>
      <c r="C118" s="3" t="s">
        <v>65</v>
      </c>
      <c r="F118" s="128">
        <f>'12'!F41</f>
        <v>373000000</v>
      </c>
      <c r="G118" s="30"/>
      <c r="H118" s="29">
        <v>373000000</v>
      </c>
      <c r="I118" s="30"/>
      <c r="J118" s="128">
        <f>'13'!F32</f>
        <v>373000000</v>
      </c>
      <c r="K118" s="28"/>
      <c r="L118" s="29">
        <v>373000000</v>
      </c>
    </row>
    <row r="119" spans="1:12" ht="21.75" customHeight="1">
      <c r="A119" s="3" t="s">
        <v>17</v>
      </c>
      <c r="F119" s="128">
        <f>'12'!$H$41</f>
        <v>3680616000</v>
      </c>
      <c r="G119" s="30"/>
      <c r="H119" s="29">
        <v>3680616000</v>
      </c>
      <c r="I119" s="30"/>
      <c r="J119" s="128">
        <f>'13'!H32</f>
        <v>3680616000</v>
      </c>
      <c r="K119" s="28"/>
      <c r="L119" s="29">
        <v>3680616000</v>
      </c>
    </row>
    <row r="120" spans="1:12" ht="21.75" customHeight="1">
      <c r="A120" s="3" t="s">
        <v>18</v>
      </c>
      <c r="F120" s="128"/>
      <c r="G120" s="30"/>
      <c r="H120" s="29"/>
      <c r="I120" s="30"/>
      <c r="J120" s="128"/>
      <c r="K120" s="35"/>
      <c r="L120" s="29"/>
    </row>
    <row r="121" spans="2:12" ht="21.75" customHeight="1">
      <c r="B121" s="3" t="s">
        <v>70</v>
      </c>
      <c r="F121" s="126"/>
      <c r="G121" s="32"/>
      <c r="H121" s="32"/>
      <c r="I121" s="32"/>
      <c r="J121" s="126"/>
      <c r="K121" s="32"/>
      <c r="L121" s="32"/>
    </row>
    <row r="122" spans="2:12" ht="21.75" customHeight="1">
      <c r="B122" s="8"/>
      <c r="C122" s="40" t="s">
        <v>71</v>
      </c>
      <c r="D122" s="2">
        <v>30</v>
      </c>
      <c r="F122" s="207">
        <f>'12'!$J$41</f>
        <v>37300000</v>
      </c>
      <c r="G122" s="30"/>
      <c r="H122" s="28">
        <v>37300000</v>
      </c>
      <c r="I122" s="30"/>
      <c r="J122" s="207">
        <f>'13'!J32</f>
        <v>37300000</v>
      </c>
      <c r="K122" s="34"/>
      <c r="L122" s="28">
        <v>37300000</v>
      </c>
    </row>
    <row r="123" spans="2:12" ht="21.75" customHeight="1">
      <c r="B123" s="3" t="s">
        <v>19</v>
      </c>
      <c r="F123" s="207">
        <f>'12'!$L$41</f>
        <v>24149090022</v>
      </c>
      <c r="G123" s="30"/>
      <c r="H123" s="29">
        <v>20148089424</v>
      </c>
      <c r="I123" s="30"/>
      <c r="J123" s="128">
        <f>'13'!L32</f>
        <v>16837417144</v>
      </c>
      <c r="K123" s="29"/>
      <c r="L123" s="29">
        <v>14601906893</v>
      </c>
    </row>
    <row r="124" spans="1:12" ht="21.75" customHeight="1">
      <c r="A124" s="3" t="s">
        <v>111</v>
      </c>
      <c r="F124" s="208">
        <f>'12'!$X$41</f>
        <v>-428488805</v>
      </c>
      <c r="G124" s="30"/>
      <c r="H124" s="36">
        <v>-874498543</v>
      </c>
      <c r="I124" s="30"/>
      <c r="J124" s="208">
        <f>'13'!R32</f>
        <v>257818759</v>
      </c>
      <c r="K124" s="29"/>
      <c r="L124" s="36">
        <v>-18383302</v>
      </c>
    </row>
    <row r="125" spans="1:12" ht="7.5" customHeight="1">
      <c r="A125" s="1"/>
      <c r="F125" s="128"/>
      <c r="G125" s="30"/>
      <c r="H125" s="29"/>
      <c r="I125" s="30"/>
      <c r="J125" s="128"/>
      <c r="K125" s="35"/>
      <c r="L125" s="29"/>
    </row>
    <row r="126" spans="1:12" ht="21.75" customHeight="1">
      <c r="A126" s="1" t="s">
        <v>123</v>
      </c>
      <c r="D126" s="29"/>
      <c r="F126" s="207">
        <f>SUM(F118:F124)</f>
        <v>27811517217</v>
      </c>
      <c r="G126" s="29"/>
      <c r="H126" s="28">
        <f>SUM(H118:H124)</f>
        <v>23364506881</v>
      </c>
      <c r="I126" s="29"/>
      <c r="J126" s="207">
        <f>SUM(J118:J124)</f>
        <v>21186151903</v>
      </c>
      <c r="K126" s="29"/>
      <c r="L126" s="28">
        <f>SUM(L118:L124)</f>
        <v>18674439591</v>
      </c>
    </row>
    <row r="127" spans="1:12" ht="21.75" customHeight="1">
      <c r="A127" s="3" t="s">
        <v>20</v>
      </c>
      <c r="F127" s="208">
        <f>'12'!AB41</f>
        <v>1815360628</v>
      </c>
      <c r="G127" s="29"/>
      <c r="H127" s="36">
        <v>1501952570</v>
      </c>
      <c r="I127" s="29"/>
      <c r="J127" s="208">
        <v>0</v>
      </c>
      <c r="K127" s="29"/>
      <c r="L127" s="36">
        <v>0</v>
      </c>
    </row>
    <row r="128" spans="1:12" ht="7.5" customHeight="1">
      <c r="A128" s="1"/>
      <c r="F128" s="128"/>
      <c r="G128" s="30"/>
      <c r="H128" s="29"/>
      <c r="I128" s="30"/>
      <c r="J128" s="128"/>
      <c r="K128" s="35"/>
      <c r="L128" s="29"/>
    </row>
    <row r="129" spans="1:12" ht="21.75" customHeight="1">
      <c r="A129" s="1" t="s">
        <v>124</v>
      </c>
      <c r="B129" s="1"/>
      <c r="F129" s="208">
        <f>SUM(F126:F127)</f>
        <v>29626877845</v>
      </c>
      <c r="G129" s="29"/>
      <c r="H129" s="36">
        <f>SUM(H126:H127)</f>
        <v>24866459451</v>
      </c>
      <c r="I129" s="29"/>
      <c r="J129" s="208">
        <f>SUM(J126:J127)</f>
        <v>21186151903</v>
      </c>
      <c r="K129" s="29"/>
      <c r="L129" s="36">
        <f>SUM(L126:L127)</f>
        <v>18674439591</v>
      </c>
    </row>
    <row r="130" spans="1:12" ht="7.5" customHeight="1">
      <c r="A130" s="1"/>
      <c r="F130" s="128"/>
      <c r="G130" s="30"/>
      <c r="H130" s="29"/>
      <c r="I130" s="30"/>
      <c r="J130" s="128"/>
      <c r="K130" s="35"/>
      <c r="L130" s="29"/>
    </row>
    <row r="131" spans="1:12" ht="21.75" customHeight="1" thickBot="1">
      <c r="A131" s="1" t="s">
        <v>109</v>
      </c>
      <c r="F131" s="209">
        <f>SUM(F93,F129)</f>
        <v>78483768062</v>
      </c>
      <c r="G131" s="30"/>
      <c r="H131" s="38">
        <f>SUM(H93,H129)</f>
        <v>70219694143</v>
      </c>
      <c r="I131" s="30"/>
      <c r="J131" s="209">
        <f>SUM(J93,J129)</f>
        <v>49899813775</v>
      </c>
      <c r="K131" s="30"/>
      <c r="L131" s="38">
        <f>SUM(L93,L129)</f>
        <v>45759505848</v>
      </c>
    </row>
    <row r="132" spans="1:12" ht="21.75" customHeight="1" thickTop="1">
      <c r="A132" s="1"/>
      <c r="F132" s="29"/>
      <c r="G132" s="30"/>
      <c r="H132" s="29"/>
      <c r="I132" s="29"/>
      <c r="J132" s="29"/>
      <c r="K132" s="29"/>
      <c r="L132" s="29"/>
    </row>
    <row r="133" spans="1:12" ht="21.75" customHeight="1">
      <c r="A133" s="1"/>
      <c r="F133" s="29"/>
      <c r="G133" s="30"/>
      <c r="H133" s="29"/>
      <c r="I133" s="30"/>
      <c r="J133" s="29"/>
      <c r="K133" s="30"/>
      <c r="L133" s="29"/>
    </row>
    <row r="134" spans="1:12" ht="21.75" customHeight="1">
      <c r="A134" s="1"/>
      <c r="F134" s="29"/>
      <c r="G134" s="30"/>
      <c r="H134" s="29"/>
      <c r="I134" s="30"/>
      <c r="J134" s="29"/>
      <c r="K134" s="30"/>
      <c r="L134" s="29"/>
    </row>
    <row r="135" spans="1:12" ht="21.75" customHeight="1">
      <c r="A135" s="1"/>
      <c r="F135" s="29"/>
      <c r="G135" s="30"/>
      <c r="H135" s="29"/>
      <c r="I135" s="30"/>
      <c r="J135" s="29"/>
      <c r="K135" s="30"/>
      <c r="L135" s="29"/>
    </row>
    <row r="136" spans="1:12" ht="21.75" customHeight="1">
      <c r="A136" s="1"/>
      <c r="F136" s="29"/>
      <c r="G136" s="30"/>
      <c r="H136" s="29"/>
      <c r="I136" s="30"/>
      <c r="J136" s="29"/>
      <c r="K136" s="30"/>
      <c r="L136" s="29"/>
    </row>
    <row r="137" spans="1:12" ht="21.75" customHeight="1">
      <c r="A137" s="1"/>
      <c r="F137" s="29"/>
      <c r="G137" s="30"/>
      <c r="H137" s="29"/>
      <c r="I137" s="30"/>
      <c r="J137" s="29"/>
      <c r="K137" s="30"/>
      <c r="L137" s="29"/>
    </row>
    <row r="138" spans="1:12" ht="21.75" customHeight="1">
      <c r="A138" s="1"/>
      <c r="F138" s="29"/>
      <c r="G138" s="30"/>
      <c r="H138" s="29"/>
      <c r="I138" s="30"/>
      <c r="J138" s="29"/>
      <c r="K138" s="30"/>
      <c r="L138" s="29"/>
    </row>
    <row r="139" spans="1:12" ht="21.75" customHeight="1">
      <c r="A139" s="1"/>
      <c r="F139" s="29"/>
      <c r="G139" s="30"/>
      <c r="H139" s="29"/>
      <c r="I139" s="30"/>
      <c r="J139" s="29"/>
      <c r="K139" s="30"/>
      <c r="L139" s="29"/>
    </row>
    <row r="140" spans="1:12" ht="21.75" customHeight="1">
      <c r="A140" s="1"/>
      <c r="F140" s="29"/>
      <c r="G140" s="30"/>
      <c r="H140" s="29"/>
      <c r="I140" s="30"/>
      <c r="J140" s="29"/>
      <c r="K140" s="30"/>
      <c r="L140" s="29"/>
    </row>
    <row r="141" spans="1:12" ht="21.75" customHeight="1">
      <c r="A141" s="1"/>
      <c r="F141" s="29"/>
      <c r="G141" s="30"/>
      <c r="H141" s="29"/>
      <c r="I141" s="30"/>
      <c r="J141" s="29"/>
      <c r="K141" s="30"/>
      <c r="L141" s="29"/>
    </row>
    <row r="142" spans="1:12" ht="21.75" customHeight="1">
      <c r="A142" s="1"/>
      <c r="F142" s="29"/>
      <c r="G142" s="30"/>
      <c r="H142" s="29"/>
      <c r="I142" s="30"/>
      <c r="J142" s="29"/>
      <c r="K142" s="30"/>
      <c r="L142" s="29"/>
    </row>
    <row r="143" spans="1:12" ht="3" customHeight="1">
      <c r="A143" s="1"/>
      <c r="F143" s="29"/>
      <c r="G143" s="30"/>
      <c r="H143" s="29"/>
      <c r="I143" s="30"/>
      <c r="J143" s="29"/>
      <c r="K143" s="30"/>
      <c r="L143" s="29"/>
    </row>
    <row r="144" spans="1:12" ht="21.75" customHeight="1">
      <c r="A144" s="223" t="str">
        <f>A98</f>
        <v>หมายเหตุประกอบงบการเงินในหน้า 17 ถึง 124 เป็นส่วนหนึ่งของงบการเงินนี้</v>
      </c>
      <c r="B144" s="223"/>
      <c r="C144" s="223"/>
      <c r="D144" s="223"/>
      <c r="E144" s="223"/>
      <c r="F144" s="223"/>
      <c r="G144" s="223"/>
      <c r="H144" s="223"/>
      <c r="I144" s="223"/>
      <c r="J144" s="223"/>
      <c r="K144" s="223"/>
      <c r="L144" s="223"/>
    </row>
  </sheetData>
  <sheetProtection/>
  <mergeCells count="6">
    <mergeCell ref="A98:L98"/>
    <mergeCell ref="A144:L144"/>
    <mergeCell ref="A49:L49"/>
    <mergeCell ref="F5:H5"/>
    <mergeCell ref="F54:H54"/>
    <mergeCell ref="F103:H103"/>
  </mergeCells>
  <printOptions/>
  <pageMargins left="0.8" right="0.5" top="0.5" bottom="0.6" header="0.49" footer="0.4"/>
  <pageSetup firstPageNumber="7" useFirstPageNumber="1" fitToHeight="0" horizontalDpi="1200" verticalDpi="1200" orientation="portrait" paperSize="9" scale="90" r:id="rId1"/>
  <headerFooter>
    <oddFooter>&amp;R&amp;"Browallia New,Regular"&amp;13&amp;P</oddFooter>
  </headerFooter>
  <rowBreaks count="2" manualBreakCount="2">
    <brk id="49" max="255" man="1"/>
    <brk id="9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L97"/>
  <sheetViews>
    <sheetView tabSelected="1" zoomScaleSheetLayoutView="115" zoomScalePageLayoutView="0" workbookViewId="0" topLeftCell="A12">
      <selection activeCell="S32" sqref="S32"/>
    </sheetView>
  </sheetViews>
  <sheetFormatPr defaultColWidth="6.8515625" defaultRowHeight="18.75" customHeight="1"/>
  <cols>
    <col min="1" max="2" width="1.8515625" style="80" customWidth="1"/>
    <col min="3" max="3" width="32.421875" style="80" customWidth="1"/>
    <col min="4" max="4" width="7.8515625" style="79" customWidth="1"/>
    <col min="5" max="5" width="0.85546875" style="80" customWidth="1"/>
    <col min="6" max="6" width="13.421875" style="81" customWidth="1"/>
    <col min="7" max="7" width="0.85546875" style="82" customWidth="1"/>
    <col min="8" max="8" width="12.8515625" style="81" customWidth="1"/>
    <col min="9" max="9" width="0.85546875" style="83" customWidth="1"/>
    <col min="10" max="10" width="12.8515625" style="81" customWidth="1"/>
    <col min="11" max="11" width="0.85546875" style="82" customWidth="1"/>
    <col min="12" max="12" width="13.00390625" style="81" customWidth="1"/>
    <col min="13" max="16384" width="6.8515625" style="84" customWidth="1"/>
  </cols>
  <sheetData>
    <row r="1" spans="1:12" ht="21.75" customHeight="1">
      <c r="A1" s="78" t="str">
        <f>'7- 9'!A1</f>
        <v>บริษัท พลังงานบริสุทธิ์ จำกัด (มหาชน)  </v>
      </c>
      <c r="B1" s="78"/>
      <c r="C1" s="78"/>
      <c r="L1" s="17"/>
    </row>
    <row r="2" spans="1:3" ht="21.75" customHeight="1">
      <c r="A2" s="78" t="s">
        <v>46</v>
      </c>
      <c r="B2" s="78"/>
      <c r="C2" s="78"/>
    </row>
    <row r="3" spans="1:12" ht="21.75" customHeight="1">
      <c r="A3" s="85" t="s">
        <v>193</v>
      </c>
      <c r="B3" s="86"/>
      <c r="C3" s="86"/>
      <c r="D3" s="87"/>
      <c r="E3" s="88"/>
      <c r="F3" s="18"/>
      <c r="G3" s="89"/>
      <c r="H3" s="18"/>
      <c r="I3" s="90"/>
      <c r="J3" s="18"/>
      <c r="K3" s="89"/>
      <c r="L3" s="18"/>
    </row>
    <row r="4" ht="21" customHeight="1"/>
    <row r="5" spans="1:12" ht="18.75" customHeight="1">
      <c r="A5" s="84"/>
      <c r="D5" s="91"/>
      <c r="E5" s="78"/>
      <c r="F5" s="224" t="s">
        <v>100</v>
      </c>
      <c r="G5" s="224"/>
      <c r="H5" s="224"/>
      <c r="I5" s="17"/>
      <c r="J5" s="18"/>
      <c r="K5" s="16"/>
      <c r="L5" s="19" t="s">
        <v>106</v>
      </c>
    </row>
    <row r="6" spans="5:12" ht="18.75" customHeight="1">
      <c r="E6" s="78"/>
      <c r="F6" s="17" t="s">
        <v>194</v>
      </c>
      <c r="G6" s="20"/>
      <c r="H6" s="17" t="s">
        <v>173</v>
      </c>
      <c r="I6" s="21"/>
      <c r="J6" s="17" t="s">
        <v>194</v>
      </c>
      <c r="K6" s="20"/>
      <c r="L6" s="17" t="s">
        <v>173</v>
      </c>
    </row>
    <row r="7" spans="4:12" ht="18.75" customHeight="1">
      <c r="D7" s="92" t="s">
        <v>0</v>
      </c>
      <c r="E7" s="78"/>
      <c r="F7" s="19" t="s">
        <v>40</v>
      </c>
      <c r="G7" s="23"/>
      <c r="H7" s="19" t="s">
        <v>40</v>
      </c>
      <c r="I7" s="24"/>
      <c r="J7" s="19" t="s">
        <v>40</v>
      </c>
      <c r="K7" s="23"/>
      <c r="L7" s="19" t="s">
        <v>40</v>
      </c>
    </row>
    <row r="8" spans="6:11" ht="7.5" customHeight="1">
      <c r="F8" s="211"/>
      <c r="G8" s="81"/>
      <c r="I8" s="81"/>
      <c r="J8" s="211"/>
      <c r="K8" s="81"/>
    </row>
    <row r="9" spans="1:12" ht="18.75" customHeight="1">
      <c r="A9" s="80" t="s">
        <v>143</v>
      </c>
      <c r="D9" s="79">
        <v>31</v>
      </c>
      <c r="F9" s="212">
        <v>10455194710</v>
      </c>
      <c r="G9" s="93"/>
      <c r="H9" s="93">
        <v>8122513384</v>
      </c>
      <c r="I9" s="93"/>
      <c r="J9" s="212">
        <v>5705542290</v>
      </c>
      <c r="K9" s="93"/>
      <c r="L9" s="93">
        <v>3672669881</v>
      </c>
    </row>
    <row r="10" spans="1:12" ht="18.75" customHeight="1">
      <c r="A10" s="80" t="s">
        <v>60</v>
      </c>
      <c r="D10" s="79">
        <v>32</v>
      </c>
      <c r="F10" s="213">
        <v>6624362396</v>
      </c>
      <c r="G10" s="94"/>
      <c r="H10" s="94">
        <v>6764353399</v>
      </c>
      <c r="I10" s="94"/>
      <c r="J10" s="213">
        <v>0</v>
      </c>
      <c r="K10" s="94"/>
      <c r="L10" s="94">
        <v>0</v>
      </c>
    </row>
    <row r="11" spans="1:12" ht="18.75" customHeight="1">
      <c r="A11" s="80" t="s">
        <v>61</v>
      </c>
      <c r="D11" s="205" t="s">
        <v>249</v>
      </c>
      <c r="F11" s="212">
        <v>0</v>
      </c>
      <c r="G11" s="93"/>
      <c r="H11" s="93">
        <v>0</v>
      </c>
      <c r="I11" s="93"/>
      <c r="J11" s="212">
        <v>3871536709</v>
      </c>
      <c r="K11" s="93"/>
      <c r="L11" s="93">
        <v>4745364506</v>
      </c>
    </row>
    <row r="12" spans="1:12" ht="18.75" customHeight="1">
      <c r="A12" s="80" t="s">
        <v>21</v>
      </c>
      <c r="D12" s="79">
        <v>33</v>
      </c>
      <c r="F12" s="214">
        <v>119585303</v>
      </c>
      <c r="G12" s="93"/>
      <c r="H12" s="95">
        <v>67673775</v>
      </c>
      <c r="I12" s="93"/>
      <c r="J12" s="214">
        <v>513599523</v>
      </c>
      <c r="K12" s="93"/>
      <c r="L12" s="95">
        <v>393940806</v>
      </c>
    </row>
    <row r="13" spans="6:12" ht="7.5" customHeight="1">
      <c r="F13" s="212"/>
      <c r="G13" s="93"/>
      <c r="H13" s="93"/>
      <c r="I13" s="93"/>
      <c r="J13" s="212"/>
      <c r="K13" s="93"/>
      <c r="L13" s="93"/>
    </row>
    <row r="14" spans="1:12" ht="18.75" customHeight="1">
      <c r="A14" s="78" t="s">
        <v>51</v>
      </c>
      <c r="B14" s="84"/>
      <c r="C14" s="78"/>
      <c r="F14" s="214">
        <f>SUM(F9:F12)</f>
        <v>17199142409</v>
      </c>
      <c r="G14" s="93"/>
      <c r="H14" s="95">
        <f>SUM(H9:H12)</f>
        <v>14954540558</v>
      </c>
      <c r="I14" s="93"/>
      <c r="J14" s="214">
        <f>SUM(J9:J12)</f>
        <v>10090678522</v>
      </c>
      <c r="K14" s="93"/>
      <c r="L14" s="95">
        <f>SUM(L9:L12)</f>
        <v>8811975193</v>
      </c>
    </row>
    <row r="15" spans="6:12" ht="7.5" customHeight="1">
      <c r="F15" s="212"/>
      <c r="G15" s="93"/>
      <c r="H15" s="93"/>
      <c r="I15" s="93"/>
      <c r="J15" s="212"/>
      <c r="K15" s="93"/>
      <c r="L15" s="93"/>
    </row>
    <row r="16" spans="1:12" ht="18.75" customHeight="1">
      <c r="A16" s="80" t="s">
        <v>142</v>
      </c>
      <c r="F16" s="212">
        <v>-9271419410</v>
      </c>
      <c r="G16" s="96"/>
      <c r="H16" s="93">
        <v>-6752387011</v>
      </c>
      <c r="I16" s="96"/>
      <c r="J16" s="212">
        <v>-5169676229</v>
      </c>
      <c r="K16" s="97"/>
      <c r="L16" s="93">
        <v>-3626500617</v>
      </c>
    </row>
    <row r="17" spans="1:12" ht="18.75" customHeight="1">
      <c r="A17" s="80" t="s">
        <v>62</v>
      </c>
      <c r="F17" s="212">
        <v>-79838972</v>
      </c>
      <c r="G17" s="93"/>
      <c r="H17" s="93">
        <v>-81287742</v>
      </c>
      <c r="I17" s="93"/>
      <c r="J17" s="212">
        <v>-58647338</v>
      </c>
      <c r="K17" s="93"/>
      <c r="L17" s="93">
        <v>-64804386</v>
      </c>
    </row>
    <row r="18" spans="1:12" ht="18.75" customHeight="1">
      <c r="A18" s="80" t="s">
        <v>93</v>
      </c>
      <c r="E18" s="98"/>
      <c r="F18" s="212">
        <v>-1198576795</v>
      </c>
      <c r="G18" s="93"/>
      <c r="H18" s="93">
        <v>-864551560</v>
      </c>
      <c r="I18" s="93"/>
      <c r="J18" s="212">
        <v>-672652931</v>
      </c>
      <c r="K18" s="93"/>
      <c r="L18" s="93">
        <v>-534212418</v>
      </c>
    </row>
    <row r="19" spans="1:12" ht="18.75" customHeight="1">
      <c r="A19" s="80" t="s">
        <v>266</v>
      </c>
      <c r="E19" s="98"/>
      <c r="F19" s="212">
        <v>67931198</v>
      </c>
      <c r="G19" s="93"/>
      <c r="H19" s="93">
        <v>0</v>
      </c>
      <c r="I19" s="93"/>
      <c r="J19" s="212">
        <v>0</v>
      </c>
      <c r="K19" s="93"/>
      <c r="L19" s="93">
        <v>0</v>
      </c>
    </row>
    <row r="20" spans="1:12" ht="18.75" customHeight="1">
      <c r="A20" s="80" t="s">
        <v>113</v>
      </c>
      <c r="E20" s="98"/>
      <c r="F20" s="212">
        <v>9766800</v>
      </c>
      <c r="G20" s="93"/>
      <c r="H20" s="93">
        <v>160076461</v>
      </c>
      <c r="I20" s="93"/>
      <c r="J20" s="212">
        <v>9491592</v>
      </c>
      <c r="K20" s="93"/>
      <c r="L20" s="93">
        <v>-9221990</v>
      </c>
    </row>
    <row r="21" spans="1:12" ht="18.75" customHeight="1">
      <c r="A21" s="80" t="s">
        <v>49</v>
      </c>
      <c r="D21" s="79">
        <v>34</v>
      </c>
      <c r="E21" s="98"/>
      <c r="F21" s="214">
        <v>-1636797026</v>
      </c>
      <c r="G21" s="93"/>
      <c r="H21" s="95">
        <v>-1386265878</v>
      </c>
      <c r="I21" s="93"/>
      <c r="J21" s="214">
        <v>-845008629</v>
      </c>
      <c r="K21" s="93"/>
      <c r="L21" s="95">
        <v>-667988468</v>
      </c>
    </row>
    <row r="22" spans="6:12" ht="7.5" customHeight="1">
      <c r="F22" s="212"/>
      <c r="G22" s="93"/>
      <c r="H22" s="93"/>
      <c r="I22" s="93"/>
      <c r="J22" s="212"/>
      <c r="K22" s="93"/>
      <c r="L22" s="93"/>
    </row>
    <row r="23" spans="1:12" ht="18.75" customHeight="1">
      <c r="A23" s="78" t="s">
        <v>52</v>
      </c>
      <c r="B23" s="84"/>
      <c r="F23" s="214">
        <f>SUM(F16:F21)</f>
        <v>-12108934205</v>
      </c>
      <c r="G23" s="93"/>
      <c r="H23" s="95">
        <f>SUM(H16:H21)</f>
        <v>-8924415730</v>
      </c>
      <c r="I23" s="93"/>
      <c r="J23" s="214">
        <f>SUM(J16:J21)</f>
        <v>-6736493535</v>
      </c>
      <c r="K23" s="93"/>
      <c r="L23" s="95">
        <f>SUM(L16:L21)</f>
        <v>-4902727879</v>
      </c>
    </row>
    <row r="24" spans="6:12" ht="7.5" customHeight="1">
      <c r="F24" s="212"/>
      <c r="G24" s="93"/>
      <c r="H24" s="93"/>
      <c r="I24" s="93"/>
      <c r="J24" s="212"/>
      <c r="K24" s="93"/>
      <c r="L24" s="93"/>
    </row>
    <row r="25" spans="1:12" ht="18.75" customHeight="1">
      <c r="A25" s="80" t="s">
        <v>135</v>
      </c>
      <c r="D25" s="84"/>
      <c r="E25" s="84"/>
      <c r="F25" s="213"/>
      <c r="G25" s="94"/>
      <c r="H25" s="94"/>
      <c r="I25" s="94"/>
      <c r="J25" s="213"/>
      <c r="K25" s="94"/>
      <c r="L25" s="94"/>
    </row>
    <row r="26" spans="2:12" ht="18.75" customHeight="1">
      <c r="B26" s="80" t="s">
        <v>218</v>
      </c>
      <c r="D26" s="79">
        <v>17</v>
      </c>
      <c r="F26" s="214">
        <v>-61049730</v>
      </c>
      <c r="G26" s="93"/>
      <c r="H26" s="95">
        <v>-14259073</v>
      </c>
      <c r="I26" s="93"/>
      <c r="J26" s="214">
        <v>0</v>
      </c>
      <c r="K26" s="93"/>
      <c r="L26" s="95">
        <v>0</v>
      </c>
    </row>
    <row r="27" spans="6:12" ht="7.5" customHeight="1">
      <c r="F27" s="212"/>
      <c r="G27" s="93"/>
      <c r="H27" s="93"/>
      <c r="I27" s="93"/>
      <c r="J27" s="212"/>
      <c r="K27" s="93"/>
      <c r="L27" s="93"/>
    </row>
    <row r="28" spans="1:12" ht="18.75" customHeight="1">
      <c r="A28" s="78" t="s">
        <v>88</v>
      </c>
      <c r="F28" s="212">
        <f>SUM(F23,F14,F26)</f>
        <v>5029158474</v>
      </c>
      <c r="G28" s="93"/>
      <c r="H28" s="93">
        <f>SUM(H23,H14,H26)</f>
        <v>6015865755</v>
      </c>
      <c r="I28" s="93"/>
      <c r="J28" s="212">
        <f>SUM(J23,J14,J26)</f>
        <v>3354184987</v>
      </c>
      <c r="K28" s="93"/>
      <c r="L28" s="93">
        <f>SUM(L23,L14,L26)</f>
        <v>3909247314</v>
      </c>
    </row>
    <row r="29" spans="1:12" ht="18.75" customHeight="1">
      <c r="A29" s="80" t="s">
        <v>91</v>
      </c>
      <c r="D29" s="79">
        <v>36</v>
      </c>
      <c r="F29" s="214">
        <v>18222893</v>
      </c>
      <c r="G29" s="93"/>
      <c r="H29" s="95">
        <v>10752519</v>
      </c>
      <c r="I29" s="93"/>
      <c r="J29" s="214">
        <v>3675264</v>
      </c>
      <c r="K29" s="93"/>
      <c r="L29" s="95">
        <v>-864190</v>
      </c>
    </row>
    <row r="30" spans="6:12" ht="7.5" customHeight="1">
      <c r="F30" s="212"/>
      <c r="G30" s="93"/>
      <c r="H30" s="93"/>
      <c r="I30" s="93"/>
      <c r="J30" s="212"/>
      <c r="K30" s="93"/>
      <c r="L30" s="93"/>
    </row>
    <row r="31" spans="1:12" ht="18.75" customHeight="1">
      <c r="A31" s="78" t="s">
        <v>101</v>
      </c>
      <c r="F31" s="214">
        <f>SUM(F28:F29)</f>
        <v>5047381367</v>
      </c>
      <c r="G31" s="93"/>
      <c r="H31" s="95">
        <f>SUM(H28:H29)</f>
        <v>6026618274</v>
      </c>
      <c r="I31" s="93"/>
      <c r="J31" s="214">
        <f>SUM(J28:J29)</f>
        <v>3357860251</v>
      </c>
      <c r="K31" s="93"/>
      <c r="L31" s="95">
        <f>SUM(L28:L29)</f>
        <v>3908383124</v>
      </c>
    </row>
    <row r="32" spans="1:12" ht="18.75" customHeight="1">
      <c r="A32" s="78"/>
      <c r="F32" s="212"/>
      <c r="G32" s="93"/>
      <c r="H32" s="93"/>
      <c r="I32" s="93"/>
      <c r="J32" s="212"/>
      <c r="K32" s="93"/>
      <c r="L32" s="93"/>
    </row>
    <row r="33" spans="1:11" ht="18.75" customHeight="1">
      <c r="A33" s="99" t="s">
        <v>147</v>
      </c>
      <c r="B33" s="100"/>
      <c r="C33" s="101"/>
      <c r="F33" s="211"/>
      <c r="G33" s="81"/>
      <c r="I33" s="81"/>
      <c r="J33" s="211"/>
      <c r="K33" s="81"/>
    </row>
    <row r="34" spans="1:11" ht="6" customHeight="1">
      <c r="A34" s="99"/>
      <c r="B34" s="100"/>
      <c r="C34" s="101"/>
      <c r="F34" s="211"/>
      <c r="G34" s="81"/>
      <c r="I34" s="81"/>
      <c r="J34" s="211"/>
      <c r="K34" s="81"/>
    </row>
    <row r="35" spans="1:11" ht="18.75" customHeight="1">
      <c r="A35" s="220" t="s">
        <v>170</v>
      </c>
      <c r="B35" s="101"/>
      <c r="C35" s="101"/>
      <c r="F35" s="211"/>
      <c r="G35" s="81"/>
      <c r="I35" s="81"/>
      <c r="J35" s="211"/>
      <c r="K35" s="81"/>
    </row>
    <row r="36" spans="1:11" ht="18.75" customHeight="1">
      <c r="A36" s="220"/>
      <c r="B36" s="102" t="s">
        <v>134</v>
      </c>
      <c r="C36" s="101"/>
      <c r="F36" s="211"/>
      <c r="G36" s="81"/>
      <c r="I36" s="81"/>
      <c r="J36" s="211"/>
      <c r="K36" s="81"/>
    </row>
    <row r="37" spans="1:12" ht="18.75" customHeight="1">
      <c r="A37" s="103"/>
      <c r="C37" s="103" t="s">
        <v>238</v>
      </c>
      <c r="F37" s="212">
        <v>-31256</v>
      </c>
      <c r="G37" s="81"/>
      <c r="H37" s="81">
        <v>-1018339</v>
      </c>
      <c r="I37" s="81"/>
      <c r="J37" s="211">
        <v>0</v>
      </c>
      <c r="K37" s="81"/>
      <c r="L37" s="81">
        <v>-2376193</v>
      </c>
    </row>
    <row r="38" spans="3:11" ht="18.75" customHeight="1">
      <c r="C38" s="103" t="s">
        <v>250</v>
      </c>
      <c r="F38" s="211"/>
      <c r="G38" s="81"/>
      <c r="I38" s="81"/>
      <c r="J38" s="211"/>
      <c r="K38" s="81"/>
    </row>
    <row r="39" spans="1:12" ht="18.75" customHeight="1">
      <c r="A39" s="84"/>
      <c r="C39" s="103" t="s">
        <v>261</v>
      </c>
      <c r="D39" s="79">
        <v>14</v>
      </c>
      <c r="F39" s="212">
        <v>363883560</v>
      </c>
      <c r="G39" s="81"/>
      <c r="H39" s="81">
        <v>0</v>
      </c>
      <c r="I39" s="81"/>
      <c r="J39" s="212">
        <v>345252576</v>
      </c>
      <c r="K39" s="81"/>
      <c r="L39" s="81">
        <v>0</v>
      </c>
    </row>
    <row r="40" spans="3:10" ht="18.75" customHeight="1">
      <c r="C40" s="102" t="s">
        <v>219</v>
      </c>
      <c r="F40" s="211"/>
      <c r="J40" s="211"/>
    </row>
    <row r="41" spans="1:12" ht="18.75" customHeight="1">
      <c r="A41" s="99"/>
      <c r="C41" s="84" t="s">
        <v>260</v>
      </c>
      <c r="F41" s="215">
        <v>-72776712</v>
      </c>
      <c r="G41" s="81"/>
      <c r="H41" s="18">
        <v>0</v>
      </c>
      <c r="I41" s="81"/>
      <c r="J41" s="215">
        <v>-69050515</v>
      </c>
      <c r="K41" s="81"/>
      <c r="L41" s="18">
        <v>0</v>
      </c>
    </row>
    <row r="42" spans="1:11" ht="6" customHeight="1">
      <c r="A42" s="99"/>
      <c r="B42" s="100"/>
      <c r="C42" s="101"/>
      <c r="F42" s="211"/>
      <c r="G42" s="81"/>
      <c r="I42" s="81"/>
      <c r="J42" s="211"/>
      <c r="K42" s="81"/>
    </row>
    <row r="43" spans="1:11" ht="18.75" customHeight="1">
      <c r="A43" s="104" t="s">
        <v>171</v>
      </c>
      <c r="B43" s="105"/>
      <c r="F43" s="211"/>
      <c r="G43" s="81"/>
      <c r="I43" s="81"/>
      <c r="J43" s="211"/>
      <c r="K43" s="81"/>
    </row>
    <row r="44" spans="1:12" ht="18.75" customHeight="1">
      <c r="A44" s="105" t="s">
        <v>262</v>
      </c>
      <c r="F44" s="215">
        <f>SUM(F37:F43)</f>
        <v>291075592</v>
      </c>
      <c r="G44" s="81"/>
      <c r="H44" s="18">
        <f>SUM(H37:H43)</f>
        <v>-1018339</v>
      </c>
      <c r="I44" s="81"/>
      <c r="J44" s="215">
        <f>SUM(J37:J43)</f>
        <v>276202061</v>
      </c>
      <c r="K44" s="81"/>
      <c r="L44" s="18">
        <f>SUM(L37:L43)</f>
        <v>-2376193</v>
      </c>
    </row>
    <row r="45" spans="1:12" ht="18.75" customHeight="1">
      <c r="A45" s="78"/>
      <c r="F45" s="93"/>
      <c r="G45" s="93"/>
      <c r="H45" s="93"/>
      <c r="I45" s="93"/>
      <c r="J45" s="93"/>
      <c r="K45" s="93"/>
      <c r="L45" s="93"/>
    </row>
    <row r="46" spans="1:12" ht="18.75" customHeight="1">
      <c r="A46" s="78"/>
      <c r="F46" s="93"/>
      <c r="G46" s="93"/>
      <c r="H46" s="93"/>
      <c r="I46" s="93"/>
      <c r="J46" s="93"/>
      <c r="K46" s="93"/>
      <c r="L46" s="93"/>
    </row>
    <row r="47" spans="1:12" ht="18.75" customHeight="1">
      <c r="A47" s="78"/>
      <c r="F47" s="93"/>
      <c r="G47" s="93"/>
      <c r="H47" s="93"/>
      <c r="I47" s="93"/>
      <c r="J47" s="93"/>
      <c r="K47" s="93"/>
      <c r="L47" s="93"/>
    </row>
    <row r="48" spans="1:12" ht="18.75" customHeight="1">
      <c r="A48" s="78"/>
      <c r="F48" s="93"/>
      <c r="G48" s="93"/>
      <c r="H48" s="93"/>
      <c r="I48" s="93"/>
      <c r="J48" s="93"/>
      <c r="K48" s="93"/>
      <c r="L48" s="93"/>
    </row>
    <row r="49" spans="1:12" ht="18.75" customHeight="1">
      <c r="A49" s="78"/>
      <c r="F49" s="93"/>
      <c r="G49" s="93"/>
      <c r="H49" s="93"/>
      <c r="I49" s="93"/>
      <c r="J49" s="93"/>
      <c r="K49" s="93"/>
      <c r="L49" s="93"/>
    </row>
    <row r="50" spans="1:12" ht="18.75" customHeight="1">
      <c r="A50" s="78"/>
      <c r="F50" s="93"/>
      <c r="G50" s="93"/>
      <c r="H50" s="93"/>
      <c r="I50" s="93"/>
      <c r="J50" s="93"/>
      <c r="K50" s="93"/>
      <c r="L50" s="93"/>
    </row>
    <row r="51" spans="1:12" ht="6" customHeight="1">
      <c r="A51" s="78"/>
      <c r="F51" s="93"/>
      <c r="G51" s="93"/>
      <c r="H51" s="93"/>
      <c r="I51" s="93"/>
      <c r="J51" s="93"/>
      <c r="K51" s="93"/>
      <c r="L51" s="93"/>
    </row>
    <row r="52" spans="1:12" s="8" customFormat="1" ht="21.75" customHeight="1">
      <c r="A52" s="223" t="str">
        <f>'7- 9'!A49:L49</f>
        <v>หมายเหตุประกอบงบการเงินในหน้า 17 ถึง 124 เป็นส่วนหนึ่งของงบการเงินนี้</v>
      </c>
      <c r="B52" s="223"/>
      <c r="C52" s="223"/>
      <c r="D52" s="223"/>
      <c r="E52" s="223"/>
      <c r="F52" s="223"/>
      <c r="G52" s="223"/>
      <c r="H52" s="223"/>
      <c r="I52" s="223"/>
      <c r="J52" s="223"/>
      <c r="K52" s="223"/>
      <c r="L52" s="223"/>
    </row>
    <row r="53" spans="1:12" ht="21" customHeight="1">
      <c r="A53" s="78" t="str">
        <f>A1</f>
        <v>บริษัท พลังงานบริสุทธิ์ จำกัด (มหาชน)  </v>
      </c>
      <c r="B53" s="78"/>
      <c r="C53" s="78"/>
      <c r="L53" s="17"/>
    </row>
    <row r="54" spans="1:3" ht="21" customHeight="1">
      <c r="A54" s="78" t="str">
        <f>A2</f>
        <v>งบกำไรขาดทุนเบ็ดเสร็จ</v>
      </c>
      <c r="B54" s="78"/>
      <c r="C54" s="78"/>
    </row>
    <row r="55" spans="1:12" ht="21" customHeight="1">
      <c r="A55" s="85" t="str">
        <f>A3</f>
        <v>สำหรับปีสิ้นสุดวันที่ 31 ธันวาคม พ.ศ. 2563</v>
      </c>
      <c r="B55" s="86"/>
      <c r="C55" s="86"/>
      <c r="D55" s="87"/>
      <c r="E55" s="88"/>
      <c r="F55" s="18"/>
      <c r="G55" s="89"/>
      <c r="H55" s="18"/>
      <c r="I55" s="90"/>
      <c r="J55" s="18"/>
      <c r="K55" s="89"/>
      <c r="L55" s="18"/>
    </row>
    <row r="56" ht="21" customHeight="1"/>
    <row r="57" spans="1:12" ht="21" customHeight="1">
      <c r="A57" s="84"/>
      <c r="D57" s="91"/>
      <c r="E57" s="78"/>
      <c r="F57" s="224" t="s">
        <v>100</v>
      </c>
      <c r="G57" s="224"/>
      <c r="H57" s="224"/>
      <c r="I57" s="17"/>
      <c r="J57" s="18"/>
      <c r="K57" s="16"/>
      <c r="L57" s="19" t="s">
        <v>106</v>
      </c>
    </row>
    <row r="58" spans="5:12" ht="21" customHeight="1">
      <c r="E58" s="78"/>
      <c r="F58" s="17" t="s">
        <v>194</v>
      </c>
      <c r="G58" s="20"/>
      <c r="H58" s="17" t="s">
        <v>173</v>
      </c>
      <c r="I58" s="21"/>
      <c r="J58" s="17" t="s">
        <v>194</v>
      </c>
      <c r="K58" s="20"/>
      <c r="L58" s="17" t="s">
        <v>173</v>
      </c>
    </row>
    <row r="59" spans="4:12" ht="21" customHeight="1">
      <c r="D59" s="92" t="s">
        <v>0</v>
      </c>
      <c r="E59" s="78"/>
      <c r="F59" s="19" t="s">
        <v>40</v>
      </c>
      <c r="G59" s="23"/>
      <c r="H59" s="19" t="s">
        <v>40</v>
      </c>
      <c r="I59" s="24"/>
      <c r="J59" s="19" t="s">
        <v>40</v>
      </c>
      <c r="K59" s="23"/>
      <c r="L59" s="19" t="s">
        <v>40</v>
      </c>
    </row>
    <row r="60" spans="6:11" ht="7.5" customHeight="1">
      <c r="F60" s="211"/>
      <c r="G60" s="81"/>
      <c r="I60" s="81"/>
      <c r="J60" s="211"/>
      <c r="K60" s="81"/>
    </row>
    <row r="61" spans="1:11" ht="21" customHeight="1">
      <c r="A61" s="104" t="s">
        <v>133</v>
      </c>
      <c r="B61" s="105"/>
      <c r="C61" s="105"/>
      <c r="F61" s="211"/>
      <c r="G61" s="81"/>
      <c r="I61" s="81"/>
      <c r="J61" s="211"/>
      <c r="K61" s="81"/>
    </row>
    <row r="62" spans="1:11" ht="21" customHeight="1">
      <c r="A62" s="104"/>
      <c r="B62" s="105" t="s">
        <v>134</v>
      </c>
      <c r="C62" s="105"/>
      <c r="F62" s="211"/>
      <c r="G62" s="81"/>
      <c r="I62" s="81"/>
      <c r="J62" s="211"/>
      <c r="K62" s="81"/>
    </row>
    <row r="63" spans="3:11" ht="21" customHeight="1">
      <c r="C63" s="132" t="s">
        <v>220</v>
      </c>
      <c r="F63" s="211"/>
      <c r="G63" s="81"/>
      <c r="I63" s="81"/>
      <c r="J63" s="211"/>
      <c r="K63" s="81"/>
    </row>
    <row r="64" spans="1:12" ht="21" customHeight="1">
      <c r="A64" s="104"/>
      <c r="C64" s="105" t="s">
        <v>263</v>
      </c>
      <c r="F64" s="211">
        <v>-5617123</v>
      </c>
      <c r="G64" s="81"/>
      <c r="H64" s="81">
        <v>-1578129</v>
      </c>
      <c r="I64" s="81"/>
      <c r="J64" s="211">
        <v>0</v>
      </c>
      <c r="K64" s="81"/>
      <c r="L64" s="81" t="s">
        <v>186</v>
      </c>
    </row>
    <row r="65" spans="3:11" ht="21" customHeight="1">
      <c r="C65" s="106" t="s">
        <v>221</v>
      </c>
      <c r="F65" s="211"/>
      <c r="G65" s="81"/>
      <c r="I65" s="81"/>
      <c r="J65" s="211"/>
      <c r="K65" s="81"/>
    </row>
    <row r="66" spans="1:12" ht="21" customHeight="1">
      <c r="A66" s="107"/>
      <c r="C66" s="105" t="s">
        <v>264</v>
      </c>
      <c r="F66" s="212">
        <v>208501612</v>
      </c>
      <c r="G66" s="93"/>
      <c r="H66" s="93">
        <v>-140115938</v>
      </c>
      <c r="I66" s="93"/>
      <c r="J66" s="212">
        <v>0</v>
      </c>
      <c r="K66" s="93"/>
      <c r="L66" s="93">
        <v>0</v>
      </c>
    </row>
    <row r="67" spans="3:12" ht="21" customHeight="1">
      <c r="C67" s="132" t="s">
        <v>222</v>
      </c>
      <c r="F67" s="212"/>
      <c r="G67" s="93"/>
      <c r="H67" s="93"/>
      <c r="I67" s="93"/>
      <c r="J67" s="212"/>
      <c r="K67" s="93"/>
      <c r="L67" s="93"/>
    </row>
    <row r="68" spans="1:12" ht="21" customHeight="1">
      <c r="A68" s="107"/>
      <c r="C68" s="105" t="s">
        <v>260</v>
      </c>
      <c r="F68" s="216">
        <v>0</v>
      </c>
      <c r="G68" s="93"/>
      <c r="H68" s="108">
        <v>0</v>
      </c>
      <c r="I68" s="93"/>
      <c r="J68" s="214">
        <v>0</v>
      </c>
      <c r="K68" s="93"/>
      <c r="L68" s="95">
        <v>0</v>
      </c>
    </row>
    <row r="69" spans="1:12" ht="7.5" customHeight="1">
      <c r="A69" s="107"/>
      <c r="B69" s="107"/>
      <c r="C69" s="106"/>
      <c r="F69" s="213"/>
      <c r="G69" s="93"/>
      <c r="H69" s="94"/>
      <c r="I69" s="93"/>
      <c r="J69" s="212"/>
      <c r="K69" s="93"/>
      <c r="L69" s="93"/>
    </row>
    <row r="70" spans="1:12" ht="21" customHeight="1">
      <c r="A70" s="104" t="s">
        <v>172</v>
      </c>
      <c r="B70" s="105"/>
      <c r="F70" s="213"/>
      <c r="G70" s="93"/>
      <c r="H70" s="94"/>
      <c r="I70" s="93"/>
      <c r="J70" s="212"/>
      <c r="K70" s="93"/>
      <c r="L70" s="93"/>
    </row>
    <row r="71" spans="1:12" ht="21" customHeight="1">
      <c r="A71" s="105" t="s">
        <v>262</v>
      </c>
      <c r="F71" s="216">
        <f>SUM(F64:F70)</f>
        <v>202884489</v>
      </c>
      <c r="G71" s="93"/>
      <c r="H71" s="108">
        <f>SUM(H64:H70)</f>
        <v>-141694067</v>
      </c>
      <c r="I71" s="93"/>
      <c r="J71" s="216">
        <f>SUM(J64:J70)</f>
        <v>0</v>
      </c>
      <c r="K71" s="93"/>
      <c r="L71" s="108">
        <f>SUM(L65:L70)</f>
        <v>0</v>
      </c>
    </row>
    <row r="72" spans="1:12" ht="7.5" customHeight="1">
      <c r="A72" s="107"/>
      <c r="B72" s="107"/>
      <c r="C72" s="106"/>
      <c r="F72" s="213"/>
      <c r="G72" s="93"/>
      <c r="H72" s="94"/>
      <c r="I72" s="93"/>
      <c r="J72" s="212"/>
      <c r="K72" s="93"/>
      <c r="L72" s="93"/>
    </row>
    <row r="73" spans="1:12" ht="21" customHeight="1">
      <c r="A73" s="78" t="s">
        <v>223</v>
      </c>
      <c r="C73" s="109"/>
      <c r="F73" s="214">
        <f>SUM(F71,F44)</f>
        <v>493960081</v>
      </c>
      <c r="G73" s="93"/>
      <c r="H73" s="95">
        <f>SUM(H71,H44)</f>
        <v>-142712406</v>
      </c>
      <c r="I73" s="93"/>
      <c r="J73" s="214">
        <f>SUM(J71,J44)</f>
        <v>276202061</v>
      </c>
      <c r="K73" s="93"/>
      <c r="L73" s="95">
        <f>SUM(L71,L44)</f>
        <v>-2376193</v>
      </c>
    </row>
    <row r="74" spans="6:12" ht="7.5" customHeight="1">
      <c r="F74" s="212"/>
      <c r="G74" s="93"/>
      <c r="H74" s="93"/>
      <c r="I74" s="93"/>
      <c r="J74" s="212"/>
      <c r="K74" s="93"/>
      <c r="L74" s="93"/>
    </row>
    <row r="75" spans="1:12" ht="21" customHeight="1" thickBot="1">
      <c r="A75" s="78" t="s">
        <v>97</v>
      </c>
      <c r="F75" s="217">
        <f>SUM(F73,F31)</f>
        <v>5541341448</v>
      </c>
      <c r="G75" s="93"/>
      <c r="H75" s="134">
        <f>SUM(H73,H31)</f>
        <v>5883905868</v>
      </c>
      <c r="I75" s="93"/>
      <c r="J75" s="217">
        <f>SUM(J73,J31)</f>
        <v>3634062312</v>
      </c>
      <c r="K75" s="93"/>
      <c r="L75" s="134">
        <f>SUM(L73,L31)</f>
        <v>3906006931</v>
      </c>
    </row>
    <row r="76" spans="1:12" ht="21" customHeight="1" thickTop="1">
      <c r="A76" s="78"/>
      <c r="F76" s="212"/>
      <c r="G76" s="93"/>
      <c r="H76" s="93"/>
      <c r="I76" s="93"/>
      <c r="J76" s="212"/>
      <c r="K76" s="93"/>
      <c r="L76" s="93"/>
    </row>
    <row r="77" spans="1:12" ht="21" customHeight="1">
      <c r="A77" s="78" t="s">
        <v>187</v>
      </c>
      <c r="F77" s="212"/>
      <c r="G77" s="96"/>
      <c r="H77" s="93"/>
      <c r="I77" s="97"/>
      <c r="J77" s="212"/>
      <c r="K77" s="96"/>
      <c r="L77" s="93"/>
    </row>
    <row r="78" spans="1:12" ht="21" customHeight="1">
      <c r="A78" s="84"/>
      <c r="B78" s="110" t="s">
        <v>110</v>
      </c>
      <c r="F78" s="212">
        <f>F81-F79</f>
        <v>5204565828</v>
      </c>
      <c r="G78" s="93"/>
      <c r="H78" s="93">
        <f>H81-H79</f>
        <v>6081618542</v>
      </c>
      <c r="I78" s="93"/>
      <c r="J78" s="212">
        <f>J81-J79</f>
        <v>3357860251</v>
      </c>
      <c r="K78" s="93"/>
      <c r="L78" s="93">
        <f>L81-L79</f>
        <v>3908383124</v>
      </c>
    </row>
    <row r="79" spans="1:12" ht="21" customHeight="1">
      <c r="A79" s="84"/>
      <c r="B79" s="111" t="s">
        <v>224</v>
      </c>
      <c r="F79" s="214">
        <v>-157184461</v>
      </c>
      <c r="G79" s="93"/>
      <c r="H79" s="95">
        <v>-55000268</v>
      </c>
      <c r="I79" s="93"/>
      <c r="J79" s="214">
        <v>0</v>
      </c>
      <c r="K79" s="93"/>
      <c r="L79" s="95">
        <v>0</v>
      </c>
    </row>
    <row r="80" spans="1:12" ht="7.5" customHeight="1">
      <c r="A80" s="112"/>
      <c r="F80" s="212"/>
      <c r="G80" s="93"/>
      <c r="H80" s="93"/>
      <c r="I80" s="93"/>
      <c r="J80" s="212"/>
      <c r="K80" s="93"/>
      <c r="L80" s="93"/>
    </row>
    <row r="81" spans="1:12" ht="21" customHeight="1" thickBot="1">
      <c r="A81" s="112"/>
      <c r="F81" s="217">
        <f>F31</f>
        <v>5047381367</v>
      </c>
      <c r="G81" s="93"/>
      <c r="H81" s="134">
        <f>H31</f>
        <v>6026618274</v>
      </c>
      <c r="I81" s="93"/>
      <c r="J81" s="217">
        <f>J31</f>
        <v>3357860251</v>
      </c>
      <c r="K81" s="93"/>
      <c r="L81" s="134">
        <f>L31</f>
        <v>3908383124</v>
      </c>
    </row>
    <row r="82" spans="1:12" ht="21" customHeight="1" thickTop="1">
      <c r="A82" s="112"/>
      <c r="F82" s="212"/>
      <c r="G82" s="93"/>
      <c r="H82" s="93"/>
      <c r="I82" s="93"/>
      <c r="J82" s="212"/>
      <c r="K82" s="93"/>
      <c r="L82" s="93"/>
    </row>
    <row r="83" spans="1:12" ht="21" customHeight="1">
      <c r="A83" s="113" t="s">
        <v>188</v>
      </c>
      <c r="F83" s="212"/>
      <c r="G83" s="93"/>
      <c r="H83" s="93"/>
      <c r="I83" s="93"/>
      <c r="J83" s="212"/>
      <c r="K83" s="93"/>
      <c r="L83" s="93"/>
    </row>
    <row r="84" spans="1:12" ht="21" customHeight="1">
      <c r="A84" s="84"/>
      <c r="B84" s="110" t="s">
        <v>110</v>
      </c>
      <c r="F84" s="212">
        <f>F87-F85</f>
        <v>5645121504</v>
      </c>
      <c r="G84" s="93"/>
      <c r="H84" s="93">
        <f>H87-H85</f>
        <v>5977697656</v>
      </c>
      <c r="I84" s="93"/>
      <c r="J84" s="212">
        <f>J87-J85</f>
        <v>3634062312</v>
      </c>
      <c r="K84" s="93"/>
      <c r="L84" s="93">
        <f>L87-L85</f>
        <v>3906006931</v>
      </c>
    </row>
    <row r="85" spans="1:12" ht="21" customHeight="1">
      <c r="A85" s="84"/>
      <c r="B85" s="111" t="s">
        <v>224</v>
      </c>
      <c r="F85" s="214">
        <v>-103780056</v>
      </c>
      <c r="G85" s="93"/>
      <c r="H85" s="95">
        <v>-93791788</v>
      </c>
      <c r="I85" s="93"/>
      <c r="J85" s="214">
        <v>0</v>
      </c>
      <c r="K85" s="93"/>
      <c r="L85" s="95">
        <v>0</v>
      </c>
    </row>
    <row r="86" spans="1:12" ht="7.5" customHeight="1">
      <c r="A86" s="112"/>
      <c r="F86" s="212"/>
      <c r="G86" s="93"/>
      <c r="H86" s="93"/>
      <c r="I86" s="93"/>
      <c r="J86" s="212"/>
      <c r="K86" s="93"/>
      <c r="L86" s="93"/>
    </row>
    <row r="87" spans="1:12" ht="21" customHeight="1" thickBot="1">
      <c r="A87" s="112"/>
      <c r="F87" s="217">
        <f>F75</f>
        <v>5541341448</v>
      </c>
      <c r="G87" s="93"/>
      <c r="H87" s="134">
        <f>H75</f>
        <v>5883905868</v>
      </c>
      <c r="I87" s="93"/>
      <c r="J87" s="217">
        <f>J75</f>
        <v>3634062312</v>
      </c>
      <c r="K87" s="93"/>
      <c r="L87" s="134">
        <f>L75</f>
        <v>3906006931</v>
      </c>
    </row>
    <row r="88" spans="1:12" ht="21" customHeight="1" thickTop="1">
      <c r="A88" s="112"/>
      <c r="B88" s="112"/>
      <c r="C88" s="112"/>
      <c r="D88" s="114"/>
      <c r="E88" s="113"/>
      <c r="F88" s="130"/>
      <c r="G88" s="116"/>
      <c r="H88" s="115"/>
      <c r="I88" s="116"/>
      <c r="J88" s="130"/>
      <c r="K88" s="117"/>
      <c r="L88" s="115"/>
    </row>
    <row r="89" spans="1:12" ht="21" customHeight="1">
      <c r="A89" s="113" t="s">
        <v>38</v>
      </c>
      <c r="B89" s="112"/>
      <c r="C89" s="112"/>
      <c r="D89" s="118"/>
      <c r="E89" s="119"/>
      <c r="F89" s="131"/>
      <c r="G89" s="119"/>
      <c r="H89" s="119"/>
      <c r="I89" s="119"/>
      <c r="J89" s="131"/>
      <c r="K89" s="119"/>
      <c r="L89" s="119"/>
    </row>
    <row r="90" spans="1:12" ht="21" customHeight="1">
      <c r="A90" s="113"/>
      <c r="B90" s="112" t="s">
        <v>267</v>
      </c>
      <c r="C90" s="112"/>
      <c r="D90" s="118">
        <v>37</v>
      </c>
      <c r="E90" s="112"/>
      <c r="F90" s="218">
        <f>F78/('7- 9'!F118*10)</f>
        <v>1.3953259592493297</v>
      </c>
      <c r="G90" s="121"/>
      <c r="H90" s="133">
        <v>1.6305</v>
      </c>
      <c r="I90" s="121"/>
      <c r="J90" s="218">
        <f>J78/('7- 9'!J118*10)</f>
        <v>0.9002306302949061</v>
      </c>
      <c r="K90" s="122"/>
      <c r="L90" s="133">
        <v>1.0478</v>
      </c>
    </row>
    <row r="91" spans="1:12" ht="21" customHeight="1">
      <c r="A91" s="113"/>
      <c r="B91" s="112"/>
      <c r="C91" s="112"/>
      <c r="D91" s="118"/>
      <c r="E91" s="112"/>
      <c r="F91" s="133"/>
      <c r="G91" s="121"/>
      <c r="H91" s="133"/>
      <c r="I91" s="121"/>
      <c r="J91" s="133"/>
      <c r="K91" s="122"/>
      <c r="L91" s="133"/>
    </row>
    <row r="92" spans="1:12" ht="21" customHeight="1">
      <c r="A92" s="113"/>
      <c r="B92" s="112"/>
      <c r="C92" s="112"/>
      <c r="D92" s="118"/>
      <c r="E92" s="112"/>
      <c r="F92" s="133"/>
      <c r="G92" s="121"/>
      <c r="H92" s="133"/>
      <c r="I92" s="121"/>
      <c r="J92" s="133"/>
      <c r="K92" s="122"/>
      <c r="L92" s="133"/>
    </row>
    <row r="93" spans="1:12" ht="21" customHeight="1">
      <c r="A93" s="113"/>
      <c r="B93" s="112"/>
      <c r="C93" s="112"/>
      <c r="D93" s="118"/>
      <c r="E93" s="112"/>
      <c r="F93" s="133"/>
      <c r="G93" s="121"/>
      <c r="H93" s="133"/>
      <c r="I93" s="121"/>
      <c r="J93" s="133"/>
      <c r="K93" s="122"/>
      <c r="L93" s="133"/>
    </row>
    <row r="94" spans="1:12" ht="21" customHeight="1">
      <c r="A94" s="113"/>
      <c r="B94" s="112"/>
      <c r="C94" s="112"/>
      <c r="D94" s="118"/>
      <c r="E94" s="112"/>
      <c r="F94" s="133"/>
      <c r="G94" s="121"/>
      <c r="H94" s="133"/>
      <c r="I94" s="121"/>
      <c r="J94" s="133"/>
      <c r="K94" s="122"/>
      <c r="L94" s="133"/>
    </row>
    <row r="95" spans="1:12" ht="21" customHeight="1">
      <c r="A95" s="113"/>
      <c r="B95" s="112"/>
      <c r="C95" s="112"/>
      <c r="D95" s="118"/>
      <c r="E95" s="112"/>
      <c r="F95" s="133"/>
      <c r="G95" s="121"/>
      <c r="H95" s="133"/>
      <c r="I95" s="121"/>
      <c r="J95" s="133"/>
      <c r="K95" s="122"/>
      <c r="L95" s="120"/>
    </row>
    <row r="96" spans="1:12" ht="14.25" customHeight="1">
      <c r="A96" s="113"/>
      <c r="B96" s="112"/>
      <c r="C96" s="112"/>
      <c r="D96" s="118"/>
      <c r="E96" s="112"/>
      <c r="F96" s="133"/>
      <c r="G96" s="121"/>
      <c r="H96" s="133"/>
      <c r="I96" s="121"/>
      <c r="J96" s="133"/>
      <c r="K96" s="122"/>
      <c r="L96" s="120"/>
    </row>
    <row r="97" spans="1:12" s="8" customFormat="1" ht="21.75" customHeight="1">
      <c r="A97" s="223" t="str">
        <f>'7- 9'!A49:L49</f>
        <v>หมายเหตุประกอบงบการเงินในหน้า 17 ถึง 124 เป็นส่วนหนึ่งของงบการเงินนี้</v>
      </c>
      <c r="B97" s="223"/>
      <c r="C97" s="223"/>
      <c r="D97" s="223"/>
      <c r="E97" s="223"/>
      <c r="F97" s="223"/>
      <c r="G97" s="223"/>
      <c r="H97" s="223"/>
      <c r="I97" s="223"/>
      <c r="J97" s="223"/>
      <c r="K97" s="223"/>
      <c r="L97" s="223"/>
    </row>
  </sheetData>
  <sheetProtection/>
  <mergeCells count="4">
    <mergeCell ref="A97:L97"/>
    <mergeCell ref="F5:H5"/>
    <mergeCell ref="A52:L52"/>
    <mergeCell ref="F57:H57"/>
  </mergeCells>
  <printOptions/>
  <pageMargins left="0.8" right="0.5" top="0.5" bottom="0.6" header="0.49" footer="0.4"/>
  <pageSetup firstPageNumber="10" useFirstPageNumber="1" fitToHeight="0" horizontalDpi="1200" verticalDpi="1200" orientation="portrait" paperSize="9" scale="90" r:id="rId1"/>
  <headerFooter>
    <oddFooter>&amp;R&amp;"Browallia New,Regular"&amp;13&amp;P</oddFooter>
  </headerFooter>
  <rowBreaks count="1" manualBreakCount="1">
    <brk id="5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D43"/>
  <sheetViews>
    <sheetView zoomScale="90" zoomScaleNormal="90" zoomScaleSheetLayoutView="80" workbookViewId="0" topLeftCell="A35">
      <selection activeCell="H20" sqref="H20"/>
    </sheetView>
  </sheetViews>
  <sheetFormatPr defaultColWidth="9.140625" defaultRowHeight="15.75" customHeight="1"/>
  <cols>
    <col min="1" max="1" width="1.1484375" style="69" customWidth="1"/>
    <col min="2" max="2" width="1.421875" style="69" customWidth="1"/>
    <col min="3" max="3" width="31.28125" style="69" customWidth="1"/>
    <col min="4" max="4" width="7.7109375" style="66" customWidth="1"/>
    <col min="5" max="5" width="0.5625" style="67" customWidth="1"/>
    <col min="6" max="6" width="10.140625" style="68" customWidth="1"/>
    <col min="7" max="7" width="0.5625" style="67" customWidth="1"/>
    <col min="8" max="8" width="11.00390625" style="68" customWidth="1"/>
    <col min="9" max="9" width="0.5625" style="67" customWidth="1"/>
    <col min="10" max="10" width="9.140625" style="68" customWidth="1"/>
    <col min="11" max="11" width="0.5625" style="67" customWidth="1"/>
    <col min="12" max="12" width="12.140625" style="68" bestFit="1" customWidth="1"/>
    <col min="13" max="13" width="0.5625" style="68" customWidth="1"/>
    <col min="14" max="14" width="15.140625" style="68" customWidth="1"/>
    <col min="15" max="15" width="0.5625" style="67" customWidth="1"/>
    <col min="16" max="16" width="12.57421875" style="67" customWidth="1"/>
    <col min="17" max="17" width="0.5625" style="67" customWidth="1"/>
    <col min="18" max="18" width="12.140625" style="67" customWidth="1"/>
    <col min="19" max="19" width="0.5625" style="67" customWidth="1"/>
    <col min="20" max="20" width="12.421875" style="67" customWidth="1"/>
    <col min="21" max="21" width="0.5625" style="67" customWidth="1"/>
    <col min="22" max="22" width="11.140625" style="67" customWidth="1"/>
    <col min="23" max="23" width="0.5625" style="67" customWidth="1"/>
    <col min="24" max="24" width="12.8515625" style="67" customWidth="1"/>
    <col min="25" max="25" width="0.5625" style="67" customWidth="1"/>
    <col min="26" max="26" width="12.140625" style="67" bestFit="1" customWidth="1"/>
    <col min="27" max="27" width="0.5625" style="67" customWidth="1"/>
    <col min="28" max="28" width="12.140625" style="68" customWidth="1"/>
    <col min="29" max="29" width="0.5625" style="67" customWidth="1"/>
    <col min="30" max="30" width="12.140625" style="68" bestFit="1" customWidth="1"/>
    <col min="31" max="16384" width="9.140625" style="69" customWidth="1"/>
  </cols>
  <sheetData>
    <row r="1" spans="1:30" ht="21.75" customHeight="1">
      <c r="A1" s="46" t="str">
        <f>'7- 9'!A1</f>
        <v>บริษัท พลังงานบริสุทธิ์ จำกัด (มหาชน)  </v>
      </c>
      <c r="B1" s="65"/>
      <c r="C1" s="65"/>
      <c r="AD1" s="50"/>
    </row>
    <row r="2" spans="1:3" ht="21.75" customHeight="1">
      <c r="A2" s="46" t="s">
        <v>112</v>
      </c>
      <c r="B2" s="65"/>
      <c r="C2" s="65"/>
    </row>
    <row r="3" spans="1:30" ht="21.75" customHeight="1">
      <c r="A3" s="135" t="str">
        <f>'10 -11'!A3</f>
        <v>สำหรับปีสิ้นสุดวันที่ 31 ธันวาคม พ.ศ. 2563</v>
      </c>
      <c r="B3" s="70"/>
      <c r="C3" s="70"/>
      <c r="D3" s="71"/>
      <c r="E3" s="72"/>
      <c r="F3" s="73"/>
      <c r="G3" s="72"/>
      <c r="H3" s="73"/>
      <c r="I3" s="72"/>
      <c r="J3" s="73"/>
      <c r="K3" s="72"/>
      <c r="L3" s="73"/>
      <c r="M3" s="73"/>
      <c r="N3" s="73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3"/>
      <c r="AC3" s="72"/>
      <c r="AD3" s="73"/>
    </row>
    <row r="4" ht="15" customHeight="1"/>
    <row r="5" spans="1:30" ht="18" customHeight="1">
      <c r="A5" s="140"/>
      <c r="B5" s="141"/>
      <c r="C5" s="141"/>
      <c r="D5" s="142"/>
      <c r="E5" s="141"/>
      <c r="F5" s="58"/>
      <c r="G5" s="143"/>
      <c r="H5" s="58"/>
      <c r="I5" s="143"/>
      <c r="J5" s="58"/>
      <c r="K5" s="143"/>
      <c r="L5" s="58"/>
      <c r="M5" s="143"/>
      <c r="N5" s="58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58"/>
      <c r="AC5" s="143"/>
      <c r="AD5" s="58" t="s">
        <v>102</v>
      </c>
    </row>
    <row r="6" spans="1:30" ht="18" customHeight="1">
      <c r="A6" s="140"/>
      <c r="B6" s="141"/>
      <c r="C6" s="141"/>
      <c r="D6" s="142"/>
      <c r="E6" s="141"/>
      <c r="F6" s="226" t="s">
        <v>110</v>
      </c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141"/>
      <c r="AB6" s="144"/>
      <c r="AC6" s="141"/>
      <c r="AD6" s="144"/>
    </row>
    <row r="7" spans="4:30" ht="18" customHeight="1">
      <c r="D7" s="145"/>
      <c r="E7" s="146"/>
      <c r="F7" s="69"/>
      <c r="G7" s="146"/>
      <c r="H7" s="147"/>
      <c r="I7" s="146"/>
      <c r="J7" s="69"/>
      <c r="K7" s="69"/>
      <c r="L7" s="69"/>
      <c r="M7" s="69"/>
      <c r="N7" s="227" t="s">
        <v>111</v>
      </c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146"/>
      <c r="Z7" s="146"/>
      <c r="AA7" s="146"/>
      <c r="AB7" s="147"/>
      <c r="AC7" s="146"/>
      <c r="AD7" s="147"/>
    </row>
    <row r="8" spans="4:30" ht="18" customHeight="1">
      <c r="D8" s="145"/>
      <c r="E8" s="146"/>
      <c r="F8" s="69"/>
      <c r="G8" s="146"/>
      <c r="H8" s="147"/>
      <c r="I8" s="146"/>
      <c r="J8" s="148"/>
      <c r="K8" s="148"/>
      <c r="L8" s="148"/>
      <c r="M8" s="69"/>
      <c r="N8" s="141"/>
      <c r="O8" s="146"/>
      <c r="P8" s="228" t="s">
        <v>147</v>
      </c>
      <c r="Q8" s="228"/>
      <c r="R8" s="228"/>
      <c r="S8" s="228"/>
      <c r="T8" s="228"/>
      <c r="U8" s="228"/>
      <c r="V8" s="228"/>
      <c r="W8" s="146"/>
      <c r="X8" s="141"/>
      <c r="Y8" s="146"/>
      <c r="Z8" s="146"/>
      <c r="AA8" s="146"/>
      <c r="AB8" s="147"/>
      <c r="AC8" s="146"/>
      <c r="AD8" s="147"/>
    </row>
    <row r="9" spans="4:30" ht="19.5" customHeight="1">
      <c r="D9" s="145"/>
      <c r="E9" s="146"/>
      <c r="F9" s="69"/>
      <c r="G9" s="146"/>
      <c r="H9" s="147"/>
      <c r="I9" s="146"/>
      <c r="J9" s="148"/>
      <c r="K9" s="148"/>
      <c r="L9" s="148"/>
      <c r="M9" s="69"/>
      <c r="N9" s="141"/>
      <c r="O9" s="146"/>
      <c r="P9" s="141"/>
      <c r="Q9" s="146"/>
      <c r="R9" s="142"/>
      <c r="S9" s="142"/>
      <c r="T9" s="142"/>
      <c r="U9" s="142"/>
      <c r="V9" s="141" t="s">
        <v>146</v>
      </c>
      <c r="W9" s="146"/>
      <c r="X9" s="141"/>
      <c r="Y9" s="146"/>
      <c r="Z9" s="146"/>
      <c r="AA9" s="146"/>
      <c r="AB9" s="147"/>
      <c r="AC9" s="146"/>
      <c r="AD9" s="147"/>
    </row>
    <row r="10" spans="4:30" ht="19.5" customHeight="1">
      <c r="D10" s="145"/>
      <c r="E10" s="146"/>
      <c r="F10" s="69"/>
      <c r="G10" s="146"/>
      <c r="H10" s="147"/>
      <c r="I10" s="146"/>
      <c r="J10" s="148"/>
      <c r="K10" s="148"/>
      <c r="L10" s="148"/>
      <c r="M10" s="69"/>
      <c r="N10" s="141" t="s">
        <v>251</v>
      </c>
      <c r="O10" s="146"/>
      <c r="P10" s="141" t="s">
        <v>163</v>
      </c>
      <c r="Q10" s="146"/>
      <c r="R10" s="149" t="s">
        <v>197</v>
      </c>
      <c r="S10" s="146"/>
      <c r="T10" s="141" t="s">
        <v>144</v>
      </c>
      <c r="U10" s="146"/>
      <c r="V10" s="141" t="s">
        <v>145</v>
      </c>
      <c r="W10" s="146"/>
      <c r="X10" s="141"/>
      <c r="Y10" s="146"/>
      <c r="Z10" s="146"/>
      <c r="AA10" s="146"/>
      <c r="AB10" s="147"/>
      <c r="AC10" s="146"/>
      <c r="AD10" s="147"/>
    </row>
    <row r="11" spans="4:30" ht="19.5" customHeight="1">
      <c r="D11" s="150"/>
      <c r="E11" s="146"/>
      <c r="F11" s="147"/>
      <c r="G11" s="146"/>
      <c r="H11" s="147"/>
      <c r="I11" s="146"/>
      <c r="J11" s="225" t="s">
        <v>18</v>
      </c>
      <c r="K11" s="225"/>
      <c r="L11" s="225"/>
      <c r="M11" s="69"/>
      <c r="N11" s="141" t="s">
        <v>118</v>
      </c>
      <c r="O11" s="146"/>
      <c r="P11" s="141" t="s">
        <v>166</v>
      </c>
      <c r="Q11" s="146"/>
      <c r="R11" s="149" t="s">
        <v>198</v>
      </c>
      <c r="S11" s="146"/>
      <c r="T11" s="141" t="s">
        <v>203</v>
      </c>
      <c r="U11" s="146"/>
      <c r="V11" s="141" t="s">
        <v>130</v>
      </c>
      <c r="W11" s="146"/>
      <c r="X11" s="141" t="s">
        <v>150</v>
      </c>
      <c r="Y11" s="146"/>
      <c r="Z11" s="147" t="s">
        <v>25</v>
      </c>
      <c r="AA11" s="146"/>
      <c r="AB11" s="147"/>
      <c r="AC11" s="146"/>
      <c r="AD11" s="147"/>
    </row>
    <row r="12" spans="4:30" ht="19.5" customHeight="1">
      <c r="D12" s="152"/>
      <c r="E12" s="146"/>
      <c r="F12" s="153" t="s">
        <v>160</v>
      </c>
      <c r="G12" s="146"/>
      <c r="H12" s="153" t="s">
        <v>23</v>
      </c>
      <c r="I12" s="146"/>
      <c r="J12" s="153" t="s">
        <v>162</v>
      </c>
      <c r="K12" s="146"/>
      <c r="L12" s="147" t="s">
        <v>81</v>
      </c>
      <c r="M12" s="147"/>
      <c r="N12" s="147" t="s">
        <v>119</v>
      </c>
      <c r="O12" s="146"/>
      <c r="P12" s="141" t="s">
        <v>165</v>
      </c>
      <c r="Q12" s="146"/>
      <c r="R12" s="149" t="s">
        <v>199</v>
      </c>
      <c r="S12" s="146"/>
      <c r="T12" s="141" t="s">
        <v>204</v>
      </c>
      <c r="U12" s="146"/>
      <c r="V12" s="141" t="s">
        <v>131</v>
      </c>
      <c r="W12" s="146"/>
      <c r="X12" s="141" t="s">
        <v>151</v>
      </c>
      <c r="Y12" s="146"/>
      <c r="Z12" s="147" t="s">
        <v>148</v>
      </c>
      <c r="AA12" s="146"/>
      <c r="AB12" s="147" t="s">
        <v>26</v>
      </c>
      <c r="AC12" s="146"/>
      <c r="AD12" s="147" t="s">
        <v>42</v>
      </c>
    </row>
    <row r="13" spans="4:30" ht="19.5" customHeight="1">
      <c r="D13" s="152"/>
      <c r="E13" s="146"/>
      <c r="F13" s="153" t="s">
        <v>27</v>
      </c>
      <c r="G13" s="146"/>
      <c r="H13" s="153" t="s">
        <v>28</v>
      </c>
      <c r="I13" s="146"/>
      <c r="J13" s="153" t="s">
        <v>161</v>
      </c>
      <c r="K13" s="146"/>
      <c r="L13" s="147" t="s">
        <v>39</v>
      </c>
      <c r="M13" s="147"/>
      <c r="N13" s="147" t="s">
        <v>120</v>
      </c>
      <c r="O13" s="146"/>
      <c r="P13" s="141" t="s">
        <v>164</v>
      </c>
      <c r="Q13" s="146"/>
      <c r="R13" s="149" t="s">
        <v>200</v>
      </c>
      <c r="S13" s="146"/>
      <c r="T13" s="154" t="s">
        <v>182</v>
      </c>
      <c r="U13" s="146"/>
      <c r="V13" s="154" t="s">
        <v>132</v>
      </c>
      <c r="W13" s="146"/>
      <c r="X13" s="141" t="s">
        <v>121</v>
      </c>
      <c r="Y13" s="146"/>
      <c r="Z13" s="147" t="s">
        <v>149</v>
      </c>
      <c r="AA13" s="146"/>
      <c r="AB13" s="147" t="s">
        <v>30</v>
      </c>
      <c r="AC13" s="146"/>
      <c r="AD13" s="147" t="s">
        <v>108</v>
      </c>
    </row>
    <row r="14" spans="4:30" ht="19.5" customHeight="1">
      <c r="D14" s="151" t="s">
        <v>0</v>
      </c>
      <c r="E14" s="146"/>
      <c r="F14" s="155" t="s">
        <v>40</v>
      </c>
      <c r="G14" s="156"/>
      <c r="H14" s="155" t="s">
        <v>40</v>
      </c>
      <c r="I14" s="146"/>
      <c r="J14" s="155" t="s">
        <v>40</v>
      </c>
      <c r="K14" s="156"/>
      <c r="L14" s="155" t="s">
        <v>40</v>
      </c>
      <c r="M14" s="157"/>
      <c r="N14" s="155" t="s">
        <v>40</v>
      </c>
      <c r="O14" s="146"/>
      <c r="P14" s="155" t="s">
        <v>40</v>
      </c>
      <c r="Q14" s="146"/>
      <c r="R14" s="155" t="s">
        <v>40</v>
      </c>
      <c r="S14" s="146"/>
      <c r="T14" s="155" t="s">
        <v>40</v>
      </c>
      <c r="U14" s="146"/>
      <c r="V14" s="155" t="s">
        <v>40</v>
      </c>
      <c r="W14" s="146"/>
      <c r="X14" s="155" t="s">
        <v>40</v>
      </c>
      <c r="Y14" s="146"/>
      <c r="Z14" s="155" t="s">
        <v>40</v>
      </c>
      <c r="AA14" s="146"/>
      <c r="AB14" s="155" t="s">
        <v>40</v>
      </c>
      <c r="AC14" s="146"/>
      <c r="AD14" s="155" t="s">
        <v>40</v>
      </c>
    </row>
    <row r="15" spans="4:30" ht="7.5" customHeight="1">
      <c r="D15" s="158"/>
      <c r="E15" s="146"/>
      <c r="F15" s="157"/>
      <c r="G15" s="156"/>
      <c r="H15" s="157"/>
      <c r="I15" s="146"/>
      <c r="J15" s="157"/>
      <c r="K15" s="156"/>
      <c r="L15" s="157"/>
      <c r="M15" s="157"/>
      <c r="N15" s="157"/>
      <c r="O15" s="146"/>
      <c r="P15" s="157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57"/>
      <c r="AC15" s="146"/>
      <c r="AD15" s="157"/>
    </row>
    <row r="16" spans="1:30" ht="19.5" customHeight="1">
      <c r="A16" s="46" t="s">
        <v>239</v>
      </c>
      <c r="B16" s="46"/>
      <c r="D16" s="159"/>
      <c r="E16" s="68"/>
      <c r="F16" s="68">
        <v>373000000</v>
      </c>
      <c r="G16" s="68"/>
      <c r="H16" s="68">
        <v>3680616000</v>
      </c>
      <c r="I16" s="68"/>
      <c r="J16" s="68">
        <v>37300000</v>
      </c>
      <c r="K16" s="68"/>
      <c r="L16" s="68">
        <v>14998970882</v>
      </c>
      <c r="N16" s="68">
        <v>-701846993</v>
      </c>
      <c r="O16" s="68"/>
      <c r="P16" s="68">
        <v>-15699109</v>
      </c>
      <c r="Q16" s="68"/>
      <c r="R16" s="68">
        <v>0</v>
      </c>
      <c r="S16" s="68"/>
      <c r="T16" s="68">
        <v>-63358100</v>
      </c>
      <c r="U16" s="68"/>
      <c r="V16" s="68">
        <v>2011329</v>
      </c>
      <c r="W16" s="68"/>
      <c r="X16" s="68">
        <v>-778892873</v>
      </c>
      <c r="Y16" s="68"/>
      <c r="Z16" s="160">
        <f>+F16+H16+J16+L16+X16</f>
        <v>18310994009</v>
      </c>
      <c r="AA16" s="68"/>
      <c r="AB16" s="68">
        <v>1206631377</v>
      </c>
      <c r="AC16" s="68"/>
      <c r="AD16" s="68">
        <f>SUM(Z16:AB16)</f>
        <v>19517625386</v>
      </c>
    </row>
    <row r="17" spans="1:29" ht="6" customHeight="1">
      <c r="A17" s="46"/>
      <c r="B17" s="46"/>
      <c r="D17" s="159"/>
      <c r="E17" s="68"/>
      <c r="G17" s="68"/>
      <c r="I17" s="68"/>
      <c r="K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C17" s="68"/>
    </row>
    <row r="18" spans="1:30" ht="19.5" customHeight="1">
      <c r="A18" s="46" t="s">
        <v>240</v>
      </c>
      <c r="B18" s="46"/>
      <c r="E18" s="68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</row>
    <row r="19" spans="1:30" ht="19.5" customHeight="1">
      <c r="A19" s="140" t="s">
        <v>153</v>
      </c>
      <c r="B19" s="49"/>
      <c r="D19" s="161"/>
      <c r="E19" s="68"/>
      <c r="F19" s="68">
        <v>0</v>
      </c>
      <c r="G19" s="68"/>
      <c r="H19" s="68">
        <v>0</v>
      </c>
      <c r="I19" s="68"/>
      <c r="J19" s="68">
        <v>0</v>
      </c>
      <c r="K19" s="68"/>
      <c r="L19" s="68">
        <v>0</v>
      </c>
      <c r="N19" s="68">
        <v>8315216</v>
      </c>
      <c r="O19" s="68"/>
      <c r="P19" s="68">
        <v>0</v>
      </c>
      <c r="Q19" s="68"/>
      <c r="R19" s="68">
        <v>0</v>
      </c>
      <c r="S19" s="68"/>
      <c r="T19" s="68">
        <v>0</v>
      </c>
      <c r="U19" s="68"/>
      <c r="V19" s="68">
        <v>0</v>
      </c>
      <c r="W19" s="68"/>
      <c r="X19" s="160">
        <f>SUM(N19:V19)</f>
        <v>8315216</v>
      </c>
      <c r="Y19" s="68"/>
      <c r="Z19" s="160">
        <f>+F19+H19+J19+L19+X19</f>
        <v>8315216</v>
      </c>
      <c r="AA19" s="68"/>
      <c r="AB19" s="68">
        <v>367581542</v>
      </c>
      <c r="AC19" s="68"/>
      <c r="AD19" s="162">
        <f>SUM(Z19:AB19)</f>
        <v>375896758</v>
      </c>
    </row>
    <row r="20" spans="1:30" ht="19.5" customHeight="1">
      <c r="A20" s="140" t="s">
        <v>205</v>
      </c>
      <c r="B20" s="49"/>
      <c r="E20" s="68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</row>
    <row r="21" spans="1:30" ht="19.5" customHeight="1">
      <c r="A21" s="140"/>
      <c r="B21" s="49" t="s">
        <v>206</v>
      </c>
      <c r="E21" s="68"/>
      <c r="F21" s="68">
        <v>0</v>
      </c>
      <c r="G21" s="68"/>
      <c r="H21" s="68">
        <v>0</v>
      </c>
      <c r="I21" s="68"/>
      <c r="J21" s="68">
        <v>0</v>
      </c>
      <c r="K21" s="68"/>
      <c r="L21" s="68">
        <v>0</v>
      </c>
      <c r="N21" s="68">
        <v>0</v>
      </c>
      <c r="O21" s="68"/>
      <c r="P21" s="68">
        <v>0</v>
      </c>
      <c r="Q21" s="68"/>
      <c r="R21" s="68">
        <v>0</v>
      </c>
      <c r="S21" s="68"/>
      <c r="T21" s="68">
        <v>0</v>
      </c>
      <c r="U21" s="68"/>
      <c r="V21" s="68">
        <v>0</v>
      </c>
      <c r="W21" s="68"/>
      <c r="X21" s="160">
        <f>SUM(N21:V21)</f>
        <v>0</v>
      </c>
      <c r="Y21" s="68"/>
      <c r="Z21" s="160">
        <f>+F21+H21+J21+L21+X21</f>
        <v>0</v>
      </c>
      <c r="AA21" s="68"/>
      <c r="AB21" s="68">
        <v>21531439</v>
      </c>
      <c r="AC21" s="68"/>
      <c r="AD21" s="162">
        <f>SUM(Z21:AB21)</f>
        <v>21531439</v>
      </c>
    </row>
    <row r="22" spans="1:30" ht="19.5" customHeight="1">
      <c r="A22" s="140" t="s">
        <v>94</v>
      </c>
      <c r="B22" s="49"/>
      <c r="D22" s="66">
        <v>38</v>
      </c>
      <c r="E22" s="68"/>
      <c r="F22" s="68">
        <v>0</v>
      </c>
      <c r="G22" s="68"/>
      <c r="H22" s="68">
        <v>0</v>
      </c>
      <c r="I22" s="68"/>
      <c r="J22" s="68">
        <v>0</v>
      </c>
      <c r="K22" s="68"/>
      <c r="L22" s="68">
        <v>-932500000</v>
      </c>
      <c r="N22" s="68">
        <v>0</v>
      </c>
      <c r="O22" s="68"/>
      <c r="P22" s="68">
        <v>0</v>
      </c>
      <c r="Q22" s="68"/>
      <c r="R22" s="68">
        <v>0</v>
      </c>
      <c r="S22" s="68"/>
      <c r="T22" s="68">
        <v>0</v>
      </c>
      <c r="U22" s="68"/>
      <c r="V22" s="68">
        <v>0</v>
      </c>
      <c r="W22" s="68"/>
      <c r="X22" s="160">
        <f>SUM(N22:V22)</f>
        <v>0</v>
      </c>
      <c r="Y22" s="68"/>
      <c r="Z22" s="160">
        <f>+F22+H22+J22+L22+X22</f>
        <v>-932500000</v>
      </c>
      <c r="AA22" s="68"/>
      <c r="AB22" s="68">
        <v>0</v>
      </c>
      <c r="AC22" s="68"/>
      <c r="AD22" s="162">
        <f>SUM(Z22:AB22)</f>
        <v>-932500000</v>
      </c>
    </row>
    <row r="23" spans="1:30" ht="19.5" customHeight="1">
      <c r="A23" s="140" t="s">
        <v>152</v>
      </c>
      <c r="E23" s="163"/>
      <c r="F23" s="73">
        <v>0</v>
      </c>
      <c r="G23" s="164"/>
      <c r="H23" s="73">
        <v>0</v>
      </c>
      <c r="I23" s="164"/>
      <c r="J23" s="73">
        <v>0</v>
      </c>
      <c r="K23" s="164"/>
      <c r="L23" s="73">
        <v>6081618542</v>
      </c>
      <c r="M23" s="164"/>
      <c r="N23" s="73">
        <v>0</v>
      </c>
      <c r="O23" s="164"/>
      <c r="P23" s="73">
        <v>-1378665</v>
      </c>
      <c r="Q23" s="164"/>
      <c r="R23" s="73">
        <v>0</v>
      </c>
      <c r="S23" s="164"/>
      <c r="T23" s="165">
        <v>-100964092</v>
      </c>
      <c r="U23" s="164"/>
      <c r="V23" s="165">
        <v>-1578129</v>
      </c>
      <c r="W23" s="164"/>
      <c r="X23" s="165">
        <f>SUM(N23:V23)</f>
        <v>-103920886</v>
      </c>
      <c r="Y23" s="164"/>
      <c r="Z23" s="165">
        <f>+F23+H23+J23+L23+X23</f>
        <v>5977697656</v>
      </c>
      <c r="AA23" s="164"/>
      <c r="AB23" s="73">
        <v>-93791788</v>
      </c>
      <c r="AC23" s="164"/>
      <c r="AD23" s="166">
        <f>SUM(Z23:AB23)</f>
        <v>5883905868</v>
      </c>
    </row>
    <row r="24" spans="1:30" ht="6" customHeight="1">
      <c r="A24" s="167"/>
      <c r="D24" s="168"/>
      <c r="E24" s="169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</row>
    <row r="25" spans="1:30" ht="19.5" customHeight="1" thickBot="1">
      <c r="A25" s="46" t="s">
        <v>241</v>
      </c>
      <c r="E25" s="169"/>
      <c r="F25" s="170">
        <f>SUM(F16:F23)</f>
        <v>373000000</v>
      </c>
      <c r="G25" s="68"/>
      <c r="H25" s="170">
        <f>SUM(H16:H23)</f>
        <v>3680616000</v>
      </c>
      <c r="I25" s="68"/>
      <c r="J25" s="170">
        <f>SUM(J16:J23)</f>
        <v>37300000</v>
      </c>
      <c r="K25" s="68"/>
      <c r="L25" s="170">
        <f>SUM(L16:L23)</f>
        <v>20148089424</v>
      </c>
      <c r="M25" s="164"/>
      <c r="N25" s="170">
        <f>SUM(N16:N23)</f>
        <v>-693531777</v>
      </c>
      <c r="O25" s="68"/>
      <c r="P25" s="170">
        <f>SUM(P16:P23)</f>
        <v>-17077774</v>
      </c>
      <c r="Q25" s="68"/>
      <c r="R25" s="170">
        <f>SUM(R16:R23)</f>
        <v>0</v>
      </c>
      <c r="S25" s="68"/>
      <c r="T25" s="170">
        <f>SUM(T16:T23)</f>
        <v>-164322192</v>
      </c>
      <c r="U25" s="68"/>
      <c r="V25" s="170">
        <f>SUM(V16:V23)</f>
        <v>433200</v>
      </c>
      <c r="W25" s="68"/>
      <c r="X25" s="170">
        <f>SUM(N25:V25)</f>
        <v>-874498543</v>
      </c>
      <c r="Y25" s="68"/>
      <c r="Z25" s="170">
        <f>+F25+H25+J25+L25+X25</f>
        <v>23364506881</v>
      </c>
      <c r="AA25" s="68"/>
      <c r="AB25" s="170">
        <f>SUM(AB16:AB23)</f>
        <v>1501952570</v>
      </c>
      <c r="AC25" s="68"/>
      <c r="AD25" s="170">
        <f>SUM(AD16:AD23)</f>
        <v>24866459451</v>
      </c>
    </row>
    <row r="26" spans="1:30" ht="12" customHeight="1" thickTop="1">
      <c r="A26" s="46"/>
      <c r="E26" s="169"/>
      <c r="F26" s="164"/>
      <c r="G26" s="68"/>
      <c r="H26" s="164"/>
      <c r="I26" s="68"/>
      <c r="J26" s="164"/>
      <c r="K26" s="68"/>
      <c r="L26" s="164"/>
      <c r="M26" s="164"/>
      <c r="N26" s="164"/>
      <c r="O26" s="68"/>
      <c r="P26" s="164"/>
      <c r="Q26" s="68"/>
      <c r="R26" s="164"/>
      <c r="S26" s="68"/>
      <c r="T26" s="164"/>
      <c r="U26" s="68"/>
      <c r="V26" s="164"/>
      <c r="W26" s="68"/>
      <c r="X26" s="164"/>
      <c r="Y26" s="68"/>
      <c r="Z26" s="164"/>
      <c r="AA26" s="68"/>
      <c r="AB26" s="164"/>
      <c r="AC26" s="68"/>
      <c r="AD26" s="164"/>
    </row>
    <row r="27" spans="1:30" ht="19.5" customHeight="1">
      <c r="A27" s="46" t="s">
        <v>242</v>
      </c>
      <c r="B27" s="46"/>
      <c r="D27" s="159"/>
      <c r="E27" s="68"/>
      <c r="F27" s="171"/>
      <c r="G27" s="68"/>
      <c r="H27" s="171"/>
      <c r="I27" s="68"/>
      <c r="J27" s="171"/>
      <c r="K27" s="68"/>
      <c r="L27" s="171"/>
      <c r="N27" s="171"/>
      <c r="O27" s="68"/>
      <c r="P27" s="171"/>
      <c r="Q27" s="68"/>
      <c r="R27" s="171"/>
      <c r="S27" s="68"/>
      <c r="T27" s="171"/>
      <c r="U27" s="68"/>
      <c r="V27" s="171"/>
      <c r="W27" s="68"/>
      <c r="X27" s="171"/>
      <c r="Y27" s="68"/>
      <c r="Z27" s="171"/>
      <c r="AA27" s="68"/>
      <c r="AB27" s="171"/>
      <c r="AC27" s="68"/>
      <c r="AD27" s="171"/>
    </row>
    <row r="28" spans="2:30" ht="19.5" customHeight="1">
      <c r="B28" s="222" t="s">
        <v>268</v>
      </c>
      <c r="E28" s="68"/>
      <c r="F28" s="172">
        <v>373000000</v>
      </c>
      <c r="G28" s="160"/>
      <c r="H28" s="172">
        <v>3680616000</v>
      </c>
      <c r="I28" s="160"/>
      <c r="J28" s="172">
        <v>37300000</v>
      </c>
      <c r="K28" s="160"/>
      <c r="L28" s="172">
        <v>20148089424</v>
      </c>
      <c r="M28" s="160"/>
      <c r="N28" s="172">
        <v>-693531777</v>
      </c>
      <c r="O28" s="160"/>
      <c r="P28" s="172">
        <v>-17077774</v>
      </c>
      <c r="Q28" s="160"/>
      <c r="R28" s="172">
        <v>0</v>
      </c>
      <c r="S28" s="160"/>
      <c r="T28" s="172">
        <v>-164322192</v>
      </c>
      <c r="U28" s="160"/>
      <c r="V28" s="172">
        <v>433200</v>
      </c>
      <c r="W28" s="160"/>
      <c r="X28" s="172">
        <v>-874498543</v>
      </c>
      <c r="Y28" s="160"/>
      <c r="Z28" s="172">
        <v>23364506881</v>
      </c>
      <c r="AA28" s="160"/>
      <c r="AB28" s="172">
        <v>1501952570</v>
      </c>
      <c r="AC28" s="160"/>
      <c r="AD28" s="172">
        <v>24866459451</v>
      </c>
    </row>
    <row r="29" spans="1:30" ht="19.5" customHeight="1">
      <c r="A29" s="46" t="s">
        <v>201</v>
      </c>
      <c r="B29" s="46"/>
      <c r="C29" s="65"/>
      <c r="E29" s="68"/>
      <c r="F29" s="172"/>
      <c r="G29" s="160"/>
      <c r="H29" s="172"/>
      <c r="I29" s="160"/>
      <c r="J29" s="172"/>
      <c r="K29" s="160"/>
      <c r="L29" s="172"/>
      <c r="M29" s="160"/>
      <c r="N29" s="172"/>
      <c r="O29" s="160"/>
      <c r="P29" s="172"/>
      <c r="Q29" s="160"/>
      <c r="R29" s="172"/>
      <c r="S29" s="160"/>
      <c r="T29" s="172"/>
      <c r="U29" s="160"/>
      <c r="V29" s="172"/>
      <c r="W29" s="160"/>
      <c r="X29" s="172"/>
      <c r="Y29" s="160"/>
      <c r="Z29" s="172"/>
      <c r="AA29" s="160"/>
      <c r="AB29" s="172"/>
      <c r="AC29" s="160"/>
      <c r="AD29" s="172"/>
    </row>
    <row r="30" spans="1:30" ht="19.5" customHeight="1">
      <c r="A30" s="46"/>
      <c r="B30" s="46" t="s">
        <v>202</v>
      </c>
      <c r="C30" s="65"/>
      <c r="D30" s="66">
        <v>4</v>
      </c>
      <c r="E30" s="68"/>
      <c r="F30" s="173">
        <v>0</v>
      </c>
      <c r="G30" s="164"/>
      <c r="H30" s="173">
        <v>0</v>
      </c>
      <c r="I30" s="164"/>
      <c r="J30" s="173">
        <v>0</v>
      </c>
      <c r="K30" s="164"/>
      <c r="L30" s="173">
        <v>-84565230</v>
      </c>
      <c r="M30" s="164"/>
      <c r="N30" s="173">
        <v>0</v>
      </c>
      <c r="O30" s="164"/>
      <c r="P30" s="173">
        <v>0</v>
      </c>
      <c r="Q30" s="164"/>
      <c r="R30" s="173">
        <v>5454062</v>
      </c>
      <c r="S30" s="164"/>
      <c r="T30" s="174">
        <v>0</v>
      </c>
      <c r="U30" s="164"/>
      <c r="V30" s="174">
        <v>0</v>
      </c>
      <c r="W30" s="164"/>
      <c r="X30" s="174">
        <f>SUM(P30:V30)</f>
        <v>5454062</v>
      </c>
      <c r="Y30" s="164"/>
      <c r="Z30" s="174">
        <f>SUM(N30,X30,L30,J30,H30,F30)</f>
        <v>-79111168</v>
      </c>
      <c r="AA30" s="164"/>
      <c r="AB30" s="173">
        <v>1846249</v>
      </c>
      <c r="AC30" s="164"/>
      <c r="AD30" s="175">
        <f>SUM(AB30,Z30)</f>
        <v>-77264919</v>
      </c>
    </row>
    <row r="31" spans="1:30" ht="6" customHeight="1">
      <c r="A31" s="46"/>
      <c r="B31" s="46"/>
      <c r="D31" s="159"/>
      <c r="E31" s="68"/>
      <c r="F31" s="171"/>
      <c r="G31" s="68"/>
      <c r="H31" s="171"/>
      <c r="I31" s="68"/>
      <c r="J31" s="171"/>
      <c r="K31" s="68"/>
      <c r="L31" s="171"/>
      <c r="N31" s="171"/>
      <c r="O31" s="68"/>
      <c r="P31" s="171"/>
      <c r="Q31" s="68"/>
      <c r="R31" s="171"/>
      <c r="S31" s="68"/>
      <c r="T31" s="171"/>
      <c r="U31" s="68"/>
      <c r="V31" s="171"/>
      <c r="W31" s="68"/>
      <c r="X31" s="171"/>
      <c r="Y31" s="68"/>
      <c r="Z31" s="171"/>
      <c r="AA31" s="68"/>
      <c r="AB31" s="171"/>
      <c r="AC31" s="68"/>
      <c r="AD31" s="171"/>
    </row>
    <row r="32" spans="2:30" ht="19.5" customHeight="1">
      <c r="B32" s="222" t="s">
        <v>269</v>
      </c>
      <c r="E32" s="68"/>
      <c r="F32" s="176">
        <f>SUM(F28:F30)</f>
        <v>373000000</v>
      </c>
      <c r="G32" s="164"/>
      <c r="H32" s="176">
        <f>SUM(H28:H30)</f>
        <v>3680616000</v>
      </c>
      <c r="I32" s="164"/>
      <c r="J32" s="176">
        <f>SUM(J28:J30)</f>
        <v>37300000</v>
      </c>
      <c r="K32" s="164"/>
      <c r="L32" s="176">
        <f>SUM(L28:L30)</f>
        <v>20063524194</v>
      </c>
      <c r="M32" s="164"/>
      <c r="N32" s="176">
        <f>SUM(N28:N30)</f>
        <v>-693531777</v>
      </c>
      <c r="O32" s="164"/>
      <c r="P32" s="176">
        <f>SUM(P28:P30)</f>
        <v>-17077774</v>
      </c>
      <c r="Q32" s="164"/>
      <c r="R32" s="176">
        <f>SUM(R28:R30)</f>
        <v>5454062</v>
      </c>
      <c r="S32" s="164"/>
      <c r="T32" s="176">
        <f>SUM(T28:T30)</f>
        <v>-164322192</v>
      </c>
      <c r="U32" s="164"/>
      <c r="V32" s="176">
        <f>SUM(V28:V30)</f>
        <v>433200</v>
      </c>
      <c r="W32" s="164"/>
      <c r="X32" s="176">
        <f>SUM(X28:X30)</f>
        <v>-869044481</v>
      </c>
      <c r="Y32" s="164"/>
      <c r="Z32" s="176">
        <f>SUM(Z28:Z30)</f>
        <v>23285395713</v>
      </c>
      <c r="AA32" s="164"/>
      <c r="AB32" s="176">
        <f>SUM(AB28:AB30)</f>
        <v>1503798819</v>
      </c>
      <c r="AC32" s="164"/>
      <c r="AD32" s="176">
        <f>SUM(AD28:AD30)</f>
        <v>24789194532</v>
      </c>
    </row>
    <row r="33" spans="1:30" ht="19.5" customHeight="1">
      <c r="A33" s="46" t="s">
        <v>240</v>
      </c>
      <c r="B33" s="46"/>
      <c r="E33" s="68"/>
      <c r="F33" s="172"/>
      <c r="G33" s="160"/>
      <c r="H33" s="172"/>
      <c r="I33" s="160"/>
      <c r="J33" s="172"/>
      <c r="K33" s="160"/>
      <c r="L33" s="172"/>
      <c r="M33" s="160"/>
      <c r="N33" s="172"/>
      <c r="O33" s="160"/>
      <c r="P33" s="172"/>
      <c r="Q33" s="160"/>
      <c r="R33" s="172"/>
      <c r="S33" s="160"/>
      <c r="T33" s="172"/>
      <c r="U33" s="160"/>
      <c r="V33" s="172"/>
      <c r="W33" s="160"/>
      <c r="X33" s="172"/>
      <c r="Y33" s="160"/>
      <c r="Z33" s="172"/>
      <c r="AA33" s="160"/>
      <c r="AB33" s="172"/>
      <c r="AC33" s="160"/>
      <c r="AD33" s="172"/>
    </row>
    <row r="34" spans="1:30" ht="19.5" customHeight="1">
      <c r="A34" s="140" t="s">
        <v>252</v>
      </c>
      <c r="B34" s="49"/>
      <c r="D34" s="161">
        <v>17.1</v>
      </c>
      <c r="E34" s="68"/>
      <c r="F34" s="171">
        <v>0</v>
      </c>
      <c r="G34" s="68"/>
      <c r="H34" s="171">
        <v>0</v>
      </c>
      <c r="I34" s="68"/>
      <c r="J34" s="171">
        <v>0</v>
      </c>
      <c r="K34" s="68"/>
      <c r="L34" s="171">
        <v>0</v>
      </c>
      <c r="N34" s="171">
        <v>0</v>
      </c>
      <c r="O34" s="68"/>
      <c r="P34" s="171">
        <v>0</v>
      </c>
      <c r="Q34" s="68"/>
      <c r="R34" s="171">
        <v>0</v>
      </c>
      <c r="S34" s="68"/>
      <c r="T34" s="171">
        <v>0</v>
      </c>
      <c r="U34" s="68"/>
      <c r="V34" s="171">
        <v>0</v>
      </c>
      <c r="W34" s="68"/>
      <c r="X34" s="172">
        <f>SUM(N34:V34)</f>
        <v>0</v>
      </c>
      <c r="Y34" s="68"/>
      <c r="Z34" s="172">
        <f>+F34+H34+J34+L34+X34</f>
        <v>0</v>
      </c>
      <c r="AA34" s="68"/>
      <c r="AB34" s="171">
        <v>19321325</v>
      </c>
      <c r="AC34" s="68"/>
      <c r="AD34" s="177">
        <f>SUM(Z34:AB34)</f>
        <v>19321325</v>
      </c>
    </row>
    <row r="35" spans="1:30" ht="19.5" customHeight="1">
      <c r="A35" s="140" t="s">
        <v>205</v>
      </c>
      <c r="B35" s="49"/>
      <c r="E35" s="68"/>
      <c r="F35" s="176"/>
      <c r="G35" s="69"/>
      <c r="H35" s="176"/>
      <c r="I35" s="69"/>
      <c r="J35" s="176"/>
      <c r="K35" s="69"/>
      <c r="L35" s="176"/>
      <c r="M35" s="69"/>
      <c r="N35" s="176"/>
      <c r="O35" s="69"/>
      <c r="P35" s="176"/>
      <c r="Q35" s="69"/>
      <c r="R35" s="176"/>
      <c r="S35" s="69"/>
      <c r="T35" s="176"/>
      <c r="U35" s="69"/>
      <c r="V35" s="176"/>
      <c r="W35" s="69"/>
      <c r="X35" s="176"/>
      <c r="Y35" s="69"/>
      <c r="Z35" s="176"/>
      <c r="AA35" s="69"/>
      <c r="AB35" s="176"/>
      <c r="AC35" s="69"/>
      <c r="AD35" s="176"/>
    </row>
    <row r="36" spans="1:30" ht="19.5" customHeight="1">
      <c r="A36" s="140"/>
      <c r="B36" s="49" t="s">
        <v>206</v>
      </c>
      <c r="E36" s="68"/>
      <c r="F36" s="171">
        <v>0</v>
      </c>
      <c r="G36" s="68"/>
      <c r="H36" s="171">
        <v>0</v>
      </c>
      <c r="I36" s="68"/>
      <c r="J36" s="171">
        <v>0</v>
      </c>
      <c r="K36" s="68"/>
      <c r="L36" s="171">
        <v>0</v>
      </c>
      <c r="N36" s="171">
        <v>0</v>
      </c>
      <c r="O36" s="68"/>
      <c r="P36" s="171">
        <v>0</v>
      </c>
      <c r="Q36" s="68"/>
      <c r="R36" s="171">
        <v>0</v>
      </c>
      <c r="S36" s="68"/>
      <c r="T36" s="171">
        <v>0</v>
      </c>
      <c r="U36" s="68"/>
      <c r="V36" s="171">
        <v>0</v>
      </c>
      <c r="W36" s="68"/>
      <c r="X36" s="172">
        <f>SUM(N36:V36)</f>
        <v>0</v>
      </c>
      <c r="Y36" s="68"/>
      <c r="Z36" s="172">
        <f>+F36+H36+J36+L36+X36</f>
        <v>0</v>
      </c>
      <c r="AA36" s="68"/>
      <c r="AB36" s="171">
        <v>11395540</v>
      </c>
      <c r="AC36" s="68"/>
      <c r="AD36" s="177">
        <f>SUM(Z36:AB36)</f>
        <v>11395540</v>
      </c>
    </row>
    <row r="37" spans="1:30" ht="19.5" customHeight="1">
      <c r="A37" s="140" t="s">
        <v>256</v>
      </c>
      <c r="B37" s="49"/>
      <c r="E37" s="68"/>
      <c r="F37" s="171">
        <v>0</v>
      </c>
      <c r="G37" s="68"/>
      <c r="H37" s="171">
        <v>0</v>
      </c>
      <c r="I37" s="68"/>
      <c r="J37" s="171">
        <v>0</v>
      </c>
      <c r="K37" s="68"/>
      <c r="L37" s="171">
        <v>0</v>
      </c>
      <c r="N37" s="171">
        <v>0</v>
      </c>
      <c r="O37" s="68"/>
      <c r="P37" s="171">
        <v>0</v>
      </c>
      <c r="Q37" s="68"/>
      <c r="R37" s="171">
        <v>0</v>
      </c>
      <c r="S37" s="68"/>
      <c r="T37" s="171">
        <v>0</v>
      </c>
      <c r="U37" s="68"/>
      <c r="V37" s="171">
        <v>0</v>
      </c>
      <c r="W37" s="68"/>
      <c r="X37" s="172">
        <v>0</v>
      </c>
      <c r="Y37" s="68"/>
      <c r="Z37" s="172">
        <v>0</v>
      </c>
      <c r="AA37" s="68"/>
      <c r="AB37" s="171">
        <v>384625000</v>
      </c>
      <c r="AC37" s="68"/>
      <c r="AD37" s="177">
        <f>SUM(Z37:AB37)</f>
        <v>384625000</v>
      </c>
    </row>
    <row r="38" spans="1:30" ht="19.5" customHeight="1">
      <c r="A38" s="140" t="s">
        <v>94</v>
      </c>
      <c r="B38" s="49"/>
      <c r="D38" s="66">
        <v>38</v>
      </c>
      <c r="E38" s="68"/>
      <c r="F38" s="171">
        <v>0</v>
      </c>
      <c r="G38" s="68"/>
      <c r="H38" s="171">
        <v>0</v>
      </c>
      <c r="I38" s="68"/>
      <c r="J38" s="171">
        <v>0</v>
      </c>
      <c r="K38" s="68"/>
      <c r="L38" s="171">
        <v>-1119000000</v>
      </c>
      <c r="N38" s="171">
        <v>0</v>
      </c>
      <c r="O38" s="68"/>
      <c r="P38" s="171">
        <v>0</v>
      </c>
      <c r="Q38" s="68"/>
      <c r="R38" s="171">
        <v>0</v>
      </c>
      <c r="S38" s="68"/>
      <c r="T38" s="171">
        <v>0</v>
      </c>
      <c r="U38" s="68"/>
      <c r="V38" s="171">
        <v>0</v>
      </c>
      <c r="W38" s="68"/>
      <c r="X38" s="172">
        <f>SUM(N38:V38)</f>
        <v>0</v>
      </c>
      <c r="Y38" s="68"/>
      <c r="Z38" s="172">
        <f>+F38+H38+J38+L38+X38</f>
        <v>-1119000000</v>
      </c>
      <c r="AA38" s="68"/>
      <c r="AB38" s="171">
        <v>0</v>
      </c>
      <c r="AC38" s="68"/>
      <c r="AD38" s="177">
        <f>SUM(Z38:AB38)</f>
        <v>-1119000000</v>
      </c>
    </row>
    <row r="39" spans="1:30" ht="19.5" customHeight="1">
      <c r="A39" s="140" t="s">
        <v>152</v>
      </c>
      <c r="E39" s="163"/>
      <c r="F39" s="173">
        <v>0</v>
      </c>
      <c r="G39" s="164"/>
      <c r="H39" s="173">
        <v>0</v>
      </c>
      <c r="I39" s="164"/>
      <c r="J39" s="173">
        <v>0</v>
      </c>
      <c r="K39" s="164"/>
      <c r="L39" s="173">
        <f>'10 -11'!F78</f>
        <v>5204565828</v>
      </c>
      <c r="M39" s="164"/>
      <c r="N39" s="173">
        <v>0</v>
      </c>
      <c r="O39" s="164"/>
      <c r="P39" s="173">
        <v>-23352</v>
      </c>
      <c r="Q39" s="164"/>
      <c r="R39" s="173">
        <v>290121269</v>
      </c>
      <c r="S39" s="164"/>
      <c r="T39" s="174">
        <v>156074882</v>
      </c>
      <c r="U39" s="164"/>
      <c r="V39" s="174">
        <v>-5617123</v>
      </c>
      <c r="W39" s="164"/>
      <c r="X39" s="174">
        <f>SUM(N39:V39)</f>
        <v>440555676</v>
      </c>
      <c r="Y39" s="164"/>
      <c r="Z39" s="174">
        <f>+F39+H39+J39+L39+X39</f>
        <v>5645121504</v>
      </c>
      <c r="AA39" s="164"/>
      <c r="AB39" s="173">
        <f>'10 -11'!F85</f>
        <v>-103780056</v>
      </c>
      <c r="AC39" s="164"/>
      <c r="AD39" s="175">
        <f>SUM(Z39:AB39)</f>
        <v>5541341448</v>
      </c>
    </row>
    <row r="40" spans="1:30" ht="6" customHeight="1">
      <c r="A40" s="167"/>
      <c r="D40" s="168"/>
      <c r="E40" s="169"/>
      <c r="F40" s="176"/>
      <c r="G40" s="164"/>
      <c r="H40" s="176"/>
      <c r="I40" s="164"/>
      <c r="J40" s="176"/>
      <c r="K40" s="164"/>
      <c r="L40" s="176"/>
      <c r="M40" s="164"/>
      <c r="N40" s="176"/>
      <c r="O40" s="164"/>
      <c r="P40" s="176"/>
      <c r="Q40" s="164"/>
      <c r="R40" s="176"/>
      <c r="S40" s="164"/>
      <c r="T40" s="176"/>
      <c r="U40" s="164"/>
      <c r="V40" s="176"/>
      <c r="W40" s="164"/>
      <c r="X40" s="176"/>
      <c r="Y40" s="164"/>
      <c r="Z40" s="176"/>
      <c r="AA40" s="164"/>
      <c r="AB40" s="176"/>
      <c r="AC40" s="164"/>
      <c r="AD40" s="176"/>
    </row>
    <row r="41" spans="1:30" ht="19.5" customHeight="1" thickBot="1">
      <c r="A41" s="46" t="s">
        <v>243</v>
      </c>
      <c r="E41" s="169"/>
      <c r="F41" s="178">
        <f>SUM(F32:F39)</f>
        <v>373000000</v>
      </c>
      <c r="G41" s="68"/>
      <c r="H41" s="178">
        <f>SUM(H32:H39)</f>
        <v>3680616000</v>
      </c>
      <c r="I41" s="68"/>
      <c r="J41" s="178">
        <f>SUM(J32:J39)</f>
        <v>37300000</v>
      </c>
      <c r="K41" s="68"/>
      <c r="L41" s="178">
        <f>SUM(L32:L39)</f>
        <v>24149090022</v>
      </c>
      <c r="M41" s="164"/>
      <c r="N41" s="178">
        <f>SUM(N32:N39)</f>
        <v>-693531777</v>
      </c>
      <c r="O41" s="68"/>
      <c r="P41" s="178">
        <f>SUM(P32:P39)</f>
        <v>-17101126</v>
      </c>
      <c r="Q41" s="68"/>
      <c r="R41" s="178">
        <f>SUM(R32:R39)</f>
        <v>295575331</v>
      </c>
      <c r="S41" s="68"/>
      <c r="T41" s="178">
        <f>SUM(T32:T39)</f>
        <v>-8247310</v>
      </c>
      <c r="U41" s="68"/>
      <c r="V41" s="178">
        <f>SUM(V32:V39)</f>
        <v>-5183923</v>
      </c>
      <c r="W41" s="68"/>
      <c r="X41" s="178">
        <f>SUM(X32:X39)</f>
        <v>-428488805</v>
      </c>
      <c r="Y41" s="68"/>
      <c r="Z41" s="178">
        <f>SUM(Z32:Z39)</f>
        <v>27811517217</v>
      </c>
      <c r="AA41" s="68"/>
      <c r="AB41" s="178">
        <f>SUM(AB32:AB39)</f>
        <v>1815360628</v>
      </c>
      <c r="AC41" s="68"/>
      <c r="AD41" s="178">
        <f>SUM(AD32:AD39)</f>
        <v>29626877845</v>
      </c>
    </row>
    <row r="42" spans="1:30" ht="4.5" customHeight="1" thickTop="1">
      <c r="A42" s="46"/>
      <c r="E42" s="169"/>
      <c r="F42" s="176"/>
      <c r="G42" s="68"/>
      <c r="H42" s="176"/>
      <c r="I42" s="68"/>
      <c r="J42" s="176"/>
      <c r="K42" s="68"/>
      <c r="L42" s="176"/>
      <c r="M42" s="164"/>
      <c r="N42" s="176"/>
      <c r="O42" s="68"/>
      <c r="P42" s="176"/>
      <c r="Q42" s="68"/>
      <c r="R42" s="176"/>
      <c r="S42" s="68"/>
      <c r="T42" s="176"/>
      <c r="U42" s="68"/>
      <c r="V42" s="176"/>
      <c r="W42" s="68"/>
      <c r="X42" s="176"/>
      <c r="Y42" s="68"/>
      <c r="Z42" s="176"/>
      <c r="AA42" s="68"/>
      <c r="AB42" s="176"/>
      <c r="AC42" s="68"/>
      <c r="AD42" s="176"/>
    </row>
    <row r="43" spans="1:30" ht="24.75" customHeight="1">
      <c r="A43" s="55" t="str">
        <f>'7- 9'!A49:L49</f>
        <v>หมายเหตุประกอบงบการเงินในหน้า 17 ถึง 124 เป็นส่วนหนึ่งของงบการเงินนี้</v>
      </c>
      <c r="B43" s="74"/>
      <c r="C43" s="75"/>
      <c r="D43" s="71"/>
      <c r="E43" s="72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7"/>
      <c r="AC43" s="76"/>
      <c r="AD43" s="76"/>
    </row>
  </sheetData>
  <sheetProtection/>
  <mergeCells count="4">
    <mergeCell ref="J11:L11"/>
    <mergeCell ref="F6:Z6"/>
    <mergeCell ref="N7:X7"/>
    <mergeCell ref="P8:V8"/>
  </mergeCells>
  <printOptions/>
  <pageMargins left="0.3" right="0.3" top="0.5" bottom="0.6" header="0.49" footer="0.4"/>
  <pageSetup firstPageNumber="12" useFirstPageNumber="1" fitToHeight="0" horizontalDpi="1200" verticalDpi="1200" orientation="landscape" paperSize="9" scale="70" r:id="rId1"/>
  <headerFooter>
    <oddFooter>&amp;R&amp;"Browallia New,Regular"&amp;13&amp;P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T36"/>
  <sheetViews>
    <sheetView zoomScale="90" zoomScaleNormal="90" zoomScaleSheetLayoutView="100" zoomScalePageLayoutView="0" workbookViewId="0" topLeftCell="A18">
      <selection activeCell="C29" sqref="C29"/>
    </sheetView>
  </sheetViews>
  <sheetFormatPr defaultColWidth="9.140625" defaultRowHeight="21.75" customHeight="1"/>
  <cols>
    <col min="1" max="2" width="1.8515625" style="49" customWidth="1"/>
    <col min="3" max="3" width="36.421875" style="49" customWidth="1"/>
    <col min="4" max="4" width="8.140625" style="47" customWidth="1"/>
    <col min="5" max="5" width="0.5625" style="48" customWidth="1"/>
    <col min="6" max="6" width="13.00390625" style="47" customWidth="1"/>
    <col min="7" max="7" width="0.5625" style="48" customWidth="1"/>
    <col min="8" max="8" width="14.140625" style="49" customWidth="1"/>
    <col min="9" max="9" width="0.5625" style="49" customWidth="1"/>
    <col min="10" max="10" width="11.140625" style="48" customWidth="1"/>
    <col min="11" max="11" width="0.5625" style="48" customWidth="1"/>
    <col min="12" max="12" width="12.8515625" style="48" customWidth="1"/>
    <col min="13" max="13" width="0.5625" style="48" customWidth="1"/>
    <col min="14" max="14" width="14.8515625" style="48" customWidth="1"/>
    <col min="15" max="15" width="0.85546875" style="48" customWidth="1"/>
    <col min="16" max="16" width="14.8515625" style="48" customWidth="1"/>
    <col min="17" max="17" width="0.5625" style="48" customWidth="1"/>
    <col min="18" max="18" width="14.8515625" style="48" customWidth="1"/>
    <col min="19" max="19" width="0.5625" style="48" customWidth="1"/>
    <col min="20" max="20" width="13.140625" style="51" customWidth="1"/>
    <col min="21" max="16384" width="9.140625" style="51" customWidth="1"/>
  </cols>
  <sheetData>
    <row r="1" spans="1:20" ht="21.75" customHeight="1">
      <c r="A1" s="46" t="str">
        <f>'12'!A1</f>
        <v>บริษัท พลังงานบริสุทธิ์ จำกัด (มหาชน)  </v>
      </c>
      <c r="B1" s="46"/>
      <c r="C1" s="46"/>
      <c r="H1" s="46"/>
      <c r="I1" s="46"/>
      <c r="J1" s="46"/>
      <c r="K1" s="46"/>
      <c r="L1" s="49"/>
      <c r="T1" s="50"/>
    </row>
    <row r="2" spans="1:20" ht="21.75" customHeight="1">
      <c r="A2" s="46" t="s">
        <v>112</v>
      </c>
      <c r="B2" s="46"/>
      <c r="C2" s="46"/>
      <c r="H2" s="46"/>
      <c r="I2" s="46"/>
      <c r="J2" s="46"/>
      <c r="K2" s="46"/>
      <c r="L2" s="49"/>
      <c r="T2" s="46"/>
    </row>
    <row r="3" spans="1:20" ht="21.75" customHeight="1">
      <c r="A3" s="135" t="str">
        <f>'12'!A3</f>
        <v>สำหรับปีสิ้นสุดวันที่ 31 ธันวาคม พ.ศ. 2563</v>
      </c>
      <c r="B3" s="52"/>
      <c r="C3" s="52"/>
      <c r="D3" s="53"/>
      <c r="E3" s="54"/>
      <c r="F3" s="53"/>
      <c r="G3" s="54"/>
      <c r="H3" s="52"/>
      <c r="I3" s="52"/>
      <c r="J3" s="52"/>
      <c r="K3" s="52"/>
      <c r="L3" s="55"/>
      <c r="M3" s="54"/>
      <c r="N3" s="54"/>
      <c r="O3" s="54"/>
      <c r="P3" s="54"/>
      <c r="Q3" s="54"/>
      <c r="R3" s="54"/>
      <c r="S3" s="54"/>
      <c r="T3" s="52"/>
    </row>
    <row r="4" spans="1:20" ht="19.5" customHeight="1">
      <c r="A4" s="46"/>
      <c r="D4" s="42"/>
      <c r="E4" s="56"/>
      <c r="F4" s="34"/>
      <c r="G4" s="56"/>
      <c r="H4" s="34"/>
      <c r="I4" s="34"/>
      <c r="J4" s="56"/>
      <c r="K4" s="56"/>
      <c r="L4" s="34"/>
      <c r="T4" s="34"/>
    </row>
    <row r="5" spans="1:20" ht="19.5" customHeight="1">
      <c r="A5" s="46"/>
      <c r="D5" s="42"/>
      <c r="E5" s="56"/>
      <c r="F5" s="33"/>
      <c r="G5" s="57"/>
      <c r="H5" s="33"/>
      <c r="I5" s="33"/>
      <c r="J5" s="57"/>
      <c r="K5" s="57"/>
      <c r="L5" s="33"/>
      <c r="M5" s="54"/>
      <c r="N5" s="54"/>
      <c r="O5" s="54"/>
      <c r="P5" s="54"/>
      <c r="Q5" s="54"/>
      <c r="R5" s="54"/>
      <c r="S5" s="54"/>
      <c r="T5" s="58" t="s">
        <v>106</v>
      </c>
    </row>
    <row r="6" spans="14:20" ht="19.5" customHeight="1">
      <c r="N6" s="230" t="s">
        <v>111</v>
      </c>
      <c r="O6" s="230"/>
      <c r="P6" s="230"/>
      <c r="Q6" s="230"/>
      <c r="R6" s="230"/>
      <c r="T6" s="56"/>
    </row>
    <row r="7" spans="10:20" ht="19.5" customHeight="1">
      <c r="J7" s="59"/>
      <c r="K7" s="59"/>
      <c r="L7" s="59"/>
      <c r="N7" s="231" t="s">
        <v>147</v>
      </c>
      <c r="O7" s="231"/>
      <c r="P7" s="231"/>
      <c r="Q7" s="60"/>
      <c r="R7" s="60"/>
      <c r="T7" s="56"/>
    </row>
    <row r="8" spans="10:20" ht="19.5" customHeight="1">
      <c r="J8" s="59"/>
      <c r="K8" s="59"/>
      <c r="L8" s="59"/>
      <c r="N8" s="56" t="s">
        <v>163</v>
      </c>
      <c r="O8" s="56"/>
      <c r="P8" s="56" t="s">
        <v>197</v>
      </c>
      <c r="R8" s="56"/>
      <c r="T8" s="56"/>
    </row>
    <row r="9" spans="10:20" ht="19.5" customHeight="1">
      <c r="J9" s="229" t="s">
        <v>18</v>
      </c>
      <c r="K9" s="229"/>
      <c r="L9" s="229"/>
      <c r="N9" s="56" t="s">
        <v>166</v>
      </c>
      <c r="O9" s="56"/>
      <c r="P9" s="56" t="s">
        <v>198</v>
      </c>
      <c r="R9" s="56" t="s">
        <v>150</v>
      </c>
      <c r="T9" s="56"/>
    </row>
    <row r="10" spans="1:20" ht="19.5" customHeight="1">
      <c r="A10" s="46"/>
      <c r="F10" s="56" t="s">
        <v>22</v>
      </c>
      <c r="G10" s="56"/>
      <c r="H10" s="56"/>
      <c r="I10" s="56"/>
      <c r="J10" s="56" t="s">
        <v>24</v>
      </c>
      <c r="K10" s="56"/>
      <c r="L10" s="56"/>
      <c r="M10" s="56"/>
      <c r="N10" s="56" t="s">
        <v>165</v>
      </c>
      <c r="O10" s="56"/>
      <c r="P10" s="56" t="s">
        <v>199</v>
      </c>
      <c r="Q10" s="56"/>
      <c r="R10" s="56" t="s">
        <v>151</v>
      </c>
      <c r="S10" s="56"/>
      <c r="T10" s="56" t="s">
        <v>42</v>
      </c>
    </row>
    <row r="11" spans="1:20" ht="19.5" customHeight="1">
      <c r="A11" s="46"/>
      <c r="F11" s="56" t="s">
        <v>27</v>
      </c>
      <c r="G11" s="56"/>
      <c r="H11" s="56" t="s">
        <v>31</v>
      </c>
      <c r="I11" s="56"/>
      <c r="J11" s="56" t="s">
        <v>29</v>
      </c>
      <c r="K11" s="56"/>
      <c r="L11" s="56" t="s">
        <v>19</v>
      </c>
      <c r="M11" s="56"/>
      <c r="N11" s="56" t="s">
        <v>164</v>
      </c>
      <c r="O11" s="56"/>
      <c r="P11" s="56" t="s">
        <v>200</v>
      </c>
      <c r="Q11" s="56"/>
      <c r="R11" s="56" t="s">
        <v>121</v>
      </c>
      <c r="S11" s="56"/>
      <c r="T11" s="56" t="s">
        <v>108</v>
      </c>
    </row>
    <row r="12" spans="1:20" ht="19.5" customHeight="1">
      <c r="A12" s="46"/>
      <c r="D12" s="151" t="s">
        <v>0</v>
      </c>
      <c r="F12" s="155" t="s">
        <v>40</v>
      </c>
      <c r="G12" s="61"/>
      <c r="H12" s="155" t="s">
        <v>40</v>
      </c>
      <c r="I12" s="56"/>
      <c r="J12" s="155" t="s">
        <v>40</v>
      </c>
      <c r="K12" s="61"/>
      <c r="L12" s="155" t="s">
        <v>40</v>
      </c>
      <c r="M12" s="56"/>
      <c r="N12" s="155" t="s">
        <v>40</v>
      </c>
      <c r="O12" s="221"/>
      <c r="P12" s="155" t="s">
        <v>40</v>
      </c>
      <c r="Q12" s="56"/>
      <c r="R12" s="155" t="s">
        <v>40</v>
      </c>
      <c r="S12" s="56"/>
      <c r="T12" s="155" t="s">
        <v>40</v>
      </c>
    </row>
    <row r="13" spans="1:10" ht="6" customHeight="1">
      <c r="A13" s="46"/>
      <c r="F13" s="49"/>
      <c r="H13" s="47"/>
      <c r="I13" s="47"/>
      <c r="J13" s="49"/>
    </row>
    <row r="14" spans="1:20" ht="19.5" customHeight="1">
      <c r="A14" s="46" t="s">
        <v>239</v>
      </c>
      <c r="B14" s="62"/>
      <c r="F14" s="63">
        <v>373000000</v>
      </c>
      <c r="G14" s="63"/>
      <c r="H14" s="63">
        <v>3680616000</v>
      </c>
      <c r="I14" s="63"/>
      <c r="J14" s="63">
        <v>37300000</v>
      </c>
      <c r="K14" s="63"/>
      <c r="L14" s="63">
        <v>11626023769</v>
      </c>
      <c r="M14" s="63"/>
      <c r="N14" s="63">
        <v>-16007109</v>
      </c>
      <c r="O14" s="63"/>
      <c r="P14" s="63">
        <v>0</v>
      </c>
      <c r="Q14" s="63"/>
      <c r="R14" s="63">
        <f>SUM(N14:P14)</f>
        <v>-16007109</v>
      </c>
      <c r="S14" s="63"/>
      <c r="T14" s="63">
        <f>SUM(F14:L14,R14)</f>
        <v>15700932660</v>
      </c>
    </row>
    <row r="15" spans="1:20" ht="6" customHeight="1">
      <c r="A15" s="46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1:20" ht="19.5" customHeight="1">
      <c r="A16" s="46" t="s">
        <v>240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spans="1:20" ht="19.5" customHeight="1">
      <c r="A17" s="49" t="s">
        <v>94</v>
      </c>
      <c r="D17" s="47">
        <v>38</v>
      </c>
      <c r="F17" s="34">
        <v>0</v>
      </c>
      <c r="G17" s="34"/>
      <c r="H17" s="34">
        <v>0</v>
      </c>
      <c r="I17" s="34"/>
      <c r="J17" s="34">
        <v>0</v>
      </c>
      <c r="K17" s="34"/>
      <c r="L17" s="34">
        <v>-932500000</v>
      </c>
      <c r="M17" s="34"/>
      <c r="N17" s="34">
        <v>0</v>
      </c>
      <c r="O17" s="34"/>
      <c r="P17" s="34">
        <v>0</v>
      </c>
      <c r="Q17" s="34"/>
      <c r="R17" s="63">
        <f>SUM(N17:P17)</f>
        <v>0</v>
      </c>
      <c r="S17" s="34"/>
      <c r="T17" s="34">
        <f>SUM(F17:L17,R17)</f>
        <v>-932500000</v>
      </c>
    </row>
    <row r="18" spans="1:20" ht="19.5" customHeight="1">
      <c r="A18" s="49" t="s">
        <v>152</v>
      </c>
      <c r="B18" s="51"/>
      <c r="F18" s="33">
        <v>0</v>
      </c>
      <c r="G18" s="34"/>
      <c r="H18" s="33">
        <v>0</v>
      </c>
      <c r="I18" s="34"/>
      <c r="J18" s="33">
        <v>0</v>
      </c>
      <c r="K18" s="34"/>
      <c r="L18" s="33">
        <v>3908383124</v>
      </c>
      <c r="M18" s="34"/>
      <c r="N18" s="33">
        <v>-2376193</v>
      </c>
      <c r="O18" s="34"/>
      <c r="P18" s="33">
        <v>0</v>
      </c>
      <c r="Q18" s="34"/>
      <c r="R18" s="33">
        <f>SUM(N18:P18)</f>
        <v>-2376193</v>
      </c>
      <c r="S18" s="34"/>
      <c r="T18" s="33">
        <f>SUM(F18:L18,R18)</f>
        <v>3906006931</v>
      </c>
    </row>
    <row r="19" spans="6:20" ht="6" customHeight="1"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</row>
    <row r="20" spans="1:20" ht="19.5" customHeight="1" thickBot="1">
      <c r="A20" s="46" t="s">
        <v>241</v>
      </c>
      <c r="F20" s="136">
        <f>SUM(F14:F18)</f>
        <v>373000000</v>
      </c>
      <c r="G20" s="34"/>
      <c r="H20" s="136">
        <f>SUM(H14:H18)</f>
        <v>3680616000</v>
      </c>
      <c r="I20" s="34"/>
      <c r="J20" s="136">
        <f>SUM(J14:J18)</f>
        <v>37300000</v>
      </c>
      <c r="K20" s="34"/>
      <c r="L20" s="136">
        <f>SUM(L14:L18)</f>
        <v>14601906893</v>
      </c>
      <c r="M20" s="34"/>
      <c r="N20" s="136">
        <f>SUM(N14:N18)</f>
        <v>-18383302</v>
      </c>
      <c r="O20" s="34"/>
      <c r="P20" s="136">
        <f>SUM(P14:P18)</f>
        <v>0</v>
      </c>
      <c r="Q20" s="34"/>
      <c r="R20" s="136">
        <f>SUM(R14:R18)</f>
        <v>-18383302</v>
      </c>
      <c r="S20" s="34"/>
      <c r="T20" s="136">
        <f>SUM(T14:T18)</f>
        <v>18674439591</v>
      </c>
    </row>
    <row r="21" spans="1:20" ht="19.5" customHeight="1" thickTop="1">
      <c r="A21" s="46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</row>
    <row r="22" spans="1:20" ht="19.5" customHeight="1">
      <c r="A22" s="46" t="s">
        <v>242</v>
      </c>
      <c r="B22" s="62"/>
      <c r="F22" s="137"/>
      <c r="G22" s="63"/>
      <c r="H22" s="137"/>
      <c r="I22" s="63"/>
      <c r="J22" s="137"/>
      <c r="K22" s="63"/>
      <c r="L22" s="137"/>
      <c r="M22" s="63"/>
      <c r="N22" s="137"/>
      <c r="O22" s="63"/>
      <c r="P22" s="137"/>
      <c r="Q22" s="63"/>
      <c r="R22" s="137"/>
      <c r="S22" s="63"/>
      <c r="T22" s="137"/>
    </row>
    <row r="23" spans="1:20" ht="19.5" customHeight="1">
      <c r="A23" s="51"/>
      <c r="B23" s="222" t="s">
        <v>268</v>
      </c>
      <c r="F23" s="129">
        <v>373000000</v>
      </c>
      <c r="G23" s="34"/>
      <c r="H23" s="129">
        <v>3680616000</v>
      </c>
      <c r="I23" s="34"/>
      <c r="J23" s="129">
        <v>37300000</v>
      </c>
      <c r="K23" s="34"/>
      <c r="L23" s="129">
        <v>14601906893</v>
      </c>
      <c r="M23" s="34"/>
      <c r="N23" s="129">
        <v>-18383302</v>
      </c>
      <c r="O23" s="34"/>
      <c r="P23" s="129">
        <v>0</v>
      </c>
      <c r="Q23" s="34"/>
      <c r="R23" s="129">
        <f>SUM(N23:P23)</f>
        <v>-18383302</v>
      </c>
      <c r="S23" s="34"/>
      <c r="T23" s="129">
        <v>18674439591</v>
      </c>
    </row>
    <row r="24" spans="1:20" ht="19.5" customHeight="1">
      <c r="A24" s="46" t="s">
        <v>201</v>
      </c>
      <c r="B24" s="46"/>
      <c r="D24" s="47">
        <v>4</v>
      </c>
      <c r="F24" s="127">
        <v>0</v>
      </c>
      <c r="G24" s="34"/>
      <c r="H24" s="127">
        <v>0</v>
      </c>
      <c r="I24" s="34"/>
      <c r="J24" s="127">
        <v>0</v>
      </c>
      <c r="K24" s="34"/>
      <c r="L24" s="127">
        <v>-3350000</v>
      </c>
      <c r="M24" s="34"/>
      <c r="N24" s="127">
        <v>0</v>
      </c>
      <c r="O24" s="34"/>
      <c r="P24" s="127">
        <v>0</v>
      </c>
      <c r="Q24" s="34"/>
      <c r="R24" s="127">
        <f>SUM(N24:P24)</f>
        <v>0</v>
      </c>
      <c r="S24" s="34"/>
      <c r="T24" s="127">
        <f>SUM(F24:L24,R24)</f>
        <v>-3350000</v>
      </c>
    </row>
    <row r="25" spans="6:20" ht="6" customHeight="1">
      <c r="F25" s="129"/>
      <c r="G25" s="34"/>
      <c r="H25" s="129"/>
      <c r="I25" s="34"/>
      <c r="J25" s="129"/>
      <c r="K25" s="34"/>
      <c r="L25" s="129"/>
      <c r="M25" s="34"/>
      <c r="N25" s="129"/>
      <c r="O25" s="34"/>
      <c r="P25" s="129"/>
      <c r="Q25" s="34"/>
      <c r="R25" s="129"/>
      <c r="S25" s="34"/>
      <c r="T25" s="129"/>
    </row>
    <row r="26" spans="1:20" ht="19.5" customHeight="1">
      <c r="A26" s="51"/>
      <c r="B26" s="222" t="s">
        <v>273</v>
      </c>
      <c r="F26" s="129">
        <f>SUM(F23:F25)</f>
        <v>373000000</v>
      </c>
      <c r="G26" s="34"/>
      <c r="H26" s="129">
        <f>SUM(H23:H25)</f>
        <v>3680616000</v>
      </c>
      <c r="I26" s="34"/>
      <c r="J26" s="129">
        <f>SUM(J23:J25)</f>
        <v>37300000</v>
      </c>
      <c r="K26" s="34"/>
      <c r="L26" s="129">
        <f>SUM(L23:L25)</f>
        <v>14598556893</v>
      </c>
      <c r="M26" s="34"/>
      <c r="N26" s="129">
        <f>SUM(N23:N25)</f>
        <v>-18383302</v>
      </c>
      <c r="O26" s="34"/>
      <c r="P26" s="129">
        <f>SUM(P23:P25)</f>
        <v>0</v>
      </c>
      <c r="Q26" s="34"/>
      <c r="R26" s="129">
        <f>SUM(R23:R25)</f>
        <v>-18383302</v>
      </c>
      <c r="S26" s="34"/>
      <c r="T26" s="129">
        <f>SUM(T23:T25)</f>
        <v>18671089591</v>
      </c>
    </row>
    <row r="27" spans="6:20" ht="6" customHeight="1">
      <c r="F27" s="129"/>
      <c r="G27" s="34"/>
      <c r="H27" s="129"/>
      <c r="I27" s="34"/>
      <c r="J27" s="129"/>
      <c r="K27" s="34"/>
      <c r="L27" s="129"/>
      <c r="M27" s="34"/>
      <c r="N27" s="129"/>
      <c r="O27" s="34"/>
      <c r="P27" s="129"/>
      <c r="Q27" s="34"/>
      <c r="R27" s="129"/>
      <c r="S27" s="34"/>
      <c r="T27" s="129"/>
    </row>
    <row r="28" spans="1:20" ht="19.5" customHeight="1">
      <c r="A28" s="46" t="s">
        <v>240</v>
      </c>
      <c r="F28" s="129"/>
      <c r="G28" s="34"/>
      <c r="H28" s="129"/>
      <c r="I28" s="34"/>
      <c r="J28" s="129"/>
      <c r="K28" s="34"/>
      <c r="L28" s="129"/>
      <c r="M28" s="34"/>
      <c r="N28" s="129"/>
      <c r="O28" s="34"/>
      <c r="P28" s="129"/>
      <c r="Q28" s="34"/>
      <c r="R28" s="129"/>
      <c r="S28" s="34"/>
      <c r="T28" s="129"/>
    </row>
    <row r="29" spans="1:20" ht="19.5" customHeight="1">
      <c r="A29" s="49" t="s">
        <v>94</v>
      </c>
      <c r="D29" s="47">
        <v>38</v>
      </c>
      <c r="F29" s="129">
        <v>0</v>
      </c>
      <c r="G29" s="34"/>
      <c r="H29" s="129">
        <v>0</v>
      </c>
      <c r="I29" s="34"/>
      <c r="J29" s="129">
        <v>0</v>
      </c>
      <c r="K29" s="34"/>
      <c r="L29" s="129">
        <v>-1119000000</v>
      </c>
      <c r="M29" s="34"/>
      <c r="N29" s="129">
        <v>0</v>
      </c>
      <c r="O29" s="34"/>
      <c r="P29" s="129">
        <v>0</v>
      </c>
      <c r="Q29" s="34"/>
      <c r="R29" s="129">
        <f>SUM(N29:Q29)</f>
        <v>0</v>
      </c>
      <c r="S29" s="34"/>
      <c r="T29" s="129">
        <f>SUM(F29:L29,R29)</f>
        <v>-1119000000</v>
      </c>
    </row>
    <row r="30" spans="1:20" ht="19.5" customHeight="1">
      <c r="A30" s="49" t="s">
        <v>97</v>
      </c>
      <c r="B30" s="51"/>
      <c r="F30" s="127">
        <v>0</v>
      </c>
      <c r="G30" s="34"/>
      <c r="H30" s="127">
        <v>0</v>
      </c>
      <c r="I30" s="34"/>
      <c r="J30" s="127">
        <v>0</v>
      </c>
      <c r="K30" s="34"/>
      <c r="L30" s="127">
        <f>'10 -11'!J31</f>
        <v>3357860251</v>
      </c>
      <c r="M30" s="34"/>
      <c r="N30" s="127">
        <v>0</v>
      </c>
      <c r="O30" s="34"/>
      <c r="P30" s="127">
        <f>'10 -11'!J44</f>
        <v>276202061</v>
      </c>
      <c r="Q30" s="34"/>
      <c r="R30" s="127">
        <f>SUM(N30:Q30)</f>
        <v>276202061</v>
      </c>
      <c r="S30" s="34"/>
      <c r="T30" s="127">
        <f>SUM(F30:L30,R30)</f>
        <v>3634062312</v>
      </c>
    </row>
    <row r="31" spans="6:20" ht="6" customHeight="1">
      <c r="F31" s="129"/>
      <c r="G31" s="34"/>
      <c r="H31" s="129"/>
      <c r="I31" s="34"/>
      <c r="J31" s="129"/>
      <c r="K31" s="34"/>
      <c r="L31" s="129"/>
      <c r="M31" s="34"/>
      <c r="N31" s="129"/>
      <c r="O31" s="34"/>
      <c r="P31" s="129"/>
      <c r="Q31" s="34"/>
      <c r="R31" s="129"/>
      <c r="S31" s="34"/>
      <c r="T31" s="129"/>
    </row>
    <row r="32" spans="1:20" ht="19.5" customHeight="1" thickBot="1">
      <c r="A32" s="46" t="s">
        <v>243</v>
      </c>
      <c r="F32" s="138">
        <f>SUM(F26:F30)</f>
        <v>373000000</v>
      </c>
      <c r="G32" s="34"/>
      <c r="H32" s="138">
        <f>SUM(H26:H30)</f>
        <v>3680616000</v>
      </c>
      <c r="I32" s="34"/>
      <c r="J32" s="138">
        <f>SUM(J26:J30)</f>
        <v>37300000</v>
      </c>
      <c r="K32" s="34"/>
      <c r="L32" s="138">
        <f>SUM(L26:L30)</f>
        <v>16837417144</v>
      </c>
      <c r="M32" s="34"/>
      <c r="N32" s="138">
        <f>SUM(N26:N30)</f>
        <v>-18383302</v>
      </c>
      <c r="O32" s="34"/>
      <c r="P32" s="138">
        <f>SUM(P26:P30)</f>
        <v>276202061</v>
      </c>
      <c r="Q32" s="34"/>
      <c r="R32" s="138">
        <f>SUM(R26:R30)</f>
        <v>257818759</v>
      </c>
      <c r="S32" s="34"/>
      <c r="T32" s="138">
        <f>SUM(T26:T30)</f>
        <v>21186151903</v>
      </c>
    </row>
    <row r="33" spans="1:20" ht="18" customHeight="1" thickTop="1">
      <c r="A33" s="46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</row>
    <row r="34" spans="1:20" ht="18" customHeight="1">
      <c r="A34" s="46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</row>
    <row r="35" spans="1:20" ht="10.5" customHeight="1">
      <c r="A35" s="46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</row>
    <row r="36" spans="1:20" ht="21.75" customHeight="1">
      <c r="A36" s="55" t="str">
        <f>'12'!A43</f>
        <v>หมายเหตุประกอบงบการเงินในหน้า 17 ถึง 124 เป็นส่วนหนึ่งของงบการเงินนี้</v>
      </c>
      <c r="B36" s="55"/>
      <c r="C36" s="55"/>
      <c r="D36" s="53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</row>
  </sheetData>
  <sheetProtection/>
  <mergeCells count="3">
    <mergeCell ref="J9:L9"/>
    <mergeCell ref="N6:R6"/>
    <mergeCell ref="N7:P7"/>
  </mergeCells>
  <printOptions/>
  <pageMargins left="0.5" right="0.5" top="0.5" bottom="0.6" header="0.49" footer="0.4"/>
  <pageSetup firstPageNumber="13" useFirstPageNumber="1" fitToHeight="0" horizontalDpi="1200" verticalDpi="1200" orientation="landscape" paperSize="9" scale="85" r:id="rId1"/>
  <headerFooter>
    <oddFooter>&amp;R&amp;"Browallia New,Regular"&amp;13&amp;P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N157"/>
  <sheetViews>
    <sheetView zoomScale="115" zoomScaleNormal="115" zoomScaleSheetLayoutView="100" zoomScalePageLayoutView="0" workbookViewId="0" topLeftCell="A49">
      <selection activeCell="A95" sqref="A95"/>
    </sheetView>
  </sheetViews>
  <sheetFormatPr defaultColWidth="9.140625" defaultRowHeight="15.75" customHeight="1"/>
  <cols>
    <col min="1" max="2" width="1.8515625" style="3" customWidth="1"/>
    <col min="3" max="3" width="41.00390625" style="3" customWidth="1"/>
    <col min="4" max="4" width="7.7109375" style="37" customWidth="1"/>
    <col min="5" max="5" width="0.5625" style="3" customWidth="1"/>
    <col min="6" max="6" width="12.8515625" style="4" customWidth="1"/>
    <col min="7" max="7" width="0.5625" style="5" customWidth="1"/>
    <col min="8" max="8" width="12.8515625" style="4" customWidth="1"/>
    <col min="9" max="9" width="0.5625" style="6" customWidth="1"/>
    <col min="10" max="10" width="12.7109375" style="4" customWidth="1"/>
    <col min="11" max="11" width="0.5625" style="5" customWidth="1"/>
    <col min="12" max="12" width="12.7109375" style="4" customWidth="1"/>
    <col min="13" max="16384" width="9.140625" style="8" customWidth="1"/>
  </cols>
  <sheetData>
    <row r="1" spans="1:3" ht="21.75" customHeight="1">
      <c r="A1" s="1" t="str">
        <f>'7- 9'!A1</f>
        <v>บริษัท พลังงานบริสุทธิ์ จำกัด (มหาชน)  </v>
      </c>
      <c r="B1" s="1"/>
      <c r="C1" s="1"/>
    </row>
    <row r="2" spans="1:3" ht="21.75" customHeight="1">
      <c r="A2" s="1" t="s">
        <v>47</v>
      </c>
      <c r="B2" s="1"/>
      <c r="C2" s="1"/>
    </row>
    <row r="3" spans="1:12" ht="21.75" customHeight="1">
      <c r="A3" s="9" t="str">
        <f>'10 -11'!A3</f>
        <v>สำหรับปีสิ้นสุดวันที่ 31 ธันวาคม พ.ศ. 2563</v>
      </c>
      <c r="B3" s="9"/>
      <c r="C3" s="9"/>
      <c r="D3" s="44"/>
      <c r="E3" s="11"/>
      <c r="F3" s="12"/>
      <c r="G3" s="13"/>
      <c r="H3" s="12"/>
      <c r="I3" s="14"/>
      <c r="J3" s="12"/>
      <c r="K3" s="13"/>
      <c r="L3" s="12"/>
    </row>
    <row r="4" ht="18" customHeight="1"/>
    <row r="5" spans="1:14" ht="18.75" customHeight="1">
      <c r="A5" s="8"/>
      <c r="D5" s="179"/>
      <c r="E5" s="1"/>
      <c r="F5" s="224" t="s">
        <v>100</v>
      </c>
      <c r="G5" s="224"/>
      <c r="H5" s="224"/>
      <c r="I5" s="17"/>
      <c r="J5" s="18"/>
      <c r="K5" s="16"/>
      <c r="L5" s="19" t="s">
        <v>106</v>
      </c>
      <c r="N5" s="7"/>
    </row>
    <row r="6" spans="4:12" ht="18.75" customHeight="1">
      <c r="D6" s="180"/>
      <c r="E6" s="1"/>
      <c r="F6" s="17" t="s">
        <v>194</v>
      </c>
      <c r="G6" s="20"/>
      <c r="H6" s="17" t="s">
        <v>173</v>
      </c>
      <c r="I6" s="21"/>
      <c r="J6" s="17" t="s">
        <v>194</v>
      </c>
      <c r="K6" s="20"/>
      <c r="L6" s="17" t="s">
        <v>173</v>
      </c>
    </row>
    <row r="7" spans="4:12" ht="18.75" customHeight="1">
      <c r="D7" s="181" t="s">
        <v>0</v>
      </c>
      <c r="E7" s="1"/>
      <c r="F7" s="19" t="s">
        <v>40</v>
      </c>
      <c r="G7" s="23"/>
      <c r="H7" s="19" t="s">
        <v>40</v>
      </c>
      <c r="I7" s="24"/>
      <c r="J7" s="19" t="s">
        <v>40</v>
      </c>
      <c r="K7" s="23"/>
      <c r="L7" s="19" t="s">
        <v>40</v>
      </c>
    </row>
    <row r="8" spans="4:12" ht="7.5" customHeight="1">
      <c r="D8" s="180"/>
      <c r="E8" s="1"/>
      <c r="F8" s="124"/>
      <c r="G8" s="23"/>
      <c r="H8" s="7"/>
      <c r="I8" s="24"/>
      <c r="J8" s="124"/>
      <c r="K8" s="23"/>
      <c r="L8" s="7"/>
    </row>
    <row r="9" spans="1:10" ht="18.75" customHeight="1">
      <c r="A9" s="1" t="s">
        <v>32</v>
      </c>
      <c r="F9" s="125"/>
      <c r="J9" s="125"/>
    </row>
    <row r="10" spans="1:12" ht="18.75" customHeight="1">
      <c r="A10" s="3" t="s">
        <v>103</v>
      </c>
      <c r="F10" s="182">
        <f>'10 -11'!F28</f>
        <v>5029158474</v>
      </c>
      <c r="G10" s="183"/>
      <c r="H10" s="183">
        <f>'10 -11'!H28</f>
        <v>6015865755</v>
      </c>
      <c r="I10" s="183"/>
      <c r="J10" s="182">
        <f>'10 -11'!J28</f>
        <v>3354184987</v>
      </c>
      <c r="K10" s="183"/>
      <c r="L10" s="183">
        <f>'10 -11'!L28</f>
        <v>3909247314</v>
      </c>
    </row>
    <row r="11" spans="1:12" ht="18.75" customHeight="1">
      <c r="A11" s="3" t="s">
        <v>274</v>
      </c>
      <c r="F11" s="182"/>
      <c r="G11" s="183"/>
      <c r="H11" s="183"/>
      <c r="I11" s="183"/>
      <c r="J11" s="182"/>
      <c r="K11" s="183"/>
      <c r="L11" s="183"/>
    </row>
    <row r="12" spans="2:12" ht="18.75" customHeight="1">
      <c r="B12" s="3" t="s">
        <v>275</v>
      </c>
      <c r="F12" s="182"/>
      <c r="G12" s="183"/>
      <c r="H12" s="183"/>
      <c r="I12" s="183"/>
      <c r="J12" s="182"/>
      <c r="K12" s="183"/>
      <c r="L12" s="183"/>
    </row>
    <row r="13" spans="1:12" ht="18.75" customHeight="1">
      <c r="A13" s="3" t="s">
        <v>9</v>
      </c>
      <c r="B13" s="40" t="s">
        <v>33</v>
      </c>
      <c r="F13" s="182">
        <v>2730380260</v>
      </c>
      <c r="G13" s="183"/>
      <c r="H13" s="183">
        <v>2517451638</v>
      </c>
      <c r="I13" s="183"/>
      <c r="J13" s="182">
        <v>119402885</v>
      </c>
      <c r="K13" s="183"/>
      <c r="L13" s="183">
        <v>91255850</v>
      </c>
    </row>
    <row r="14" spans="2:12" ht="18.75" customHeight="1">
      <c r="B14" s="40" t="s">
        <v>225</v>
      </c>
      <c r="F14" s="182">
        <v>5807644</v>
      </c>
      <c r="G14" s="183"/>
      <c r="H14" s="183">
        <v>15933670</v>
      </c>
      <c r="I14" s="183"/>
      <c r="J14" s="182">
        <v>1441013</v>
      </c>
      <c r="K14" s="183"/>
      <c r="L14" s="183">
        <v>8909508</v>
      </c>
    </row>
    <row r="15" spans="2:12" ht="18.75" customHeight="1">
      <c r="B15" s="40" t="s">
        <v>270</v>
      </c>
      <c r="F15" s="182">
        <v>-67931198</v>
      </c>
      <c r="G15" s="183"/>
      <c r="H15" s="183">
        <v>0</v>
      </c>
      <c r="I15" s="183"/>
      <c r="J15" s="182">
        <v>0</v>
      </c>
      <c r="K15" s="183"/>
      <c r="L15" s="183">
        <v>0</v>
      </c>
    </row>
    <row r="16" spans="2:12" ht="18.75" customHeight="1">
      <c r="B16" s="40" t="s">
        <v>34</v>
      </c>
      <c r="F16" s="182">
        <v>-30528099</v>
      </c>
      <c r="G16" s="183"/>
      <c r="H16" s="183">
        <v>-41920480</v>
      </c>
      <c r="I16" s="183"/>
      <c r="J16" s="182">
        <f>-818029887+386922964</f>
        <v>-431106923</v>
      </c>
      <c r="K16" s="183"/>
      <c r="L16" s="183">
        <v>-312676969</v>
      </c>
    </row>
    <row r="17" spans="2:12" ht="18.75" customHeight="1">
      <c r="B17" s="40" t="s">
        <v>95</v>
      </c>
      <c r="D17" s="37">
        <v>17.2</v>
      </c>
      <c r="F17" s="182">
        <v>0</v>
      </c>
      <c r="G17" s="183"/>
      <c r="H17" s="183">
        <v>0</v>
      </c>
      <c r="I17" s="183"/>
      <c r="J17" s="182">
        <v>-3871536709</v>
      </c>
      <c r="K17" s="183"/>
      <c r="L17" s="183">
        <v>-4745364506</v>
      </c>
    </row>
    <row r="18" spans="2:12" ht="18.75" customHeight="1">
      <c r="B18" s="40" t="s">
        <v>89</v>
      </c>
      <c r="D18" s="2">
        <v>34</v>
      </c>
      <c r="F18" s="182">
        <v>1636797026</v>
      </c>
      <c r="G18" s="183"/>
      <c r="H18" s="183">
        <v>1386265878</v>
      </c>
      <c r="I18" s="183"/>
      <c r="J18" s="182">
        <v>845008629</v>
      </c>
      <c r="K18" s="183"/>
      <c r="L18" s="183">
        <v>667988468</v>
      </c>
    </row>
    <row r="19" spans="2:12" ht="18.75" customHeight="1">
      <c r="B19" s="40" t="s">
        <v>72</v>
      </c>
      <c r="F19" s="182">
        <v>12739765</v>
      </c>
      <c r="G19" s="183"/>
      <c r="H19" s="183">
        <v>15041188</v>
      </c>
      <c r="I19" s="183"/>
      <c r="J19" s="182">
        <v>8203752</v>
      </c>
      <c r="K19" s="183"/>
      <c r="L19" s="183">
        <v>11436057</v>
      </c>
    </row>
    <row r="20" spans="2:12" ht="18.75" customHeight="1">
      <c r="B20" s="40" t="s">
        <v>154</v>
      </c>
      <c r="F20" s="182">
        <v>11395540</v>
      </c>
      <c r="G20" s="183"/>
      <c r="H20" s="183">
        <v>7263423</v>
      </c>
      <c r="I20" s="183"/>
      <c r="J20" s="182">
        <v>0</v>
      </c>
      <c r="K20" s="183"/>
      <c r="L20" s="183">
        <v>0</v>
      </c>
    </row>
    <row r="21" spans="2:12" ht="18.75" customHeight="1">
      <c r="B21" s="40" t="s">
        <v>159</v>
      </c>
      <c r="D21" s="37">
        <v>17.1</v>
      </c>
      <c r="F21" s="182">
        <v>61049730</v>
      </c>
      <c r="G21" s="183"/>
      <c r="H21" s="183">
        <v>14259073</v>
      </c>
      <c r="I21" s="183"/>
      <c r="J21" s="182">
        <v>0</v>
      </c>
      <c r="K21" s="183"/>
      <c r="L21" s="183">
        <v>0</v>
      </c>
    </row>
    <row r="22" spans="2:12" ht="18.75" customHeight="1">
      <c r="B22" s="40" t="s">
        <v>281</v>
      </c>
      <c r="F22" s="182"/>
      <c r="G22" s="183"/>
      <c r="H22" s="183"/>
      <c r="I22" s="183"/>
      <c r="J22" s="182"/>
      <c r="K22" s="183"/>
      <c r="L22" s="183"/>
    </row>
    <row r="23" spans="2:12" ht="18.75" customHeight="1">
      <c r="B23" s="8"/>
      <c r="C23" s="40" t="s">
        <v>280</v>
      </c>
      <c r="D23" s="37">
        <v>17.1</v>
      </c>
      <c r="F23" s="182">
        <v>-8758602</v>
      </c>
      <c r="G23" s="183"/>
      <c r="H23" s="183">
        <v>-12439095</v>
      </c>
      <c r="I23" s="183"/>
      <c r="J23" s="182">
        <v>0</v>
      </c>
      <c r="K23" s="183"/>
      <c r="L23" s="183">
        <v>0</v>
      </c>
    </row>
    <row r="24" spans="1:12" ht="18.75" customHeight="1">
      <c r="A24" s="8"/>
      <c r="B24" s="40" t="s">
        <v>257</v>
      </c>
      <c r="F24" s="182">
        <v>0</v>
      </c>
      <c r="G24" s="183"/>
      <c r="H24" s="183">
        <v>0</v>
      </c>
      <c r="I24" s="183"/>
      <c r="J24" s="182">
        <v>64735371</v>
      </c>
      <c r="K24" s="183"/>
      <c r="L24" s="183">
        <v>0</v>
      </c>
    </row>
    <row r="25" spans="1:12" ht="18.75" customHeight="1">
      <c r="A25" s="8"/>
      <c r="B25" s="40" t="s">
        <v>259</v>
      </c>
      <c r="C25" s="40"/>
      <c r="F25" s="182">
        <v>-2886785</v>
      </c>
      <c r="G25" s="183"/>
      <c r="H25" s="183">
        <v>0</v>
      </c>
      <c r="I25" s="183"/>
      <c r="J25" s="182">
        <v>0</v>
      </c>
      <c r="K25" s="183"/>
      <c r="L25" s="183">
        <v>0</v>
      </c>
    </row>
    <row r="26" spans="1:12" ht="18.75" customHeight="1">
      <c r="A26" s="8"/>
      <c r="B26" s="40" t="s">
        <v>190</v>
      </c>
      <c r="F26" s="182">
        <v>81341425</v>
      </c>
      <c r="G26" s="183"/>
      <c r="H26" s="183">
        <v>-329413</v>
      </c>
      <c r="I26" s="183"/>
      <c r="J26" s="182">
        <v>-1360837</v>
      </c>
      <c r="K26" s="183"/>
      <c r="L26" s="183">
        <v>0</v>
      </c>
    </row>
    <row r="27" spans="1:12" ht="18.75" customHeight="1">
      <c r="A27" s="8"/>
      <c r="B27" s="40" t="s">
        <v>254</v>
      </c>
      <c r="F27" s="182">
        <v>3373454</v>
      </c>
      <c r="G27" s="183"/>
      <c r="H27" s="183">
        <v>4993428</v>
      </c>
      <c r="I27" s="183"/>
      <c r="J27" s="182">
        <v>0</v>
      </c>
      <c r="K27" s="183"/>
      <c r="L27" s="183">
        <v>1386558</v>
      </c>
    </row>
    <row r="28" spans="1:12" ht="18.75" customHeight="1">
      <c r="A28" s="8"/>
      <c r="B28" s="40" t="s">
        <v>258</v>
      </c>
      <c r="D28" s="2">
        <v>16</v>
      </c>
      <c r="F28" s="182">
        <v>6265237</v>
      </c>
      <c r="G28" s="183"/>
      <c r="H28" s="183">
        <v>6848214</v>
      </c>
      <c r="I28" s="183"/>
      <c r="J28" s="182">
        <v>-1387595</v>
      </c>
      <c r="K28" s="183"/>
      <c r="L28" s="183">
        <v>-5939934</v>
      </c>
    </row>
    <row r="29" spans="1:12" ht="18.75" customHeight="1">
      <c r="A29" s="8"/>
      <c r="B29" s="40" t="s">
        <v>155</v>
      </c>
      <c r="F29" s="182">
        <v>-2300365</v>
      </c>
      <c r="G29" s="183"/>
      <c r="H29" s="183">
        <v>2350713</v>
      </c>
      <c r="I29" s="183"/>
      <c r="J29" s="182">
        <v>-7632114</v>
      </c>
      <c r="K29" s="183"/>
      <c r="L29" s="183">
        <v>9248968</v>
      </c>
    </row>
    <row r="30" spans="1:12" ht="18.75" customHeight="1">
      <c r="A30" s="8"/>
      <c r="B30" s="40" t="s">
        <v>277</v>
      </c>
      <c r="F30" s="182"/>
      <c r="G30" s="183"/>
      <c r="H30" s="183"/>
      <c r="I30" s="183"/>
      <c r="J30" s="182"/>
      <c r="K30" s="183"/>
      <c r="L30" s="183"/>
    </row>
    <row r="31" spans="1:12" ht="18.75" customHeight="1">
      <c r="A31" s="8"/>
      <c r="C31" s="40" t="s">
        <v>276</v>
      </c>
      <c r="D31" s="37">
        <v>40.6</v>
      </c>
      <c r="F31" s="185">
        <v>0</v>
      </c>
      <c r="G31" s="32"/>
      <c r="H31" s="186">
        <v>0</v>
      </c>
      <c r="I31" s="187"/>
      <c r="J31" s="208">
        <v>-57150326</v>
      </c>
      <c r="K31" s="29"/>
      <c r="L31" s="36">
        <v>-52142084</v>
      </c>
    </row>
    <row r="32" spans="2:12" ht="7.5" customHeight="1">
      <c r="B32" s="40"/>
      <c r="F32" s="126"/>
      <c r="G32" s="32"/>
      <c r="H32" s="32"/>
      <c r="I32" s="29"/>
      <c r="J32" s="128"/>
      <c r="K32" s="29"/>
      <c r="L32" s="29"/>
    </row>
    <row r="33" spans="1:12" ht="18.75" customHeight="1">
      <c r="A33" s="8"/>
      <c r="B33" s="3" t="s">
        <v>278</v>
      </c>
      <c r="F33" s="184"/>
      <c r="G33" s="8"/>
      <c r="H33" s="8"/>
      <c r="I33" s="8"/>
      <c r="J33" s="184"/>
      <c r="K33" s="8"/>
      <c r="L33" s="8"/>
    </row>
    <row r="34" spans="1:12" ht="18.75" customHeight="1">
      <c r="A34" s="8"/>
      <c r="C34" s="3" t="s">
        <v>279</v>
      </c>
      <c r="F34" s="128">
        <f>SUM(F10:F31)</f>
        <v>9465903506</v>
      </c>
      <c r="G34" s="32"/>
      <c r="H34" s="29">
        <f>SUM(H10:H31)</f>
        <v>9931583992</v>
      </c>
      <c r="I34" s="30"/>
      <c r="J34" s="128">
        <f>SUM(J10:J31)</f>
        <v>22802133</v>
      </c>
      <c r="K34" s="30"/>
      <c r="L34" s="29">
        <f>SUM(L10:L31)</f>
        <v>-416650770</v>
      </c>
    </row>
    <row r="35" spans="2:12" ht="18.75" customHeight="1">
      <c r="B35" s="3" t="s">
        <v>43</v>
      </c>
      <c r="D35" s="180"/>
      <c r="E35" s="1"/>
      <c r="F35" s="126"/>
      <c r="G35" s="32"/>
      <c r="H35" s="32"/>
      <c r="I35" s="116"/>
      <c r="J35" s="130"/>
      <c r="K35" s="117"/>
      <c r="L35" s="115"/>
    </row>
    <row r="36" spans="2:12" ht="18.75" customHeight="1">
      <c r="B36" s="8"/>
      <c r="C36" s="40" t="s">
        <v>86</v>
      </c>
      <c r="D36" s="180"/>
      <c r="E36" s="1"/>
      <c r="F36" s="126">
        <v>-88825778</v>
      </c>
      <c r="G36" s="32"/>
      <c r="H36" s="32">
        <v>-1021932191</v>
      </c>
      <c r="I36" s="116"/>
      <c r="J36" s="131">
        <v>-175839280</v>
      </c>
      <c r="K36" s="117"/>
      <c r="L36" s="119">
        <v>-130959507</v>
      </c>
    </row>
    <row r="37" spans="2:12" ht="18.75" customHeight="1">
      <c r="B37" s="8"/>
      <c r="C37" s="40" t="s">
        <v>73</v>
      </c>
      <c r="D37" s="180"/>
      <c r="E37" s="1"/>
      <c r="F37" s="126">
        <v>-257700134</v>
      </c>
      <c r="G37" s="32"/>
      <c r="H37" s="32">
        <v>133697059</v>
      </c>
      <c r="I37" s="116"/>
      <c r="J37" s="131">
        <v>37079250</v>
      </c>
      <c r="K37" s="117"/>
      <c r="L37" s="119">
        <v>77974817</v>
      </c>
    </row>
    <row r="38" spans="2:12" ht="18.75" customHeight="1">
      <c r="B38" s="8"/>
      <c r="C38" s="40" t="s">
        <v>74</v>
      </c>
      <c r="D38" s="180"/>
      <c r="E38" s="1"/>
      <c r="F38" s="126">
        <v>-72157572</v>
      </c>
      <c r="G38" s="32"/>
      <c r="H38" s="32">
        <v>-434564084</v>
      </c>
      <c r="I38" s="116"/>
      <c r="J38" s="131">
        <v>-80834525</v>
      </c>
      <c r="K38" s="117"/>
      <c r="L38" s="119">
        <v>-67532629</v>
      </c>
    </row>
    <row r="39" spans="2:12" ht="18.75" customHeight="1">
      <c r="B39" s="8"/>
      <c r="C39" s="40" t="s">
        <v>76</v>
      </c>
      <c r="D39" s="180"/>
      <c r="E39" s="1"/>
      <c r="F39" s="126">
        <v>15336955</v>
      </c>
      <c r="G39" s="32"/>
      <c r="H39" s="32">
        <v>-380743005</v>
      </c>
      <c r="I39" s="116"/>
      <c r="J39" s="131">
        <v>7592211</v>
      </c>
      <c r="K39" s="117"/>
      <c r="L39" s="119">
        <v>-32983937</v>
      </c>
    </row>
    <row r="40" spans="2:12" ht="18.75" customHeight="1">
      <c r="B40" s="8"/>
      <c r="C40" s="40" t="s">
        <v>90</v>
      </c>
      <c r="D40" s="180"/>
      <c r="E40" s="1"/>
      <c r="F40" s="126">
        <v>72143170</v>
      </c>
      <c r="G40" s="32"/>
      <c r="H40" s="32">
        <v>135113329</v>
      </c>
      <c r="I40" s="116"/>
      <c r="J40" s="131">
        <v>30378799</v>
      </c>
      <c r="K40" s="117"/>
      <c r="L40" s="119">
        <v>167330340</v>
      </c>
    </row>
    <row r="41" spans="2:12" ht="18.75" customHeight="1">
      <c r="B41" s="8"/>
      <c r="C41" s="40" t="s">
        <v>75</v>
      </c>
      <c r="D41" s="180"/>
      <c r="E41" s="1"/>
      <c r="F41" s="126">
        <v>137147004</v>
      </c>
      <c r="G41" s="32"/>
      <c r="H41" s="32">
        <v>384038752</v>
      </c>
      <c r="I41" s="29"/>
      <c r="J41" s="128">
        <v>24445633</v>
      </c>
      <c r="K41" s="29"/>
      <c r="L41" s="29">
        <v>73439938</v>
      </c>
    </row>
    <row r="42" spans="2:12" ht="18.75" customHeight="1">
      <c r="B42" s="8"/>
      <c r="C42" s="40" t="s">
        <v>156</v>
      </c>
      <c r="D42" s="180"/>
      <c r="E42" s="1"/>
      <c r="F42" s="185">
        <v>-5412348</v>
      </c>
      <c r="G42" s="32"/>
      <c r="H42" s="186">
        <v>-24427482</v>
      </c>
      <c r="I42" s="187"/>
      <c r="J42" s="208">
        <v>51816</v>
      </c>
      <c r="K42" s="29"/>
      <c r="L42" s="36">
        <v>239493868</v>
      </c>
    </row>
    <row r="43" spans="1:12" ht="7.5" customHeight="1">
      <c r="A43" s="8"/>
      <c r="D43" s="180"/>
      <c r="E43" s="1"/>
      <c r="F43" s="126"/>
      <c r="G43" s="32"/>
      <c r="H43" s="32"/>
      <c r="I43" s="116"/>
      <c r="J43" s="130"/>
      <c r="K43" s="117"/>
      <c r="L43" s="115"/>
    </row>
    <row r="44" spans="1:12" ht="18.75" customHeight="1">
      <c r="A44" s="8"/>
      <c r="B44" s="3" t="s">
        <v>183</v>
      </c>
      <c r="C44" s="8"/>
      <c r="D44" s="180"/>
      <c r="E44" s="1"/>
      <c r="F44" s="131">
        <f>SUM(F34:F42)</f>
        <v>9266434803</v>
      </c>
      <c r="G44" s="32"/>
      <c r="H44" s="119">
        <f>SUM(H34:H42)</f>
        <v>8722766370</v>
      </c>
      <c r="I44" s="116"/>
      <c r="J44" s="131">
        <f>SUM(J34:J42)</f>
        <v>-134323963</v>
      </c>
      <c r="K44" s="117"/>
      <c r="L44" s="119">
        <f>SUM(L34:L42)</f>
        <v>-89887880</v>
      </c>
    </row>
    <row r="45" spans="1:12" ht="18.75" customHeight="1">
      <c r="A45" s="8"/>
      <c r="C45" s="40" t="s">
        <v>80</v>
      </c>
      <c r="D45" s="180"/>
      <c r="E45" s="1"/>
      <c r="F45" s="185">
        <v>-28799955</v>
      </c>
      <c r="G45" s="32"/>
      <c r="H45" s="186">
        <v>-19526632</v>
      </c>
      <c r="I45" s="116"/>
      <c r="J45" s="188">
        <v>-10866244</v>
      </c>
      <c r="K45" s="117"/>
      <c r="L45" s="189">
        <v>-16399454</v>
      </c>
    </row>
    <row r="46" spans="1:12" ht="7.5" customHeight="1">
      <c r="A46" s="8"/>
      <c r="D46" s="180"/>
      <c r="E46" s="1"/>
      <c r="F46" s="126"/>
      <c r="G46" s="32"/>
      <c r="H46" s="32"/>
      <c r="I46" s="116"/>
      <c r="J46" s="130"/>
      <c r="K46" s="117"/>
      <c r="L46" s="115"/>
    </row>
    <row r="47" spans="2:12" ht="18.75" customHeight="1">
      <c r="B47" s="1" t="s">
        <v>184</v>
      </c>
      <c r="C47" s="8"/>
      <c r="D47" s="180"/>
      <c r="E47" s="1"/>
      <c r="F47" s="188">
        <f>SUM(F44:F45)</f>
        <v>9237634848</v>
      </c>
      <c r="G47" s="32"/>
      <c r="H47" s="189">
        <f>SUM(H44:H45)</f>
        <v>8703239738</v>
      </c>
      <c r="I47" s="116"/>
      <c r="J47" s="188">
        <f>SUM(J44:J45)</f>
        <v>-145190207</v>
      </c>
      <c r="K47" s="117"/>
      <c r="L47" s="189">
        <f>SUM(L44:L45)</f>
        <v>-106287334</v>
      </c>
    </row>
    <row r="48" spans="2:12" ht="18.75" customHeight="1">
      <c r="B48" s="1"/>
      <c r="C48" s="8"/>
      <c r="D48" s="180"/>
      <c r="E48" s="1"/>
      <c r="F48" s="190"/>
      <c r="G48" s="43"/>
      <c r="H48" s="190"/>
      <c r="I48" s="23"/>
      <c r="J48" s="190"/>
      <c r="K48" s="24"/>
      <c r="L48" s="190"/>
    </row>
    <row r="49" spans="2:12" ht="18.75" customHeight="1">
      <c r="B49" s="1"/>
      <c r="C49" s="8"/>
      <c r="D49" s="180"/>
      <c r="E49" s="1"/>
      <c r="F49" s="190"/>
      <c r="G49" s="43"/>
      <c r="H49" s="190"/>
      <c r="I49" s="23"/>
      <c r="J49" s="190"/>
      <c r="K49" s="24"/>
      <c r="L49" s="190"/>
    </row>
    <row r="50" spans="2:12" ht="18.75" customHeight="1">
      <c r="B50" s="1"/>
      <c r="C50" s="8"/>
      <c r="D50" s="180"/>
      <c r="E50" s="1"/>
      <c r="F50" s="190"/>
      <c r="G50" s="43"/>
      <c r="H50" s="190"/>
      <c r="I50" s="23"/>
      <c r="J50" s="190"/>
      <c r="K50" s="24"/>
      <c r="L50" s="190"/>
    </row>
    <row r="51" spans="2:12" ht="6.75" customHeight="1">
      <c r="B51" s="1"/>
      <c r="C51" s="8"/>
      <c r="D51" s="180"/>
      <c r="E51" s="1"/>
      <c r="F51" s="190"/>
      <c r="G51" s="43"/>
      <c r="H51" s="190"/>
      <c r="I51" s="23"/>
      <c r="J51" s="190"/>
      <c r="K51" s="24"/>
      <c r="L51" s="190"/>
    </row>
    <row r="52" spans="1:12" ht="18.75" customHeight="1">
      <c r="A52" s="223" t="str">
        <f>'7- 9'!A49:L49</f>
        <v>หมายเหตุประกอบงบการเงินในหน้า 17 ถึง 124 เป็นส่วนหนึ่งของงบการเงินนี้</v>
      </c>
      <c r="B52" s="223"/>
      <c r="C52" s="223"/>
      <c r="D52" s="223"/>
      <c r="E52" s="223"/>
      <c r="F52" s="223"/>
      <c r="G52" s="223"/>
      <c r="H52" s="223"/>
      <c r="I52" s="223"/>
      <c r="J52" s="223"/>
      <c r="K52" s="223"/>
      <c r="L52" s="223"/>
    </row>
    <row r="53" spans="1:3" ht="21.75" customHeight="1">
      <c r="A53" s="1" t="str">
        <f>A1</f>
        <v>บริษัท พลังงานบริสุทธิ์ จำกัด (มหาชน)  </v>
      </c>
      <c r="B53" s="1"/>
      <c r="C53" s="1"/>
    </row>
    <row r="54" spans="1:3" ht="21.75" customHeight="1">
      <c r="A54" s="1" t="s">
        <v>48</v>
      </c>
      <c r="B54" s="1"/>
      <c r="C54" s="1"/>
    </row>
    <row r="55" spans="1:12" ht="21.75" customHeight="1">
      <c r="A55" s="9" t="str">
        <f>A3</f>
        <v>สำหรับปีสิ้นสุดวันที่ 31 ธันวาคม พ.ศ. 2563</v>
      </c>
      <c r="B55" s="9"/>
      <c r="C55" s="9"/>
      <c r="D55" s="44"/>
      <c r="E55" s="11"/>
      <c r="F55" s="12"/>
      <c r="G55" s="13"/>
      <c r="H55" s="12"/>
      <c r="I55" s="14"/>
      <c r="J55" s="12"/>
      <c r="K55" s="13"/>
      <c r="L55" s="12"/>
    </row>
    <row r="56" ht="18" customHeight="1"/>
    <row r="57" spans="1:12" ht="18" customHeight="1">
      <c r="A57" s="8"/>
      <c r="D57" s="179"/>
      <c r="E57" s="1"/>
      <c r="F57" s="224" t="s">
        <v>100</v>
      </c>
      <c r="G57" s="224"/>
      <c r="H57" s="224"/>
      <c r="I57" s="17"/>
      <c r="J57" s="18"/>
      <c r="K57" s="16"/>
      <c r="L57" s="19" t="s">
        <v>106</v>
      </c>
    </row>
    <row r="58" spans="4:12" ht="18" customHeight="1">
      <c r="D58" s="179"/>
      <c r="E58" s="1"/>
      <c r="F58" s="17" t="s">
        <v>194</v>
      </c>
      <c r="G58" s="20"/>
      <c r="H58" s="17" t="s">
        <v>173</v>
      </c>
      <c r="I58" s="21"/>
      <c r="J58" s="17" t="s">
        <v>194</v>
      </c>
      <c r="K58" s="20"/>
      <c r="L58" s="17" t="s">
        <v>173</v>
      </c>
    </row>
    <row r="59" spans="4:12" ht="18" customHeight="1">
      <c r="D59" s="181" t="s">
        <v>0</v>
      </c>
      <c r="E59" s="1"/>
      <c r="F59" s="19" t="s">
        <v>40</v>
      </c>
      <c r="G59" s="23"/>
      <c r="H59" s="19" t="s">
        <v>40</v>
      </c>
      <c r="I59" s="24"/>
      <c r="J59" s="19" t="s">
        <v>40</v>
      </c>
      <c r="K59" s="23"/>
      <c r="L59" s="19" t="s">
        <v>40</v>
      </c>
    </row>
    <row r="60" spans="1:12" ht="18" customHeight="1">
      <c r="A60" s="1" t="s">
        <v>35</v>
      </c>
      <c r="D60" s="179"/>
      <c r="E60" s="1"/>
      <c r="F60" s="191"/>
      <c r="G60" s="23"/>
      <c r="H60" s="192"/>
      <c r="I60" s="24"/>
      <c r="J60" s="191"/>
      <c r="K60" s="23"/>
      <c r="L60" s="192"/>
    </row>
    <row r="61" spans="1:12" ht="18" customHeight="1">
      <c r="A61" s="3" t="s">
        <v>82</v>
      </c>
      <c r="B61" s="8"/>
      <c r="D61" s="179"/>
      <c r="E61" s="1"/>
      <c r="F61" s="126">
        <v>9523235</v>
      </c>
      <c r="G61" s="32"/>
      <c r="H61" s="32">
        <v>-4145768</v>
      </c>
      <c r="I61" s="116"/>
      <c r="J61" s="131">
        <v>5183211</v>
      </c>
      <c r="K61" s="117"/>
      <c r="L61" s="119">
        <v>2642743</v>
      </c>
    </row>
    <row r="62" spans="1:12" ht="18" customHeight="1">
      <c r="A62" s="3" t="s">
        <v>125</v>
      </c>
      <c r="B62" s="8"/>
      <c r="D62" s="37">
        <v>40.4</v>
      </c>
      <c r="E62" s="1"/>
      <c r="F62" s="126">
        <v>200000</v>
      </c>
      <c r="G62" s="32"/>
      <c r="H62" s="32">
        <v>0</v>
      </c>
      <c r="I62" s="116"/>
      <c r="J62" s="131">
        <v>1400000000</v>
      </c>
      <c r="K62" s="117"/>
      <c r="L62" s="119">
        <v>341799000</v>
      </c>
    </row>
    <row r="63" spans="1:12" ht="18" customHeight="1">
      <c r="A63" s="3" t="s">
        <v>226</v>
      </c>
      <c r="B63" s="8"/>
      <c r="D63" s="37">
        <v>40.4</v>
      </c>
      <c r="E63" s="1"/>
      <c r="F63" s="126">
        <v>0</v>
      </c>
      <c r="G63" s="32"/>
      <c r="H63" s="32">
        <v>0</v>
      </c>
      <c r="I63" s="116"/>
      <c r="J63" s="131">
        <v>-2472000000</v>
      </c>
      <c r="K63" s="117"/>
      <c r="L63" s="119">
        <v>-12128346000</v>
      </c>
    </row>
    <row r="64" spans="1:12" ht="18" customHeight="1">
      <c r="A64" s="3" t="s">
        <v>227</v>
      </c>
      <c r="B64" s="8"/>
      <c r="E64" s="1"/>
      <c r="F64" s="126">
        <v>0</v>
      </c>
      <c r="G64" s="32"/>
      <c r="H64" s="32">
        <v>-500000</v>
      </c>
      <c r="I64" s="116"/>
      <c r="J64" s="131">
        <v>0</v>
      </c>
      <c r="K64" s="117"/>
      <c r="L64" s="119">
        <v>0</v>
      </c>
    </row>
    <row r="65" spans="1:12" ht="18" customHeight="1">
      <c r="A65" s="3" t="s">
        <v>126</v>
      </c>
      <c r="B65" s="8"/>
      <c r="D65" s="37">
        <v>40.4</v>
      </c>
      <c r="E65" s="1"/>
      <c r="F65" s="126">
        <v>0</v>
      </c>
      <c r="G65" s="32"/>
      <c r="H65" s="32">
        <v>0</v>
      </c>
      <c r="I65" s="116"/>
      <c r="J65" s="131">
        <v>3029000000</v>
      </c>
      <c r="K65" s="117"/>
      <c r="L65" s="119">
        <v>0</v>
      </c>
    </row>
    <row r="66" spans="1:12" ht="18" customHeight="1">
      <c r="A66" s="3" t="s">
        <v>253</v>
      </c>
      <c r="B66" s="8"/>
      <c r="D66" s="37">
        <v>40.4</v>
      </c>
      <c r="E66" s="1"/>
      <c r="F66" s="126">
        <v>0</v>
      </c>
      <c r="G66" s="32"/>
      <c r="H66" s="32">
        <v>0</v>
      </c>
      <c r="I66" s="116"/>
      <c r="J66" s="131">
        <v>-165000000</v>
      </c>
      <c r="K66" s="117"/>
      <c r="L66" s="119">
        <v>0</v>
      </c>
    </row>
    <row r="67" spans="1:12" ht="18" customHeight="1">
      <c r="A67" s="3" t="s">
        <v>255</v>
      </c>
      <c r="B67" s="8"/>
      <c r="E67" s="1"/>
      <c r="F67" s="126">
        <v>0</v>
      </c>
      <c r="G67" s="32"/>
      <c r="H67" s="32">
        <v>-75000000</v>
      </c>
      <c r="I67" s="116"/>
      <c r="J67" s="131">
        <v>0</v>
      </c>
      <c r="K67" s="117"/>
      <c r="L67" s="119">
        <v>0</v>
      </c>
    </row>
    <row r="68" spans="1:12" ht="18" customHeight="1">
      <c r="A68" s="3" t="s">
        <v>282</v>
      </c>
      <c r="B68" s="8"/>
      <c r="E68" s="1"/>
      <c r="F68" s="126"/>
      <c r="G68" s="32"/>
      <c r="H68" s="32"/>
      <c r="I68" s="116"/>
      <c r="J68" s="131"/>
      <c r="K68" s="117"/>
      <c r="L68" s="119"/>
    </row>
    <row r="69" spans="1:12" ht="18" customHeight="1">
      <c r="A69" s="8"/>
      <c r="B69" s="3" t="s">
        <v>196</v>
      </c>
      <c r="D69" s="2">
        <v>14</v>
      </c>
      <c r="E69" s="1"/>
      <c r="F69" s="126">
        <v>-5134071033</v>
      </c>
      <c r="G69" s="32"/>
      <c r="H69" s="32">
        <v>0</v>
      </c>
      <c r="I69" s="116"/>
      <c r="J69" s="131">
        <v>-5134071033</v>
      </c>
      <c r="K69" s="117"/>
      <c r="L69" s="119">
        <v>0</v>
      </c>
    </row>
    <row r="70" spans="1:12" ht="18" customHeight="1">
      <c r="A70" s="8" t="s">
        <v>228</v>
      </c>
      <c r="E70" s="1"/>
      <c r="F70" s="126">
        <v>2740878</v>
      </c>
      <c r="G70" s="32"/>
      <c r="H70" s="32">
        <v>0</v>
      </c>
      <c r="I70" s="116"/>
      <c r="J70" s="131">
        <v>0</v>
      </c>
      <c r="K70" s="117"/>
      <c r="L70" s="119">
        <v>0</v>
      </c>
    </row>
    <row r="71" spans="1:12" ht="18" customHeight="1">
      <c r="A71" s="8" t="s">
        <v>229</v>
      </c>
      <c r="E71" s="1"/>
      <c r="F71" s="126">
        <v>-403799779</v>
      </c>
      <c r="G71" s="32"/>
      <c r="H71" s="32">
        <v>0</v>
      </c>
      <c r="I71" s="116"/>
      <c r="J71" s="131">
        <v>0</v>
      </c>
      <c r="K71" s="117"/>
      <c r="L71" s="119">
        <v>0</v>
      </c>
    </row>
    <row r="72" spans="1:12" ht="18" customHeight="1">
      <c r="A72" s="3" t="s">
        <v>92</v>
      </c>
      <c r="B72" s="8"/>
      <c r="D72" s="37">
        <v>17.1</v>
      </c>
      <c r="E72" s="1"/>
      <c r="F72" s="126">
        <v>0</v>
      </c>
      <c r="G72" s="32"/>
      <c r="H72" s="32">
        <v>0</v>
      </c>
      <c r="I72" s="116"/>
      <c r="J72" s="131">
        <v>-4234029911</v>
      </c>
      <c r="K72" s="117"/>
      <c r="L72" s="119">
        <v>-1534818532</v>
      </c>
    </row>
    <row r="73" spans="1:12" ht="18" customHeight="1">
      <c r="A73" s="3" t="s">
        <v>230</v>
      </c>
      <c r="B73" s="8"/>
      <c r="E73" s="1"/>
      <c r="F73" s="126">
        <v>0</v>
      </c>
      <c r="G73" s="32"/>
      <c r="H73" s="32">
        <v>0</v>
      </c>
      <c r="I73" s="116"/>
      <c r="J73" s="131">
        <v>523009562</v>
      </c>
      <c r="K73" s="117"/>
      <c r="L73" s="119">
        <v>0</v>
      </c>
    </row>
    <row r="74" spans="1:12" ht="18" customHeight="1">
      <c r="A74" s="3" t="s">
        <v>127</v>
      </c>
      <c r="B74" s="8"/>
      <c r="D74" s="37">
        <v>17.1</v>
      </c>
      <c r="E74" s="1"/>
      <c r="F74" s="126">
        <v>-1514000000</v>
      </c>
      <c r="G74" s="32"/>
      <c r="H74" s="32">
        <v>-70151055</v>
      </c>
      <c r="I74" s="116"/>
      <c r="J74" s="131">
        <v>0</v>
      </c>
      <c r="K74" s="117"/>
      <c r="L74" s="119">
        <v>0</v>
      </c>
    </row>
    <row r="75" spans="1:12" ht="18" customHeight="1">
      <c r="A75" s="3" t="s">
        <v>231</v>
      </c>
      <c r="B75" s="8"/>
      <c r="E75" s="1"/>
      <c r="F75" s="126">
        <v>34202386</v>
      </c>
      <c r="G75" s="32"/>
      <c r="H75" s="32">
        <v>0</v>
      </c>
      <c r="I75" s="116"/>
      <c r="J75" s="131">
        <v>0</v>
      </c>
      <c r="K75" s="117"/>
      <c r="L75" s="119">
        <v>0</v>
      </c>
    </row>
    <row r="76" spans="1:12" ht="18" customHeight="1">
      <c r="A76" s="3" t="s">
        <v>232</v>
      </c>
      <c r="B76" s="8"/>
      <c r="D76" s="37">
        <v>17.1</v>
      </c>
      <c r="E76" s="1"/>
      <c r="F76" s="126">
        <v>-2185650</v>
      </c>
      <c r="G76" s="32"/>
      <c r="H76" s="32">
        <v>0</v>
      </c>
      <c r="I76" s="116"/>
      <c r="J76" s="126">
        <v>-2185650</v>
      </c>
      <c r="K76" s="117"/>
      <c r="L76" s="32">
        <v>0</v>
      </c>
    </row>
    <row r="77" spans="1:12" ht="18" customHeight="1">
      <c r="A77" s="3" t="s">
        <v>178</v>
      </c>
      <c r="B77" s="8"/>
      <c r="D77" s="2">
        <v>18</v>
      </c>
      <c r="E77" s="1"/>
      <c r="F77" s="126">
        <v>0</v>
      </c>
      <c r="G77" s="32"/>
      <c r="H77" s="32">
        <v>-38790830</v>
      </c>
      <c r="I77" s="116"/>
      <c r="J77" s="131">
        <v>0</v>
      </c>
      <c r="K77" s="117"/>
      <c r="L77" s="119">
        <v>-8472839</v>
      </c>
    </row>
    <row r="78" spans="1:12" ht="18" customHeight="1">
      <c r="A78" s="3" t="s">
        <v>56</v>
      </c>
      <c r="B78" s="8"/>
      <c r="E78" s="1"/>
      <c r="F78" s="126">
        <v>-7160399734</v>
      </c>
      <c r="G78" s="32"/>
      <c r="H78" s="32">
        <v>-14521994372</v>
      </c>
      <c r="I78" s="116"/>
      <c r="J78" s="131">
        <v>-925150255</v>
      </c>
      <c r="K78" s="117"/>
      <c r="L78" s="119">
        <v>-43787928</v>
      </c>
    </row>
    <row r="79" spans="1:12" ht="18" customHeight="1">
      <c r="A79" s="3" t="s">
        <v>191</v>
      </c>
      <c r="B79" s="8"/>
      <c r="E79" s="1"/>
      <c r="F79" s="126">
        <v>30514588</v>
      </c>
      <c r="G79" s="32"/>
      <c r="H79" s="32">
        <v>343356</v>
      </c>
      <c r="I79" s="116"/>
      <c r="J79" s="131">
        <v>10461325</v>
      </c>
      <c r="K79" s="117"/>
      <c r="L79" s="119">
        <v>0</v>
      </c>
    </row>
    <row r="80" spans="1:12" ht="18" customHeight="1">
      <c r="A80" s="3" t="s">
        <v>77</v>
      </c>
      <c r="B80" s="8"/>
      <c r="D80" s="2">
        <v>22</v>
      </c>
      <c r="E80" s="1"/>
      <c r="F80" s="126">
        <v>-77861556</v>
      </c>
      <c r="G80" s="32"/>
      <c r="H80" s="32">
        <v>-139436589</v>
      </c>
      <c r="I80" s="116"/>
      <c r="J80" s="131">
        <v>-2119320</v>
      </c>
      <c r="K80" s="117"/>
      <c r="L80" s="119">
        <v>-3120640</v>
      </c>
    </row>
    <row r="81" spans="1:12" ht="18" customHeight="1">
      <c r="A81" s="3" t="s">
        <v>233</v>
      </c>
      <c r="B81" s="8"/>
      <c r="D81" s="37">
        <v>40.6</v>
      </c>
      <c r="E81" s="1"/>
      <c r="F81" s="126">
        <v>0</v>
      </c>
      <c r="G81" s="32"/>
      <c r="H81" s="32">
        <v>0</v>
      </c>
      <c r="I81" s="116"/>
      <c r="J81" s="131">
        <v>93200902</v>
      </c>
      <c r="K81" s="117"/>
      <c r="L81" s="119">
        <v>0</v>
      </c>
    </row>
    <row r="82" spans="1:12" ht="18" customHeight="1">
      <c r="A82" s="3" t="s">
        <v>96</v>
      </c>
      <c r="B82" s="8"/>
      <c r="D82" s="37">
        <v>17.2</v>
      </c>
      <c r="E82" s="1"/>
      <c r="F82" s="126">
        <v>0</v>
      </c>
      <c r="G82" s="32"/>
      <c r="H82" s="32">
        <v>0</v>
      </c>
      <c r="I82" s="116"/>
      <c r="J82" s="131">
        <v>3871536709</v>
      </c>
      <c r="K82" s="117"/>
      <c r="L82" s="119">
        <v>4745364506</v>
      </c>
    </row>
    <row r="83" spans="1:12" ht="18" customHeight="1">
      <c r="A83" s="3" t="s">
        <v>78</v>
      </c>
      <c r="B83" s="8"/>
      <c r="E83" s="1"/>
      <c r="F83" s="126">
        <v>28550359</v>
      </c>
      <c r="G83" s="32"/>
      <c r="H83" s="32">
        <v>41409539</v>
      </c>
      <c r="I83" s="116"/>
      <c r="J83" s="131">
        <v>331615022</v>
      </c>
      <c r="K83" s="117"/>
      <c r="L83" s="119">
        <v>299867880</v>
      </c>
    </row>
    <row r="84" spans="1:12" ht="18" customHeight="1">
      <c r="A84" s="3" t="s">
        <v>129</v>
      </c>
      <c r="B84" s="8"/>
      <c r="D84" s="2">
        <v>19</v>
      </c>
      <c r="E84" s="1"/>
      <c r="F84" s="185">
        <v>-8954051</v>
      </c>
      <c r="G84" s="32"/>
      <c r="H84" s="186">
        <v>-26169813</v>
      </c>
      <c r="I84" s="116"/>
      <c r="J84" s="188">
        <v>0</v>
      </c>
      <c r="K84" s="117"/>
      <c r="L84" s="189">
        <v>0</v>
      </c>
    </row>
    <row r="85" spans="5:12" ht="6" customHeight="1">
      <c r="E85" s="1"/>
      <c r="F85" s="126"/>
      <c r="G85" s="32"/>
      <c r="H85" s="32"/>
      <c r="I85" s="116"/>
      <c r="J85" s="130"/>
      <c r="K85" s="117"/>
      <c r="L85" s="115"/>
    </row>
    <row r="86" spans="1:12" ht="18" customHeight="1">
      <c r="A86" s="1" t="s">
        <v>175</v>
      </c>
      <c r="C86" s="8"/>
      <c r="E86" s="1"/>
      <c r="F86" s="188">
        <f>SUM(F61:F84)</f>
        <v>-14195540357</v>
      </c>
      <c r="G86" s="32"/>
      <c r="H86" s="189">
        <f>SUM(H61:H84)</f>
        <v>-14834435532</v>
      </c>
      <c r="I86" s="116"/>
      <c r="J86" s="188">
        <f>SUM(J61:J84)</f>
        <v>-3670549438</v>
      </c>
      <c r="K86" s="117"/>
      <c r="L86" s="189">
        <f>SUM(L61:L84)</f>
        <v>-8328871810</v>
      </c>
    </row>
    <row r="87" spans="5:12" ht="7.5" customHeight="1">
      <c r="E87" s="1"/>
      <c r="F87" s="126"/>
      <c r="G87" s="32"/>
      <c r="H87" s="32"/>
      <c r="I87" s="116"/>
      <c r="J87" s="130"/>
      <c r="K87" s="117"/>
      <c r="L87" s="115"/>
    </row>
    <row r="88" spans="1:12" ht="18" customHeight="1">
      <c r="A88" s="1" t="s">
        <v>36</v>
      </c>
      <c r="E88" s="1"/>
      <c r="F88" s="126"/>
      <c r="G88" s="32"/>
      <c r="H88" s="32"/>
      <c r="I88" s="116"/>
      <c r="J88" s="130"/>
      <c r="K88" s="117"/>
      <c r="L88" s="115"/>
    </row>
    <row r="89" spans="1:12" ht="18" customHeight="1">
      <c r="A89" s="3" t="s">
        <v>50</v>
      </c>
      <c r="D89" s="2">
        <v>25</v>
      </c>
      <c r="E89" s="1"/>
      <c r="F89" s="126">
        <v>4898169125</v>
      </c>
      <c r="G89" s="32"/>
      <c r="H89" s="32">
        <v>8150946615</v>
      </c>
      <c r="I89" s="193"/>
      <c r="J89" s="131">
        <v>2789197544</v>
      </c>
      <c r="K89" s="194"/>
      <c r="L89" s="119">
        <v>7932797861</v>
      </c>
    </row>
    <row r="90" spans="1:12" ht="18" customHeight="1">
      <c r="A90" s="3" t="s">
        <v>54</v>
      </c>
      <c r="B90" s="8"/>
      <c r="D90" s="2">
        <v>25</v>
      </c>
      <c r="E90" s="1"/>
      <c r="F90" s="126">
        <v>-3303185833</v>
      </c>
      <c r="G90" s="32"/>
      <c r="H90" s="32">
        <v>-9307937046</v>
      </c>
      <c r="I90" s="116"/>
      <c r="J90" s="131">
        <v>-2913016424</v>
      </c>
      <c r="K90" s="117"/>
      <c r="L90" s="119">
        <v>-9264513510</v>
      </c>
    </row>
    <row r="91" spans="1:12" ht="18" customHeight="1">
      <c r="A91" s="3" t="s">
        <v>53</v>
      </c>
      <c r="B91" s="8"/>
      <c r="D91" s="37">
        <v>27.1</v>
      </c>
      <c r="E91" s="1"/>
      <c r="F91" s="126">
        <v>1302200424</v>
      </c>
      <c r="G91" s="32"/>
      <c r="H91" s="32">
        <v>5125585306</v>
      </c>
      <c r="I91" s="116"/>
      <c r="J91" s="131">
        <v>0</v>
      </c>
      <c r="K91" s="117"/>
      <c r="L91" s="119">
        <v>4900000000</v>
      </c>
    </row>
    <row r="92" spans="1:12" ht="18" customHeight="1">
      <c r="A92" s="3" t="s">
        <v>55</v>
      </c>
      <c r="B92" s="8"/>
      <c r="D92" s="37">
        <v>27.1</v>
      </c>
      <c r="E92" s="1"/>
      <c r="F92" s="126">
        <v>-1845026605</v>
      </c>
      <c r="G92" s="32"/>
      <c r="H92" s="32">
        <v>-266025473</v>
      </c>
      <c r="I92" s="116"/>
      <c r="J92" s="131">
        <v>-270000000</v>
      </c>
      <c r="K92" s="117"/>
      <c r="L92" s="119">
        <v>0</v>
      </c>
    </row>
    <row r="93" spans="1:12" ht="18" customHeight="1">
      <c r="A93" s="3" t="s">
        <v>157</v>
      </c>
      <c r="B93" s="8"/>
      <c r="D93" s="37">
        <v>40.5</v>
      </c>
      <c r="E93" s="1"/>
      <c r="F93" s="126">
        <v>0</v>
      </c>
      <c r="G93" s="32"/>
      <c r="H93" s="32">
        <v>0</v>
      </c>
      <c r="I93" s="116"/>
      <c r="J93" s="131">
        <v>2380000000</v>
      </c>
      <c r="K93" s="117"/>
      <c r="L93" s="119">
        <v>2051000000</v>
      </c>
    </row>
    <row r="94" spans="1:12" ht="18" customHeight="1">
      <c r="A94" s="3" t="s">
        <v>234</v>
      </c>
      <c r="B94" s="8"/>
      <c r="E94" s="1"/>
      <c r="F94" s="126">
        <v>-69172032</v>
      </c>
      <c r="G94" s="32"/>
      <c r="H94" s="32">
        <v>0</v>
      </c>
      <c r="I94" s="116"/>
      <c r="J94" s="131">
        <v>-136806260</v>
      </c>
      <c r="K94" s="117"/>
      <c r="L94" s="119">
        <v>-8290000</v>
      </c>
    </row>
    <row r="95" spans="1:12" ht="18" customHeight="1">
      <c r="A95" s="3" t="s">
        <v>284</v>
      </c>
      <c r="B95" s="8"/>
      <c r="E95" s="1"/>
      <c r="F95" s="126">
        <v>-115475792</v>
      </c>
      <c r="G95" s="32"/>
      <c r="H95" s="32">
        <v>-3679172</v>
      </c>
      <c r="I95" s="116"/>
      <c r="J95" s="131">
        <v>-11788998</v>
      </c>
      <c r="K95" s="117"/>
      <c r="L95" s="119">
        <v>0</v>
      </c>
    </row>
    <row r="96" spans="1:12" ht="18" customHeight="1">
      <c r="A96" s="3" t="s">
        <v>179</v>
      </c>
      <c r="B96" s="8"/>
      <c r="D96" s="2">
        <v>28</v>
      </c>
      <c r="E96" s="1"/>
      <c r="F96" s="126">
        <v>2200000000</v>
      </c>
      <c r="G96" s="32"/>
      <c r="H96" s="32">
        <v>10000000000</v>
      </c>
      <c r="I96" s="116"/>
      <c r="J96" s="131">
        <v>2200000000</v>
      </c>
      <c r="K96" s="117"/>
      <c r="L96" s="119">
        <v>10000000000</v>
      </c>
    </row>
    <row r="97" spans="1:12" ht="18" customHeight="1">
      <c r="A97" s="3" t="s">
        <v>180</v>
      </c>
      <c r="B97" s="8"/>
      <c r="D97" s="2">
        <v>28</v>
      </c>
      <c r="E97" s="1"/>
      <c r="F97" s="126">
        <v>-3000000000</v>
      </c>
      <c r="G97" s="32"/>
      <c r="H97" s="32">
        <v>-1000000000</v>
      </c>
      <c r="I97" s="116"/>
      <c r="J97" s="131">
        <v>-3000000000</v>
      </c>
      <c r="K97" s="117"/>
      <c r="L97" s="119">
        <v>-1000000000</v>
      </c>
    </row>
    <row r="98" spans="1:12" ht="18" customHeight="1">
      <c r="A98" s="3" t="s">
        <v>235</v>
      </c>
      <c r="B98" s="8"/>
      <c r="D98" s="2">
        <v>28</v>
      </c>
      <c r="E98" s="1"/>
      <c r="F98" s="126">
        <v>-2200000</v>
      </c>
      <c r="G98" s="32"/>
      <c r="H98" s="32">
        <v>-7700000</v>
      </c>
      <c r="I98" s="116"/>
      <c r="J98" s="131">
        <v>-2200000</v>
      </c>
      <c r="K98" s="117"/>
      <c r="L98" s="32">
        <v>-7700000</v>
      </c>
    </row>
    <row r="99" spans="1:12" ht="18" customHeight="1">
      <c r="A99" s="3" t="s">
        <v>236</v>
      </c>
      <c r="B99" s="8"/>
      <c r="E99" s="1"/>
      <c r="F99" s="184"/>
      <c r="G99" s="8"/>
      <c r="H99" s="8"/>
      <c r="I99" s="8"/>
      <c r="J99" s="184"/>
      <c r="K99" s="8"/>
      <c r="L99" s="8"/>
    </row>
    <row r="100" spans="2:12" ht="18" customHeight="1">
      <c r="B100" s="8" t="s">
        <v>20</v>
      </c>
      <c r="E100" s="1"/>
      <c r="F100" s="126">
        <v>384625000</v>
      </c>
      <c r="G100" s="32"/>
      <c r="H100" s="32">
        <v>387804660</v>
      </c>
      <c r="I100" s="116"/>
      <c r="J100" s="131">
        <v>0</v>
      </c>
      <c r="K100" s="117"/>
      <c r="L100" s="119">
        <v>0</v>
      </c>
    </row>
    <row r="101" spans="1:12" ht="18" customHeight="1">
      <c r="A101" s="3" t="s">
        <v>136</v>
      </c>
      <c r="B101" s="8"/>
      <c r="D101" s="2">
        <v>38</v>
      </c>
      <c r="E101" s="1"/>
      <c r="F101" s="126">
        <v>-1118937555</v>
      </c>
      <c r="G101" s="32"/>
      <c r="H101" s="32">
        <v>-932406789</v>
      </c>
      <c r="I101" s="116"/>
      <c r="J101" s="131">
        <v>-1118937555</v>
      </c>
      <c r="K101" s="117"/>
      <c r="L101" s="119">
        <v>-932406789</v>
      </c>
    </row>
    <row r="102" spans="1:12" ht="18" customHeight="1">
      <c r="A102" s="3" t="s">
        <v>137</v>
      </c>
      <c r="B102" s="8"/>
      <c r="E102" s="1"/>
      <c r="F102" s="185">
        <v>-1471875249</v>
      </c>
      <c r="G102" s="32"/>
      <c r="H102" s="186">
        <f>-1431157787-H98</f>
        <v>-1423457787</v>
      </c>
      <c r="I102" s="116"/>
      <c r="J102" s="188">
        <v>-725512693</v>
      </c>
      <c r="K102" s="117"/>
      <c r="L102" s="189">
        <f>-525471985-L98</f>
        <v>-517771985</v>
      </c>
    </row>
    <row r="103" spans="5:12" ht="6" customHeight="1">
      <c r="E103" s="1"/>
      <c r="F103" s="126"/>
      <c r="G103" s="32"/>
      <c r="H103" s="32"/>
      <c r="I103" s="116"/>
      <c r="J103" s="131"/>
      <c r="K103" s="117"/>
      <c r="L103" s="119"/>
    </row>
    <row r="104" spans="1:12" ht="18" customHeight="1">
      <c r="A104" s="1" t="s">
        <v>128</v>
      </c>
      <c r="C104" s="8"/>
      <c r="E104" s="1"/>
      <c r="F104" s="188">
        <f>SUM(F89:F102)</f>
        <v>-2140878517</v>
      </c>
      <c r="G104" s="32"/>
      <c r="H104" s="189">
        <f>SUM(H89:H102)</f>
        <v>10723130314</v>
      </c>
      <c r="I104" s="116"/>
      <c r="J104" s="188">
        <f>SUM(J89:J102)</f>
        <v>-809064386</v>
      </c>
      <c r="K104" s="117"/>
      <c r="L104" s="189">
        <f>SUM(L89:L102)</f>
        <v>13153115577</v>
      </c>
    </row>
    <row r="105" spans="1:12" ht="1.5" customHeight="1">
      <c r="A105" s="1"/>
      <c r="C105" s="8"/>
      <c r="E105" s="1"/>
      <c r="F105" s="188"/>
      <c r="G105" s="32"/>
      <c r="H105" s="189"/>
      <c r="I105" s="116"/>
      <c r="J105" s="188"/>
      <c r="K105" s="117"/>
      <c r="L105" s="189"/>
    </row>
    <row r="106" spans="1:12" ht="21.75" customHeight="1">
      <c r="A106" s="11" t="str">
        <f>+A52</f>
        <v>หมายเหตุประกอบงบการเงินในหน้า 17 ถึง 124 เป็นส่วนหนึ่งของงบการเงินนี้</v>
      </c>
      <c r="B106" s="11"/>
      <c r="C106" s="11"/>
      <c r="D106" s="44"/>
      <c r="E106" s="9"/>
      <c r="F106" s="195"/>
      <c r="G106" s="196"/>
      <c r="H106" s="195"/>
      <c r="I106" s="197"/>
      <c r="J106" s="195"/>
      <c r="K106" s="196"/>
      <c r="L106" s="195"/>
    </row>
    <row r="107" spans="1:3" ht="21.75" customHeight="1">
      <c r="A107" s="1" t="str">
        <f>A53</f>
        <v>บริษัท พลังงานบริสุทธิ์ จำกัด (มหาชน)  </v>
      </c>
      <c r="B107" s="1"/>
      <c r="C107" s="1"/>
    </row>
    <row r="108" spans="1:3" ht="21.75" customHeight="1">
      <c r="A108" s="1" t="s">
        <v>48</v>
      </c>
      <c r="B108" s="1"/>
      <c r="C108" s="1"/>
    </row>
    <row r="109" spans="1:12" ht="21.75" customHeight="1">
      <c r="A109" s="9" t="str">
        <f>A55</f>
        <v>สำหรับปีสิ้นสุดวันที่ 31 ธันวาคม พ.ศ. 2563</v>
      </c>
      <c r="B109" s="9"/>
      <c r="C109" s="9"/>
      <c r="D109" s="44"/>
      <c r="E109" s="11"/>
      <c r="F109" s="12"/>
      <c r="G109" s="13"/>
      <c r="H109" s="12"/>
      <c r="I109" s="14"/>
      <c r="J109" s="12"/>
      <c r="K109" s="13"/>
      <c r="L109" s="12"/>
    </row>
    <row r="110" ht="18.75" customHeight="1"/>
    <row r="111" spans="1:12" ht="18.75" customHeight="1">
      <c r="A111" s="8"/>
      <c r="D111" s="179"/>
      <c r="E111" s="1"/>
      <c r="F111" s="224" t="s">
        <v>100</v>
      </c>
      <c r="G111" s="224"/>
      <c r="H111" s="224"/>
      <c r="I111" s="17"/>
      <c r="J111" s="18"/>
      <c r="K111" s="16"/>
      <c r="L111" s="19" t="s">
        <v>106</v>
      </c>
    </row>
    <row r="112" spans="4:12" ht="18.75" customHeight="1">
      <c r="D112" s="179"/>
      <c r="E112" s="1"/>
      <c r="F112" s="17" t="s">
        <v>194</v>
      </c>
      <c r="G112" s="20"/>
      <c r="H112" s="17" t="s">
        <v>173</v>
      </c>
      <c r="I112" s="21"/>
      <c r="J112" s="17" t="s">
        <v>194</v>
      </c>
      <c r="K112" s="20"/>
      <c r="L112" s="17" t="s">
        <v>173</v>
      </c>
    </row>
    <row r="113" spans="4:12" ht="18.75" customHeight="1">
      <c r="D113" s="181" t="s">
        <v>0</v>
      </c>
      <c r="E113" s="1"/>
      <c r="F113" s="19" t="s">
        <v>40</v>
      </c>
      <c r="G113" s="23"/>
      <c r="H113" s="19" t="s">
        <v>40</v>
      </c>
      <c r="I113" s="24"/>
      <c r="J113" s="19" t="s">
        <v>40</v>
      </c>
      <c r="K113" s="23"/>
      <c r="L113" s="19" t="s">
        <v>40</v>
      </c>
    </row>
    <row r="114" spans="5:12" ht="7.5" customHeight="1">
      <c r="E114" s="1"/>
      <c r="F114" s="198"/>
      <c r="G114" s="199"/>
      <c r="H114" s="190"/>
      <c r="I114" s="200"/>
      <c r="J114" s="198"/>
      <c r="K114" s="199"/>
      <c r="L114" s="190"/>
    </row>
    <row r="115" spans="1:12" ht="18.75" customHeight="1">
      <c r="A115" s="1" t="s">
        <v>167</v>
      </c>
      <c r="E115" s="1"/>
      <c r="F115" s="131">
        <f>SUM(F47,F86,F104)</f>
        <v>-7098784026</v>
      </c>
      <c r="G115" s="32"/>
      <c r="H115" s="119">
        <f>SUM(H47,H86,H104)</f>
        <v>4591934520</v>
      </c>
      <c r="I115" s="193"/>
      <c r="J115" s="131">
        <f>SUM(J47,J86,J104)</f>
        <v>-4624804031</v>
      </c>
      <c r="K115" s="194"/>
      <c r="L115" s="119">
        <f>SUM(L47,L86,L104)</f>
        <v>4717956433</v>
      </c>
    </row>
    <row r="116" spans="1:12" ht="18.75" customHeight="1">
      <c r="A116" s="3" t="s">
        <v>104</v>
      </c>
      <c r="E116" s="1"/>
      <c r="F116" s="126">
        <v>10028951620</v>
      </c>
      <c r="G116" s="32"/>
      <c r="H116" s="32">
        <v>5478570449</v>
      </c>
      <c r="I116" s="116"/>
      <c r="J116" s="131">
        <f>'7- 9'!L13</f>
        <v>5260281030</v>
      </c>
      <c r="K116" s="117"/>
      <c r="L116" s="119">
        <v>544675310</v>
      </c>
    </row>
    <row r="117" spans="1:12" ht="18.75" customHeight="1">
      <c r="A117" s="3" t="s">
        <v>185</v>
      </c>
      <c r="E117" s="1"/>
      <c r="F117" s="126"/>
      <c r="G117" s="32"/>
      <c r="H117" s="32"/>
      <c r="I117" s="116"/>
      <c r="J117" s="131"/>
      <c r="K117" s="117"/>
      <c r="L117" s="119"/>
    </row>
    <row r="118" spans="2:12" ht="18.75" customHeight="1">
      <c r="B118" s="3" t="s">
        <v>237</v>
      </c>
      <c r="E118" s="1"/>
      <c r="F118" s="185">
        <v>20499735</v>
      </c>
      <c r="G118" s="32"/>
      <c r="H118" s="186">
        <v>-41553349</v>
      </c>
      <c r="I118" s="116"/>
      <c r="J118" s="188">
        <v>2317879</v>
      </c>
      <c r="K118" s="117"/>
      <c r="L118" s="189">
        <v>-2350713</v>
      </c>
    </row>
    <row r="119" spans="5:12" ht="7.5" customHeight="1">
      <c r="E119" s="1"/>
      <c r="F119" s="126"/>
      <c r="G119" s="32"/>
      <c r="H119" s="32"/>
      <c r="I119" s="116"/>
      <c r="J119" s="130"/>
      <c r="K119" s="117"/>
      <c r="L119" s="115"/>
    </row>
    <row r="120" spans="1:12" ht="18.75" customHeight="1" thickBot="1">
      <c r="A120" s="1" t="s">
        <v>105</v>
      </c>
      <c r="E120" s="1"/>
      <c r="F120" s="201">
        <f>SUM(F115:F118)</f>
        <v>2950667329</v>
      </c>
      <c r="G120" s="32"/>
      <c r="H120" s="202">
        <f>SUM(H115:H118)</f>
        <v>10028951620</v>
      </c>
      <c r="I120" s="116"/>
      <c r="J120" s="201">
        <f>SUM(J115:J118)</f>
        <v>637794878</v>
      </c>
      <c r="K120" s="117"/>
      <c r="L120" s="202">
        <f>SUM(L115:L118)</f>
        <v>5260281030</v>
      </c>
    </row>
    <row r="121" spans="1:12" ht="18.75" customHeight="1" thickTop="1">
      <c r="A121" s="1"/>
      <c r="E121" s="1"/>
      <c r="F121" s="131"/>
      <c r="G121" s="32"/>
      <c r="H121" s="119"/>
      <c r="I121" s="116"/>
      <c r="J121" s="219"/>
      <c r="K121" s="117"/>
      <c r="L121" s="203"/>
    </row>
    <row r="122" spans="1:12" ht="18.75" customHeight="1">
      <c r="A122" s="1" t="s">
        <v>79</v>
      </c>
      <c r="E122" s="1"/>
      <c r="F122" s="131"/>
      <c r="G122" s="193"/>
      <c r="H122" s="119"/>
      <c r="I122" s="194"/>
      <c r="J122" s="131"/>
      <c r="K122" s="193"/>
      <c r="L122" s="119"/>
    </row>
    <row r="123" spans="1:12" ht="18.75" customHeight="1">
      <c r="A123" s="40" t="s">
        <v>114</v>
      </c>
      <c r="B123" s="8"/>
      <c r="C123" s="8"/>
      <c r="E123" s="1"/>
      <c r="F123" s="126"/>
      <c r="G123" s="32"/>
      <c r="H123" s="32"/>
      <c r="I123" s="32"/>
      <c r="J123" s="126"/>
      <c r="K123" s="32"/>
      <c r="L123" s="32"/>
    </row>
    <row r="124" spans="1:12" ht="18.75" customHeight="1">
      <c r="A124" s="40"/>
      <c r="B124" s="8" t="s">
        <v>115</v>
      </c>
      <c r="C124" s="8"/>
      <c r="D124" s="2">
        <v>11</v>
      </c>
      <c r="E124" s="1"/>
      <c r="F124" s="188">
        <f>F120</f>
        <v>2950667329</v>
      </c>
      <c r="G124" s="116"/>
      <c r="H124" s="189">
        <v>10028951620</v>
      </c>
      <c r="I124" s="116"/>
      <c r="J124" s="188">
        <f>J120</f>
        <v>637794878</v>
      </c>
      <c r="K124" s="117"/>
      <c r="L124" s="189">
        <v>5260281030</v>
      </c>
    </row>
    <row r="125" spans="5:12" ht="7.5" customHeight="1">
      <c r="E125" s="1"/>
      <c r="F125" s="130"/>
      <c r="G125" s="116"/>
      <c r="H125" s="115"/>
      <c r="I125" s="116"/>
      <c r="J125" s="130"/>
      <c r="K125" s="117"/>
      <c r="L125" s="115"/>
    </row>
    <row r="126" spans="1:12" ht="18.75" customHeight="1" thickBot="1">
      <c r="A126" s="1"/>
      <c r="E126" s="1"/>
      <c r="F126" s="201">
        <f>SUM(F124)</f>
        <v>2950667329</v>
      </c>
      <c r="G126" s="116"/>
      <c r="H126" s="202">
        <f>SUM(H124)</f>
        <v>10028951620</v>
      </c>
      <c r="I126" s="116"/>
      <c r="J126" s="201">
        <f>SUM(J124)</f>
        <v>637794878</v>
      </c>
      <c r="K126" s="117"/>
      <c r="L126" s="202">
        <f>SUM(L124)</f>
        <v>5260281030</v>
      </c>
    </row>
    <row r="127" spans="5:12" ht="18.75" customHeight="1" thickTop="1">
      <c r="E127" s="1"/>
      <c r="F127" s="130"/>
      <c r="G127" s="116"/>
      <c r="H127" s="115"/>
      <c r="I127" s="116"/>
      <c r="J127" s="130"/>
      <c r="K127" s="117"/>
      <c r="L127" s="115"/>
    </row>
    <row r="128" spans="1:12" ht="18.75" customHeight="1">
      <c r="A128" s="1" t="s">
        <v>244</v>
      </c>
      <c r="E128" s="1"/>
      <c r="F128" s="130"/>
      <c r="G128" s="116"/>
      <c r="H128" s="115"/>
      <c r="I128" s="116"/>
      <c r="J128" s="130"/>
      <c r="K128" s="117"/>
      <c r="L128" s="115"/>
    </row>
    <row r="129" spans="2:12" ht="18.75" customHeight="1">
      <c r="B129" s="40" t="s">
        <v>245</v>
      </c>
      <c r="C129" s="8"/>
      <c r="E129" s="1"/>
      <c r="F129" s="126"/>
      <c r="G129" s="32"/>
      <c r="H129" s="32"/>
      <c r="I129" s="32"/>
      <c r="J129" s="126"/>
      <c r="K129" s="32"/>
      <c r="L129" s="32"/>
    </row>
    <row r="130" spans="1:12" ht="18.75" customHeight="1">
      <c r="A130" s="40"/>
      <c r="C130" s="8" t="s">
        <v>158</v>
      </c>
      <c r="E130" s="1"/>
      <c r="F130" s="126">
        <v>123045344</v>
      </c>
      <c r="G130" s="32"/>
      <c r="H130" s="32">
        <v>8719314371</v>
      </c>
      <c r="I130" s="193"/>
      <c r="J130" s="131">
        <v>0</v>
      </c>
      <c r="K130" s="194"/>
      <c r="L130" s="119">
        <v>0</v>
      </c>
    </row>
    <row r="131" spans="2:12" ht="18.75" customHeight="1">
      <c r="B131" s="40" t="s">
        <v>246</v>
      </c>
      <c r="C131" s="8"/>
      <c r="D131" s="2">
        <v>29</v>
      </c>
      <c r="E131" s="1"/>
      <c r="F131" s="131">
        <v>28955058</v>
      </c>
      <c r="G131" s="193"/>
      <c r="H131" s="119">
        <v>1214810281</v>
      </c>
      <c r="I131" s="193"/>
      <c r="J131" s="131">
        <v>0</v>
      </c>
      <c r="K131" s="194"/>
      <c r="L131" s="119">
        <v>0</v>
      </c>
    </row>
    <row r="132" spans="2:12" ht="18.75" customHeight="1">
      <c r="B132" s="40" t="s">
        <v>247</v>
      </c>
      <c r="C132" s="8"/>
      <c r="D132" s="180"/>
      <c r="E132" s="1"/>
      <c r="F132" s="131"/>
      <c r="G132" s="193"/>
      <c r="H132" s="119"/>
      <c r="I132" s="193"/>
      <c r="J132" s="131"/>
      <c r="K132" s="194"/>
      <c r="L132" s="119"/>
    </row>
    <row r="133" spans="3:12" ht="18.75" customHeight="1">
      <c r="C133" s="40" t="s">
        <v>63</v>
      </c>
      <c r="D133" s="2">
        <v>22</v>
      </c>
      <c r="E133" s="1"/>
      <c r="F133" s="131">
        <v>0</v>
      </c>
      <c r="G133" s="193"/>
      <c r="H133" s="119">
        <v>893021349</v>
      </c>
      <c r="I133" s="193"/>
      <c r="J133" s="131">
        <v>0</v>
      </c>
      <c r="K133" s="194"/>
      <c r="L133" s="119">
        <v>0</v>
      </c>
    </row>
    <row r="134" spans="2:12" ht="18.75" customHeight="1">
      <c r="B134" s="40" t="s">
        <v>248</v>
      </c>
      <c r="C134" s="8"/>
      <c r="D134" s="180"/>
      <c r="E134" s="1"/>
      <c r="F134" s="131"/>
      <c r="G134" s="193"/>
      <c r="H134" s="119"/>
      <c r="I134" s="193"/>
      <c r="J134" s="131"/>
      <c r="K134" s="194"/>
      <c r="L134" s="119"/>
    </row>
    <row r="135" spans="1:12" ht="18.75" customHeight="1">
      <c r="A135" s="40"/>
      <c r="C135" s="40" t="s">
        <v>189</v>
      </c>
      <c r="D135" s="37">
        <v>17.1</v>
      </c>
      <c r="E135" s="1"/>
      <c r="F135" s="131">
        <v>0</v>
      </c>
      <c r="G135" s="193"/>
      <c r="H135" s="119">
        <v>34531200</v>
      </c>
      <c r="I135" s="193"/>
      <c r="J135" s="131">
        <v>0</v>
      </c>
      <c r="K135" s="194"/>
      <c r="L135" s="119">
        <v>34531200</v>
      </c>
    </row>
    <row r="136" spans="2:12" ht="18.75" customHeight="1">
      <c r="B136" s="40" t="s">
        <v>271</v>
      </c>
      <c r="C136" s="8"/>
      <c r="D136" s="180"/>
      <c r="E136" s="1"/>
      <c r="F136" s="131"/>
      <c r="G136" s="193"/>
      <c r="H136" s="119"/>
      <c r="I136" s="193"/>
      <c r="J136" s="131"/>
      <c r="K136" s="194"/>
      <c r="L136" s="119"/>
    </row>
    <row r="137" spans="2:12" ht="18.75" customHeight="1">
      <c r="B137" s="40"/>
      <c r="C137" s="8" t="s">
        <v>272</v>
      </c>
      <c r="D137" s="2">
        <v>20</v>
      </c>
      <c r="E137" s="1"/>
      <c r="F137" s="131">
        <v>1882810286</v>
      </c>
      <c r="G137" s="199"/>
      <c r="H137" s="119">
        <v>0</v>
      </c>
      <c r="I137" s="200"/>
      <c r="J137" s="131">
        <v>342464376</v>
      </c>
      <c r="K137" s="199"/>
      <c r="L137" s="119">
        <v>0</v>
      </c>
    </row>
    <row r="138" spans="2:12" ht="18.75" customHeight="1">
      <c r="B138" s="40"/>
      <c r="C138" s="8"/>
      <c r="D138" s="180"/>
      <c r="E138" s="1"/>
      <c r="F138" s="190"/>
      <c r="G138" s="199"/>
      <c r="H138" s="190"/>
      <c r="I138" s="200"/>
      <c r="J138" s="190"/>
      <c r="K138" s="199"/>
      <c r="L138" s="190"/>
    </row>
    <row r="139" spans="2:12" ht="18.75" customHeight="1">
      <c r="B139" s="40"/>
      <c r="C139" s="8"/>
      <c r="D139" s="180"/>
      <c r="E139" s="1"/>
      <c r="F139" s="190"/>
      <c r="G139" s="199"/>
      <c r="H139" s="190"/>
      <c r="I139" s="200"/>
      <c r="J139" s="190"/>
      <c r="K139" s="199"/>
      <c r="L139" s="190"/>
    </row>
    <row r="140" spans="2:12" ht="18.75" customHeight="1">
      <c r="B140" s="40"/>
      <c r="C140" s="8"/>
      <c r="D140" s="180"/>
      <c r="E140" s="1"/>
      <c r="F140" s="190"/>
      <c r="G140" s="199"/>
      <c r="H140" s="190"/>
      <c r="I140" s="200"/>
      <c r="J140" s="190"/>
      <c r="K140" s="199"/>
      <c r="L140" s="190"/>
    </row>
    <row r="141" spans="2:12" ht="18.75" customHeight="1">
      <c r="B141" s="40"/>
      <c r="C141" s="8"/>
      <c r="D141" s="180"/>
      <c r="E141" s="1"/>
      <c r="F141" s="190"/>
      <c r="G141" s="199"/>
      <c r="H141" s="190"/>
      <c r="I141" s="200"/>
      <c r="J141" s="190"/>
      <c r="K141" s="199"/>
      <c r="L141" s="190"/>
    </row>
    <row r="142" spans="2:12" ht="18.75" customHeight="1">
      <c r="B142" s="40"/>
      <c r="C142" s="8"/>
      <c r="D142" s="180"/>
      <c r="E142" s="1"/>
      <c r="F142" s="190"/>
      <c r="G142" s="199"/>
      <c r="H142" s="190"/>
      <c r="I142" s="200"/>
      <c r="J142" s="190"/>
      <c r="K142" s="199"/>
      <c r="L142" s="190"/>
    </row>
    <row r="143" spans="2:12" ht="18.75" customHeight="1">
      <c r="B143" s="40"/>
      <c r="C143" s="8"/>
      <c r="D143" s="180"/>
      <c r="E143" s="1"/>
      <c r="F143" s="190"/>
      <c r="G143" s="199"/>
      <c r="H143" s="190"/>
      <c r="I143" s="200"/>
      <c r="J143" s="190"/>
      <c r="K143" s="199"/>
      <c r="L143" s="190"/>
    </row>
    <row r="144" spans="2:12" ht="18.75" customHeight="1">
      <c r="B144" s="40"/>
      <c r="C144" s="8"/>
      <c r="D144" s="180"/>
      <c r="E144" s="1"/>
      <c r="F144" s="190"/>
      <c r="G144" s="199"/>
      <c r="H144" s="190"/>
      <c r="I144" s="200"/>
      <c r="J144" s="190"/>
      <c r="K144" s="199"/>
      <c r="L144" s="190"/>
    </row>
    <row r="145" spans="2:12" ht="18.75" customHeight="1">
      <c r="B145" s="40"/>
      <c r="C145" s="8"/>
      <c r="D145" s="180"/>
      <c r="E145" s="1"/>
      <c r="F145" s="190"/>
      <c r="G145" s="199"/>
      <c r="H145" s="190"/>
      <c r="I145" s="200"/>
      <c r="J145" s="190"/>
      <c r="K145" s="199"/>
      <c r="L145" s="190"/>
    </row>
    <row r="146" spans="2:12" ht="18.75" customHeight="1">
      <c r="B146" s="40"/>
      <c r="C146" s="8"/>
      <c r="D146" s="180"/>
      <c r="E146" s="1"/>
      <c r="F146" s="190"/>
      <c r="G146" s="199"/>
      <c r="H146" s="190"/>
      <c r="I146" s="200"/>
      <c r="J146" s="190"/>
      <c r="K146" s="199"/>
      <c r="L146" s="190"/>
    </row>
    <row r="147" spans="2:12" ht="18.75" customHeight="1">
      <c r="B147" s="40"/>
      <c r="C147" s="8"/>
      <c r="D147" s="180"/>
      <c r="E147" s="1"/>
      <c r="F147" s="190"/>
      <c r="G147" s="199"/>
      <c r="H147" s="190"/>
      <c r="I147" s="200"/>
      <c r="J147" s="190"/>
      <c r="K147" s="199"/>
      <c r="L147" s="190"/>
    </row>
    <row r="148" spans="2:12" ht="18.75" customHeight="1">
      <c r="B148" s="40"/>
      <c r="C148" s="8"/>
      <c r="D148" s="180"/>
      <c r="E148" s="1"/>
      <c r="F148" s="190"/>
      <c r="G148" s="199"/>
      <c r="H148" s="190"/>
      <c r="I148" s="200"/>
      <c r="J148" s="190"/>
      <c r="K148" s="199"/>
      <c r="L148" s="190"/>
    </row>
    <row r="149" spans="2:12" ht="18.75" customHeight="1">
      <c r="B149" s="40"/>
      <c r="C149" s="8"/>
      <c r="D149" s="180"/>
      <c r="E149" s="1"/>
      <c r="F149" s="190"/>
      <c r="G149" s="199"/>
      <c r="H149" s="190"/>
      <c r="I149" s="200"/>
      <c r="J149" s="190"/>
      <c r="K149" s="199"/>
      <c r="L149" s="190"/>
    </row>
    <row r="150" spans="2:12" ht="18.75" customHeight="1">
      <c r="B150" s="40"/>
      <c r="C150" s="8"/>
      <c r="D150" s="180"/>
      <c r="E150" s="1"/>
      <c r="F150" s="190"/>
      <c r="G150" s="199"/>
      <c r="H150" s="190"/>
      <c r="I150" s="200"/>
      <c r="J150" s="190"/>
      <c r="K150" s="199"/>
      <c r="L150" s="190"/>
    </row>
    <row r="151" spans="2:12" ht="18.75" customHeight="1">
      <c r="B151" s="40"/>
      <c r="C151" s="8"/>
      <c r="D151" s="180"/>
      <c r="E151" s="1"/>
      <c r="F151" s="190"/>
      <c r="G151" s="199"/>
      <c r="H151" s="190"/>
      <c r="I151" s="200"/>
      <c r="J151" s="190"/>
      <c r="K151" s="199"/>
      <c r="L151" s="190"/>
    </row>
    <row r="152" spans="2:12" ht="18.75" customHeight="1">
      <c r="B152" s="40"/>
      <c r="C152" s="8"/>
      <c r="D152" s="180"/>
      <c r="E152" s="1"/>
      <c r="F152" s="190"/>
      <c r="G152" s="199"/>
      <c r="H152" s="190"/>
      <c r="I152" s="200"/>
      <c r="J152" s="190"/>
      <c r="K152" s="199"/>
      <c r="L152" s="190"/>
    </row>
    <row r="153" spans="2:12" ht="18.75" customHeight="1">
      <c r="B153" s="40"/>
      <c r="C153" s="8"/>
      <c r="D153" s="180"/>
      <c r="E153" s="1"/>
      <c r="F153" s="190"/>
      <c r="G153" s="199"/>
      <c r="H153" s="190"/>
      <c r="I153" s="200"/>
      <c r="J153" s="190"/>
      <c r="K153" s="199"/>
      <c r="L153" s="190"/>
    </row>
    <row r="154" spans="2:12" ht="18.75" customHeight="1">
      <c r="B154" s="40"/>
      <c r="C154" s="8"/>
      <c r="D154" s="180"/>
      <c r="E154" s="1"/>
      <c r="F154" s="190"/>
      <c r="G154" s="199"/>
      <c r="H154" s="190"/>
      <c r="I154" s="200"/>
      <c r="J154" s="190"/>
      <c r="K154" s="199"/>
      <c r="L154" s="190"/>
    </row>
    <row r="155" spans="2:12" ht="18.75" customHeight="1">
      <c r="B155" s="40"/>
      <c r="C155" s="8"/>
      <c r="D155" s="180"/>
      <c r="E155" s="1"/>
      <c r="F155" s="190"/>
      <c r="G155" s="199"/>
      <c r="H155" s="190"/>
      <c r="I155" s="200"/>
      <c r="J155" s="190"/>
      <c r="K155" s="199"/>
      <c r="L155" s="190"/>
    </row>
    <row r="156" spans="2:12" ht="13.5" customHeight="1">
      <c r="B156" s="40"/>
      <c r="C156" s="8"/>
      <c r="D156" s="180"/>
      <c r="E156" s="1"/>
      <c r="F156" s="190"/>
      <c r="G156" s="199"/>
      <c r="H156" s="190"/>
      <c r="I156" s="200"/>
      <c r="J156" s="190"/>
      <c r="K156" s="199"/>
      <c r="L156" s="190"/>
    </row>
    <row r="157" spans="1:12" ht="18.75" customHeight="1">
      <c r="A157" s="11" t="str">
        <f>A52</f>
        <v>หมายเหตุประกอบงบการเงินในหน้า 17 ถึง 124 เป็นส่วนหนึ่งของงบการเงินนี้</v>
      </c>
      <c r="B157" s="39"/>
      <c r="C157" s="39"/>
      <c r="D157" s="45"/>
      <c r="E157" s="39"/>
      <c r="F157" s="39"/>
      <c r="G157" s="39"/>
      <c r="H157" s="39"/>
      <c r="I157" s="39"/>
      <c r="J157" s="39"/>
      <c r="K157" s="39"/>
      <c r="L157" s="39"/>
    </row>
  </sheetData>
  <sheetProtection/>
  <mergeCells count="4">
    <mergeCell ref="A52:L52"/>
    <mergeCell ref="F5:H5"/>
    <mergeCell ref="F57:H57"/>
    <mergeCell ref="F111:H111"/>
  </mergeCells>
  <printOptions/>
  <pageMargins left="0.8" right="0.5" top="0.5" bottom="0.6" header="0.49" footer="0.4"/>
  <pageSetup firstPageNumber="14" useFirstPageNumber="1" fitToHeight="0" horizontalDpi="1200" verticalDpi="1200" orientation="portrait" paperSize="9" scale="85" r:id="rId1"/>
  <headerFooter>
    <oddFooter>&amp;R&amp;"Browallia New,Regular"&amp;13&amp;P</oddFooter>
  </headerFooter>
  <rowBreaks count="2" manualBreakCount="2">
    <brk id="52" max="255" man="1"/>
    <brk id="1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smsinstall</dc:creator>
  <cp:keywords/>
  <dc:description/>
  <cp:lastModifiedBy>Sahachai Chatanantawej</cp:lastModifiedBy>
  <cp:lastPrinted>2021-02-24T03:38:28Z</cp:lastPrinted>
  <dcterms:created xsi:type="dcterms:W3CDTF">2014-03-04T07:14:12Z</dcterms:created>
  <dcterms:modified xsi:type="dcterms:W3CDTF">2021-02-24T18:19:32Z</dcterms:modified>
  <cp:category/>
  <cp:version/>
  <cp:contentType/>
  <cp:contentStatus/>
</cp:coreProperties>
</file>