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732" activeTab="0"/>
  </bookViews>
  <sheets>
    <sheet name="2-4" sheetId="1" r:id="rId1"/>
    <sheet name="5-7 (3m)" sheetId="2" r:id="rId2"/>
    <sheet name="8-10 (9m)" sheetId="3" r:id="rId3"/>
    <sheet name="11" sheetId="4" r:id="rId4"/>
    <sheet name="12" sheetId="5" r:id="rId5"/>
    <sheet name="13-15" sheetId="6" r:id="rId6"/>
  </sheets>
  <definedNames/>
  <calcPr fullCalcOnLoad="1"/>
</workbook>
</file>

<file path=xl/sharedStrings.xml><?xml version="1.0" encoding="utf-8"?>
<sst xmlns="http://schemas.openxmlformats.org/spreadsheetml/2006/main" count="597" uniqueCount="293">
  <si>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</si>
  <si>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</si>
  <si>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</si>
  <si>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</si>
  <si>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</si>
  <si>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</si>
  <si>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</si>
  <si>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</si>
  <si>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</si>
  <si>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</si>
  <si>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</si>
  <si>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</si>
  <si>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</si>
  <si>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</si>
  <si>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</si>
  <si>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</si>
  <si>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</si>
  <si>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</si>
  <si>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</si>
  <si>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</si>
  <si>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</si>
  <si>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</si>
  <si>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</si>
  <si>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</si>
  <si>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</si>
  <si>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</si>
  <si>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</si>
  <si>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</si>
  <si>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</si>
  <si>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</si>
  <si>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</si>
  <si>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</si>
  <si>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</si>
  <si>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</si>
  <si>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</si>
  <si>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</si>
  <si>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</si>
  <si>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</si>
  <si>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</si>
  <si>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</si>
  <si>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</si>
  <si>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</si>
  <si>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</si>
  <si>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</si>
  <si>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</si>
  <si>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</si>
  <si>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</si>
  <si>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</si>
  <si>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</si>
  <si>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</si>
  <si>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</si>
  <si>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</si>
  <si>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</si>
  <si>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</si>
  <si>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</si>
  <si>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</si>
  <si>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</si>
  <si>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</si>
  <si>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</si>
  <si>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</si>
  <si>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</si>
  <si>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</si>
  <si>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</si>
  <si>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</si>
  <si>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</si>
  <si>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</si>
  <si>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</si>
  <si>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</si>
  <si>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</si>
  <si>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</si>
  <si>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</si>
  <si>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</si>
  <si>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</si>
  <si>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</si>
  <si>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</si>
  <si>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</si>
  <si>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</si>
  <si>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</si>
  <si>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</si>
  <si>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</si>
  <si>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</si>
  <si>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</si>
  <si>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</si>
  <si>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</si>
  <si>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</si>
  <si>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</si>
  <si>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</si>
  <si>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</si>
  <si>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</si>
  <si>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</si>
  <si>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</si>
  <si>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</si>
  <si>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</si>
  <si>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</si>
  <si>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</si>
  <si>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</si>
  <si>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</si>
  <si>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</si>
  <si>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</si>
  <si>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</si>
  <si>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</si>
  <si>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</si>
  <si>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</si>
  <si>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</si>
  <si>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</si>
  <si>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</si>
  <si>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</si>
  <si>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</si>
  <si>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</si>
  <si>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</si>
  <si>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</si>
  <si>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</si>
  <si>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</si>
  <si>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</si>
  <si>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</si>
  <si>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</si>
  <si>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</si>
  <si>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</si>
  <si>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</si>
  <si>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</si>
  <si>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</si>
  <si>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</si>
  <si>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</si>
  <si>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</si>
  <si>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</si>
  <si>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</si>
  <si>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</si>
  <si>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</si>
  <si>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</si>
  <si>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</si>
  <si>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</si>
  <si>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</si>
  <si>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</si>
  <si>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</si>
  <si>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</si>
  <si>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</si>
  <si>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</si>
  <si>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</si>
  <si>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</si>
  <si>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</si>
  <si>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</si>
  <si>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</si>
  <si>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</si>
  <si>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พ.ศ. 2561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</si>
  <si>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</si>
  <si>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</si>
  <si>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</si>
  <si>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</si>
  <si>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</si>
  <si>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</si>
  <si>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</si>
  <si>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</si>
  <si>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</si>
  <si>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</si>
  <si>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</si>
  <si>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</si>
  <si>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</si>
  <si>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ต้นทุนจากการขายและการให้บริการ</t>
  </si>
  <si>
    <t>เงินสดรับจากเงินกู้ยืมระยะสั้นจากกิจการที่เกี่ยวข้องกัน</t>
  </si>
  <si>
    <t>ในบริษัทย่อย</t>
  </si>
  <si>
    <t>สัดส่วนการถือหุ้น</t>
  </si>
  <si>
    <t>พ.ศ. 2562</t>
  </si>
  <si>
    <t>ยอดคงเหลือต้นงวด ณ วันที่ 1 มกราคม พ.ศ. 2562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</si>
  <si>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</si>
  <si>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</si>
  <si>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</si>
  <si>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แปลงค่าข้อมูล</t>
  </si>
  <si>
    <t>ทางการเงิน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</si>
  <si>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</si>
  <si>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</si>
  <si>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</si>
  <si>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</si>
  <si>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</si>
  <si>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เงินให้กู้ยืมระยะยาวแก่กิจการอื่น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</si>
  <si>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</si>
  <si>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</si>
  <si>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</si>
  <si>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กำไร (ขาดทุน) เบ็ดเสร็จรวมสำหรับงวด</t>
  </si>
  <si>
    <t>เงินปันผลจ่าย</t>
  </si>
  <si>
    <t>การเปลี่ยนแปลงสัดส่วนการลงทุนในบริษัทย่อย</t>
  </si>
  <si>
    <t>- การจ่ายโดยใช้หุ้นเป็นเกณฑ์</t>
  </si>
  <si>
    <t>เงินสดจ่ายเงินปันผล</t>
  </si>
  <si>
    <t>เงินลงทุนในบริษัทร่วม</t>
  </si>
  <si>
    <t>เงินสดและรายการเทียบเท่าเงินสดเพิ่มขึ้น (ลดลง) สุทธิ</t>
  </si>
  <si>
    <t>30 กันยายน</t>
  </si>
  <si>
    <t>ยอดคงเหลือปลายงวด ณ วันที่ 30 กันยายน พ.ศ. 2562</t>
  </si>
  <si>
    <t>เงินสดรับชำระค่าหุ้นสามัญของบริษัทย่อย</t>
  </si>
  <si>
    <t>จากส่วนได้เสียที่ไม่มีอำนาจควบคุม</t>
  </si>
  <si>
    <t>เงินสดสุทธิได้มาจาก (ใช้ไปใน) กิจกรรมจัดหาเงิน</t>
  </si>
  <si>
    <t>รายการที่จะไม่จัดประเภทรายการใหม่ไปยัง</t>
  </si>
  <si>
    <t>การวัดมูลค่าใหม่</t>
  </si>
  <si>
    <t>ของภาระผูกพัน</t>
  </si>
  <si>
    <t>ผลประโยชน์</t>
  </si>
  <si>
    <t>พนักงาน</t>
  </si>
  <si>
    <t>รวมรายการที่จะไม่จัดประเภทรายการใหม่ไปยัง</t>
  </si>
  <si>
    <t>รวมรายการที่จะจัดประเภทรายการใหม่ไปยัง</t>
  </si>
  <si>
    <t>เงินสดจ่ายเพื่อลงทุนในบริษัทร่วม</t>
  </si>
  <si>
    <t>เงินสดรับจากการออกหุ้นกู้</t>
  </si>
  <si>
    <t>เงินสดจ่ายคืนหุ้นกู้</t>
  </si>
  <si>
    <t>เงินสดรับจากรายได้ค่าเช่าที่ดินรับล่วงหน้าจากกิจการที่เกี่ยวข้องกัน</t>
  </si>
  <si>
    <t>เงินสดจ่ายค่าดอกเบี้ยที่รวมอยู่ในที่ดิน อาคารและอุปกรณ์</t>
  </si>
  <si>
    <t>เงินสดสุทธิใช้ไปในกิจกรรมลงทุน</t>
  </si>
  <si>
    <t>ที่ถึงกำหนดชำระภายในหนึ่งปี</t>
  </si>
  <si>
    <t>ส่วนแบ่งขาดทุนจากเงินลงทุน</t>
  </si>
  <si>
    <t>ผลกระทบของการเปลี่ยนแปลงอัตราแลกเปลี่ยน</t>
  </si>
  <si>
    <t>- การเปลี่ยนแปลงในเจ้าหนี้ค่าก่อสร้างและซื้อสินทรัพย์ถาวร</t>
  </si>
  <si>
    <t>-</t>
  </si>
  <si>
    <t>- ซื้อสินทรัพย์ภายใต้สัญญาเช่าการเงิน</t>
  </si>
  <si>
    <t>เงินสดจ่ายค่าธรรมเนียมในการจัดหาหุ้นกู้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</si>
  <si>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</si>
  <si>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r>
      <t>- หุ้นสามัญจำนวน 3,730,000,000</t>
    </r>
    <r>
      <rPr>
        <sz val="13"/>
        <color indexed="10"/>
        <rFont val="Browallia New"/>
        <family val="2"/>
      </rPr>
      <t xml:space="preserve"> </t>
    </r>
    <r>
      <rPr>
        <sz val="13"/>
        <rFont val="Browallia New"/>
        <family val="2"/>
      </rPr>
      <t xml:space="preserve">หุ้น </t>
    </r>
  </si>
  <si>
    <t xml:space="preserve">   ผลประโยชน์พนักงาน</t>
  </si>
  <si>
    <t>- กำไรจากการเปลี่ยนแปลงสัดส่วนการลงทุน</t>
  </si>
  <si>
    <t xml:space="preserve">   ในบริษัทร่วมและการร่วมค้า</t>
  </si>
  <si>
    <t>พ.ศ. 2563</t>
  </si>
  <si>
    <t>เงินให้กู้ยืมระยะสั้นแก่กิจการอื่น</t>
  </si>
  <si>
    <t>เงินให้กู้ยืมระยะยาวแก่กิจการอื่นและกิจการที่เกี่ยวข้องกัน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</si>
  <si>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</si>
  <si>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</si>
  <si>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และกิจการที่เกี่ยวข้องกัน</t>
  </si>
  <si>
    <t>สินทรัพย์สิทธิการใช้ สุทธิ</t>
  </si>
  <si>
    <t>หนี้สินอนุพันธ์ทางการเงิน</t>
  </si>
  <si>
    <t>หนี้สินตามสัญญาเช่า</t>
  </si>
  <si>
    <t>หนี้สินตามสัญญาเช่า สุทธิ</t>
  </si>
  <si>
    <t>หนี้สินภาษีเงินได้รอการตัดบัญชี</t>
  </si>
  <si>
    <t>ณ วันที่ 30 กันยายน พ.ศ. 2563</t>
  </si>
  <si>
    <t>สำหรับงวดสามเดือนสิ้นสุดวันที่ 30 กันยายน พ.ศ. 2563</t>
  </si>
  <si>
    <t>สำหรับงวดเก้าเดือนสิ้นสุดวันที่ 30 กันยายน พ.ศ. 2563</t>
  </si>
  <si>
    <t>ยอดคงเหลือต้นงวด ณ วันที่ 1 มกราคม พ.ศ. 2563</t>
  </si>
  <si>
    <t>ยอดคงเหลือปลายงวด ณ วันที่ 30 กันยายน พ.ศ. 2563</t>
  </si>
  <si>
    <t>ตามที่รายงานไว้เดิม</t>
  </si>
  <si>
    <t>ผลกระทบจากการนำมาตรฐานบัญชีใหม่</t>
  </si>
  <si>
    <t>มาปรับปรุงใช้ครั้งแรก</t>
  </si>
  <si>
    <t>ตามที่รายงานใหม่</t>
  </si>
  <si>
    <t>การออกหุ้นของบริษัทย่อยให้ส่วนได้เสียที่ไม่มีอำนาจควบคุม</t>
  </si>
  <si>
    <t>การซื้อเงินลงทุนในบริษัทย่อยทางอ้อม</t>
  </si>
  <si>
    <t>ส่วนต่ำจาก</t>
  </si>
  <si>
    <t>จากเปลี่ยนแปลง</t>
  </si>
  <si>
    <t>การเปลี่ยนแปลง</t>
  </si>
  <si>
    <t>มูลค่ายุติธรรม</t>
  </si>
  <si>
    <t>ของเงินลงทุน</t>
  </si>
  <si>
    <t>ในตราสารทุน</t>
  </si>
  <si>
    <t>ผลกระทบจากการนำมาตรฐานบัญชีใหม่มาปรับปรุงใช้ครั้งแรก</t>
  </si>
  <si>
    <t>รายการปรับปรุงกำไรก่อนภาษีเงินได้เป็นเงินสดสุทธิ</t>
  </si>
  <si>
    <t>ของเงินสดและรายการเทียบเท่าเงินสด</t>
  </si>
  <si>
    <t>- กำไรจากการวัดมูลค่ายุติธรรมของเครื่องมือทางการเงิน</t>
  </si>
  <si>
    <t>- ส่วนแบ่งขาดทุนจากเงินลงทุนในบริษัทร่วมและการร่วมค้า</t>
  </si>
  <si>
    <t>- ขาดทุนจากการตัดจำหน่ายอุปกรณ์</t>
  </si>
  <si>
    <t xml:space="preserve">   จากกิจการที่เกี่ยวข้องกัน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</si>
  <si>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</si>
  <si>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เงินสดจ่ายเพื่อลงทุนในสินทรัพย์ทางการเงินที่วัดด้วยมูลค่ายุติธรรม</t>
  </si>
  <si>
    <t>ผ่านกำไรขาดทุนเบ็ดเสร็จอื่น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</si>
  <si>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</si>
  <si>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</si>
  <si>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เงินสดจ่ายคืนเงินกู้ยืมระยะสั้นจากกิจการอื่นและกิจการที่เกี่ยวข้องกัน</t>
  </si>
  <si>
    <t>เงินสดจ่ายชำระเงินต้นของหนี้สินสัญญาเช่า</t>
  </si>
  <si>
    <t>(รวมเงินประกันผลงานการก่อสร้าง)</t>
  </si>
  <si>
    <t>- การเปลี่ยนแปลงในสินทรัพย์สิทธิการใช้</t>
  </si>
  <si>
    <t>- โอนเปลี่ยนประเภทเงินจ่ายล่วงหน้าเพื่อซื้อเงินลงทุน</t>
  </si>
  <si>
    <t>เป็นเงินลงทุนในการร่วมค้า</t>
  </si>
  <si>
    <t>การวัดมูลค่าใหม่ของภาระผูกพัน</t>
  </si>
  <si>
    <t>กำไรจากการวัดมูลค่าเงินลงทุนในตราสารทุน</t>
  </si>
  <si>
    <t xml:space="preserve">   ด้วยมูลค่ายุติธรรมผ่านกำไรขาดทุนเบ็ดเสร็จอื่น</t>
  </si>
  <si>
    <t xml:space="preserve">   ไปยังกำไรหรือขาดทุนในภายหลัง</t>
  </si>
  <si>
    <t>ภาษีเงินได้ของรายการที่จะไม่จัดประเภทรายการใหม่</t>
  </si>
  <si>
    <t xml:space="preserve">   และการร่วมค้าตามวิธีส่วนได้เสีย</t>
  </si>
  <si>
    <t>ผลต่างของอัตราแลกเปลี่ยนจากการแปลงค่า</t>
  </si>
  <si>
    <t xml:space="preserve">   ข้อมูลทางการเงิน</t>
  </si>
  <si>
    <t>ภาษีเงินได้ของรายการที่จะจัดประเภทรายการใหม่</t>
  </si>
  <si>
    <t>กำไร (ขาดทุน) เบ็ดเสร็จอื่นสำหรับงวดสุทธิจากภาษี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</si>
  <si>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</si>
  <si>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</si>
  <si>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ข้อมูลเพิ่มเติมเกี่ยวกับกระแสเงินสด</t>
  </si>
  <si>
    <t>เงินจ่ายล่วงหน้าเพื่อซื้อเงินลงทุนในบริษัทร่วม</t>
  </si>
  <si>
    <t>- ขาดทุนจากการจำหน่ายเงินลงทุนในบริษัทย่อย</t>
  </si>
  <si>
    <t>เงินสดรับจากการจำหน่ายเงินลงทุนในบริษัทย่อย</t>
  </si>
  <si>
    <t>เงินสดจ่ายล่วงหน้าเพื่อลงทุนในบริษัทร่วม</t>
  </si>
  <si>
    <t>เงินสดจ่ายเพื่อลงทุนในการร่วมค้า</t>
  </si>
  <si>
    <t xml:space="preserve"> ในบริษัทร่วมและการร่วมค้า สุทธิ</t>
  </si>
  <si>
    <t>- ขาดทุน (กำไร) จากการจำหน่ายเครื่องจักรและอุปกรณ์</t>
  </si>
  <si>
    <t>กำไรจากการวัดมูลค่าเครื่องมือทางการเงิน</t>
  </si>
  <si>
    <t>ส่วนแบ่งกำไร (ขาดทุน) เบ็ดเสร็จอื่นจากบริษัทร่วม</t>
  </si>
  <si>
    <t>- ผลขาดทุนจากการด้อยค่าของสินทรัพย์</t>
  </si>
  <si>
    <t>- โอนค่าก่อสร้างสถานีไฟฟ้าแรงสูงเป็นสิทธิ</t>
  </si>
  <si>
    <t>และกิจการที่เกี่ยวข้องกัน สุทธิ</t>
  </si>
  <si>
    <t>เงินกู้ยืมระยะสั้นจากกิจการอื่นและกิจการที่เกี่ยวข้องกัน</t>
  </si>
  <si>
    <t>เงินสดรับจากการจำหน่ายเครื่องจักรและอุปกรณ์</t>
  </si>
  <si>
    <t>เงินสดจ่ายเงินให้กู้ยืมระยะยาวแก่กิจการที่เกี่ยวข้องกัน</t>
  </si>
  <si>
    <t>- ค่าเผื่อการปรับลดมูลค่าวัตถุดิบ</t>
  </si>
  <si>
    <t>ลูกหนี้อื่น สุทธิ</t>
  </si>
  <si>
    <t>เงินกู้ยืมระยะสั้นจากสถาบันการเงิน สุทธิ</t>
  </si>
  <si>
    <t>เงินสดรับจากการจำหน่ายอสังหาริมทรัพย์เพื่อการลงทุน</t>
  </si>
  <si>
    <t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</si>
</sst>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_(* #,##0_);_(* \(#,##0\);_(* &quot;-&quot;??_);_(@_)"/>
    <numFmt numFmtId="194" formatCode="_-* #,##0_-;\-* #,##0_-;_-* &quot;-&quot;??_-;_-@_-"/>
    <numFmt numFmtId="195" formatCode="[$$]#,##0.00_);\([$$]#,##0.00\)"/>
    <numFmt numFmtId="196" formatCode="#,##0.0;\(#,##0.0\);\-"/>
    <numFmt numFmtId="197" formatCode="#,##0.00\ ;&quot; (&quot;#,##0.00\);&quot; -&quot;#\ ;@\ "/>
    <numFmt numFmtId="198" formatCode="General\ "/>
    <numFmt numFmtId="199" formatCode="&quot; $&quot;#,##0\ ;&quot; $(&quot;#,##0\);&quot; $- &quot;;@\ "/>
    <numFmt numFmtId="200" formatCode="_(* #,##0.00_);_(* \(#,##0.00\);_(* \-??_);_(@_)"/>
    <numFmt numFmtId="201" formatCode="* #,##0.00\ ;* \(#,##0.00\);* \-#\ ;@\ "/>
    <numFmt numFmtId="202" formatCode="_(* #,##0_);_(* \(#,##0\);_(* \-??_);_(@_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b/>
      <sz val="13"/>
      <color indexed="8"/>
      <name val="Browallia New"/>
      <family val="2"/>
    </font>
    <font>
      <sz val="13"/>
      <color indexed="10"/>
      <name val="Browallia New"/>
      <family val="2"/>
    </font>
    <font>
      <sz val="13"/>
      <color indexed="8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3"/>
      <color indexed="10"/>
      <name val="Browallia New"/>
      <family val="2"/>
    </font>
    <font>
      <i/>
      <sz val="11"/>
      <color indexed="23"/>
      <name val="Tahoma"/>
      <family val="2"/>
    </font>
    <font>
      <u val="single"/>
      <sz val="14"/>
      <color indexed="30"/>
      <name val="Browallia New"/>
      <family val="2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u val="single"/>
      <sz val="11"/>
      <color indexed="30"/>
      <name val="Tahoma"/>
      <family val="2"/>
    </font>
    <font>
      <sz val="12"/>
      <name val="新細明體"/>
      <family val="1"/>
    </font>
    <font>
      <u val="single"/>
      <sz val="10"/>
      <color indexed="30"/>
      <name val="Georgia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Browallia New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Browallia New"/>
      <family val="2"/>
    </font>
    <font>
      <sz val="13"/>
      <color theme="1"/>
      <name val="Browallia New"/>
      <family val="2"/>
    </font>
    <font>
      <b/>
      <sz val="13"/>
      <color rgb="FFFF0000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3" fillId="0" borderId="0" applyFill="0" applyBorder="0" applyAlignment="0" applyProtection="0"/>
    <xf numFmtId="197" fontId="3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16" fillId="0" borderId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97" fontId="3" fillId="0" borderId="0" applyFill="0" applyBorder="0" applyAlignment="0" applyProtection="0"/>
    <xf numFmtId="199" fontId="3" fillId="0" borderId="0" applyFill="0" applyBorder="0" applyAlignment="0" applyProtection="0"/>
    <xf numFmtId="197" fontId="3" fillId="0" borderId="0" applyFill="0" applyBorder="0" applyAlignment="0" applyProtection="0"/>
    <xf numFmtId="43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3" fillId="0" borderId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98" fontId="3" fillId="0" borderId="0">
      <alignment/>
      <protection/>
    </xf>
    <xf numFmtId="195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95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>
      <protection locked="0"/>
    </xf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198" fontId="3" fillId="0" borderId="0">
      <alignment/>
      <protection/>
    </xf>
    <xf numFmtId="0" fontId="2" fillId="0" borderId="0">
      <alignment/>
      <protection/>
    </xf>
    <xf numFmtId="198" fontId="3" fillId="0" borderId="0">
      <alignment/>
      <protection/>
    </xf>
    <xf numFmtId="0" fontId="0" fillId="0" borderId="0">
      <alignment/>
      <protection/>
    </xf>
    <xf numFmtId="195" fontId="40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9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5" fontId="40" fillId="0" borderId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5" fontId="40" fillId="0" borderId="0" applyAlignment="0">
      <protection/>
    </xf>
    <xf numFmtId="0" fontId="19" fillId="0" borderId="0">
      <alignment/>
      <protection/>
    </xf>
    <xf numFmtId="195" fontId="40" fillId="0" borderId="0" applyAlignment="0">
      <protection/>
    </xf>
    <xf numFmtId="198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98" fontId="3" fillId="0" borderId="0">
      <alignment/>
      <protection/>
    </xf>
    <xf numFmtId="0" fontId="3" fillId="0" borderId="0">
      <alignment/>
      <protection/>
    </xf>
  </cellStyleXfs>
  <cellXfs count="296">
    <xf numFmtId="0" fontId="0" fillId="0" borderId="0" xfId="0" applyFont="1" applyAlignment="1">
      <alignment/>
    </xf>
    <xf numFmtId="189" fontId="6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left" vertical="center"/>
    </xf>
    <xf numFmtId="190" fontId="7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vertical="center"/>
    </xf>
    <xf numFmtId="189" fontId="6" fillId="0" borderId="11" xfId="0" applyNumberFormat="1" applyFont="1" applyFill="1" applyBorder="1" applyAlignment="1">
      <alignment horizontal="left" vertical="center"/>
    </xf>
    <xf numFmtId="189" fontId="7" fillId="0" borderId="11" xfId="0" applyNumberFormat="1" applyFont="1" applyFill="1" applyBorder="1" applyAlignment="1">
      <alignment horizontal="center" vertical="center"/>
    </xf>
    <xf numFmtId="189" fontId="7" fillId="0" borderId="11" xfId="0" applyNumberFormat="1" applyFont="1" applyFill="1" applyBorder="1" applyAlignment="1">
      <alignment horizontal="left" vertical="center"/>
    </xf>
    <xf numFmtId="190" fontId="7" fillId="0" borderId="1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vertical="center"/>
    </xf>
    <xf numFmtId="190" fontId="6" fillId="0" borderId="1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189" fontId="7" fillId="33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left" vertical="center"/>
    </xf>
    <xf numFmtId="187" fontId="7" fillId="0" borderId="0" xfId="0" applyNumberFormat="1" applyFont="1" applyFill="1" applyBorder="1" applyAlignment="1">
      <alignment horizontal="center" vertical="center"/>
    </xf>
    <xf numFmtId="190" fontId="7" fillId="33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43" fontId="7" fillId="0" borderId="0" xfId="42" applyFont="1" applyFill="1" applyBorder="1" applyAlignment="1">
      <alignment horizontal="right" vertical="center" wrapText="1"/>
    </xf>
    <xf numFmtId="190" fontId="7" fillId="33" borderId="11" xfId="0" applyNumberFormat="1" applyFont="1" applyFill="1" applyBorder="1" applyAlignment="1">
      <alignment horizontal="right" vertical="center"/>
    </xf>
    <xf numFmtId="189" fontId="7" fillId="0" borderId="11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center" vertical="center"/>
    </xf>
    <xf numFmtId="189" fontId="7" fillId="0" borderId="11" xfId="0" applyNumberFormat="1" applyFont="1" applyFill="1" applyBorder="1" applyAlignment="1">
      <alignment horizontal="right" vertical="center"/>
    </xf>
    <xf numFmtId="190" fontId="7" fillId="33" borderId="12" xfId="0" applyNumberFormat="1" applyFont="1" applyFill="1" applyBorder="1" applyAlignment="1">
      <alignment horizontal="right" vertical="center"/>
    </xf>
    <xf numFmtId="190" fontId="7" fillId="0" borderId="12" xfId="0" applyNumberFormat="1" applyFont="1" applyFill="1" applyBorder="1" applyAlignment="1">
      <alignment horizontal="right" vertical="center"/>
    </xf>
    <xf numFmtId="187" fontId="7" fillId="0" borderId="11" xfId="0" applyNumberFormat="1" applyFont="1" applyFill="1" applyBorder="1" applyAlignment="1">
      <alignment horizontal="left" vertical="center"/>
    </xf>
    <xf numFmtId="187" fontId="7" fillId="0" borderId="11" xfId="0" applyNumberFormat="1" applyFont="1" applyFill="1" applyBorder="1" applyAlignment="1">
      <alignment horizontal="center" vertical="center"/>
    </xf>
    <xf numFmtId="189" fontId="7" fillId="33" borderId="11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 quotePrefix="1">
      <alignment horizontal="left" vertical="center"/>
    </xf>
    <xf numFmtId="189" fontId="7" fillId="0" borderId="0" xfId="130" applyNumberFormat="1" applyFont="1" applyFill="1" applyBorder="1" applyAlignment="1">
      <alignment horizontal="left" vertical="center"/>
      <protection/>
    </xf>
    <xf numFmtId="189" fontId="7" fillId="0" borderId="0" xfId="130" applyNumberFormat="1" applyFont="1" applyFill="1" applyBorder="1" applyAlignment="1">
      <alignment horizontal="center" vertical="center"/>
      <protection/>
    </xf>
    <xf numFmtId="190" fontId="7" fillId="33" borderId="0" xfId="130" applyNumberFormat="1" applyFont="1" applyFill="1" applyBorder="1" applyAlignment="1">
      <alignment horizontal="right" vertical="center"/>
      <protection/>
    </xf>
    <xf numFmtId="187" fontId="7" fillId="0" borderId="0" xfId="130" applyNumberFormat="1" applyFont="1" applyFill="1" applyBorder="1" applyAlignment="1">
      <alignment horizontal="right" vertical="center"/>
      <protection/>
    </xf>
    <xf numFmtId="190" fontId="7" fillId="0" borderId="0" xfId="130" applyNumberFormat="1" applyFont="1" applyFill="1" applyBorder="1" applyAlignment="1">
      <alignment horizontal="right" vertical="center"/>
      <protection/>
    </xf>
    <xf numFmtId="189" fontId="7" fillId="0" borderId="0" xfId="130" applyNumberFormat="1" applyFont="1" applyFill="1" applyBorder="1" applyAlignment="1">
      <alignment vertical="center"/>
      <protection/>
    </xf>
    <xf numFmtId="189" fontId="7" fillId="33" borderId="0" xfId="130" applyNumberFormat="1" applyFont="1" applyFill="1" applyBorder="1" applyAlignment="1">
      <alignment vertical="center"/>
      <protection/>
    </xf>
    <xf numFmtId="190" fontId="7" fillId="33" borderId="11" xfId="130" applyNumberFormat="1" applyFont="1" applyFill="1" applyBorder="1" applyAlignment="1">
      <alignment horizontal="right" vertical="center"/>
      <protection/>
    </xf>
    <xf numFmtId="190" fontId="7" fillId="0" borderId="11" xfId="130" applyNumberFormat="1" applyFont="1" applyFill="1" applyBorder="1" applyAlignment="1">
      <alignment horizontal="right" vertical="center"/>
      <protection/>
    </xf>
    <xf numFmtId="191" fontId="7" fillId="0" borderId="0" xfId="130" applyNumberFormat="1" applyFont="1" applyFill="1" applyBorder="1" applyAlignment="1">
      <alignment horizontal="center" vertical="center"/>
      <protection/>
    </xf>
    <xf numFmtId="187" fontId="7" fillId="0" borderId="0" xfId="130" applyNumberFormat="1" applyFont="1" applyFill="1" applyBorder="1" applyAlignment="1">
      <alignment horizontal="left" vertical="center"/>
      <protection/>
    </xf>
    <xf numFmtId="187" fontId="7" fillId="0" borderId="0" xfId="130" applyNumberFormat="1" applyFont="1" applyFill="1" applyBorder="1" applyAlignment="1">
      <alignment horizontal="center" vertical="center"/>
      <protection/>
    </xf>
    <xf numFmtId="189" fontId="6" fillId="0" borderId="0" xfId="130" applyNumberFormat="1" applyFont="1" applyFill="1" applyBorder="1" applyAlignment="1">
      <alignment horizontal="left" vertical="center"/>
      <protection/>
    </xf>
    <xf numFmtId="189" fontId="7" fillId="0" borderId="0" xfId="118" applyNumberFormat="1" applyFont="1" applyFill="1" applyBorder="1" applyAlignment="1" quotePrefix="1">
      <alignment horizontal="left" vertical="center"/>
      <protection/>
    </xf>
    <xf numFmtId="189" fontId="7" fillId="0" borderId="0" xfId="118" applyNumberFormat="1" applyFont="1" applyFill="1" applyBorder="1" applyAlignment="1">
      <alignment horizontal="left" vertical="center"/>
      <protection/>
    </xf>
    <xf numFmtId="189" fontId="6" fillId="0" borderId="0" xfId="118" applyNumberFormat="1" applyFont="1" applyFill="1" applyBorder="1" applyAlignment="1">
      <alignment horizontal="left" vertical="center"/>
      <protection/>
    </xf>
    <xf numFmtId="189" fontId="7" fillId="0" borderId="0" xfId="130" applyNumberFormat="1" applyFont="1" applyFill="1" applyBorder="1" applyAlignment="1" quotePrefix="1">
      <alignment vertical="center"/>
      <protection/>
    </xf>
    <xf numFmtId="193" fontId="7" fillId="0" borderId="0" xfId="42" applyNumberFormat="1" applyFont="1" applyFill="1" applyAlignment="1">
      <alignment vertical="center"/>
    </xf>
    <xf numFmtId="192" fontId="7" fillId="0" borderId="0" xfId="130" applyNumberFormat="1" applyFont="1" applyFill="1" applyBorder="1" applyAlignment="1">
      <alignment horizontal="right" vertical="center"/>
      <protection/>
    </xf>
    <xf numFmtId="192" fontId="7" fillId="33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0" fontId="6" fillId="33" borderId="0" xfId="0" applyNumberFormat="1" applyFont="1" applyFill="1" applyBorder="1" applyAlignment="1">
      <alignment horizontal="right" vertical="center"/>
    </xf>
    <xf numFmtId="192" fontId="7" fillId="33" borderId="0" xfId="118" applyNumberFormat="1" applyFont="1" applyFill="1" applyBorder="1" applyAlignment="1">
      <alignment horizontal="right" vertical="center"/>
      <protection/>
    </xf>
    <xf numFmtId="187" fontId="7" fillId="0" borderId="0" xfId="118" applyNumberFormat="1" applyFont="1" applyFill="1" applyBorder="1" applyAlignment="1">
      <alignment horizontal="left" vertical="center"/>
      <protection/>
    </xf>
    <xf numFmtId="192" fontId="7" fillId="0" borderId="0" xfId="118" applyNumberFormat="1" applyFont="1" applyFill="1" applyBorder="1" applyAlignment="1">
      <alignment horizontal="right" vertical="center"/>
      <protection/>
    </xf>
    <xf numFmtId="187" fontId="7" fillId="0" borderId="0" xfId="118" applyNumberFormat="1" applyFont="1" applyFill="1" applyBorder="1" applyAlignment="1">
      <alignment horizontal="center" vertical="center"/>
      <protection/>
    </xf>
    <xf numFmtId="10" fontId="7" fillId="33" borderId="0" xfId="134" applyNumberFormat="1" applyFont="1" applyFill="1" applyBorder="1" applyAlignment="1">
      <alignment horizontal="right" vertical="center"/>
    </xf>
    <xf numFmtId="10" fontId="7" fillId="0" borderId="0" xfId="13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90" fontId="6" fillId="0" borderId="11" xfId="47" applyNumberFormat="1" applyFont="1" applyFill="1" applyBorder="1" applyAlignment="1">
      <alignment horizontal="right" vertical="center" wrapText="1"/>
    </xf>
    <xf numFmtId="190" fontId="6" fillId="0" borderId="0" xfId="47" applyNumberFormat="1" applyFont="1" applyFill="1" applyBorder="1" applyAlignment="1">
      <alignment horizontal="right" vertical="center" wrapText="1"/>
    </xf>
    <xf numFmtId="190" fontId="6" fillId="0" borderId="11" xfId="118" applyNumberFormat="1" applyFont="1" applyFill="1" applyBorder="1" applyAlignment="1">
      <alignment horizontal="right" vertical="center" wrapText="1"/>
      <protection/>
    </xf>
    <xf numFmtId="189" fontId="6" fillId="0" borderId="0" xfId="110" applyNumberFormat="1" applyFont="1" applyFill="1" applyBorder="1" applyAlignment="1">
      <alignment horizontal="left" vertical="center"/>
      <protection/>
    </xf>
    <xf numFmtId="189" fontId="7" fillId="0" borderId="0" xfId="110" applyNumberFormat="1" applyFont="1" applyFill="1" applyBorder="1" applyAlignment="1">
      <alignment horizontal="left" vertical="center"/>
      <protection/>
    </xf>
    <xf numFmtId="187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131" applyFont="1" applyFill="1" applyBorder="1" applyAlignment="1">
      <alignment vertical="center"/>
      <protection/>
    </xf>
    <xf numFmtId="0" fontId="12" fillId="0" borderId="0" xfId="131" applyFont="1" applyFill="1" applyBorder="1" applyAlignment="1">
      <alignment horizontal="right" vertical="center"/>
      <protection/>
    </xf>
    <xf numFmtId="0" fontId="12" fillId="0" borderId="0" xfId="131" applyFont="1" applyFill="1" applyBorder="1" applyAlignment="1">
      <alignment horizontal="center" vertical="center"/>
      <protection/>
    </xf>
    <xf numFmtId="190" fontId="12" fillId="0" borderId="11" xfId="131" applyNumberFormat="1" applyFont="1" applyFill="1" applyBorder="1" applyAlignment="1">
      <alignment horizontal="right" vertical="center"/>
      <protection/>
    </xf>
    <xf numFmtId="0" fontId="12" fillId="0" borderId="11" xfId="131" applyFont="1" applyFill="1" applyBorder="1" applyAlignment="1">
      <alignment horizontal="right" vertical="center"/>
      <protection/>
    </xf>
    <xf numFmtId="0" fontId="12" fillId="0" borderId="11" xfId="131" applyNumberFormat="1" applyFont="1" applyFill="1" applyBorder="1" applyAlignment="1">
      <alignment horizontal="right" vertical="center"/>
      <protection/>
    </xf>
    <xf numFmtId="0" fontId="11" fillId="0" borderId="0" xfId="131" applyFont="1" applyFill="1" applyAlignment="1">
      <alignment vertical="center"/>
      <protection/>
    </xf>
    <xf numFmtId="190" fontId="12" fillId="0" borderId="0" xfId="131" applyNumberFormat="1" applyFont="1" applyFill="1" applyBorder="1" applyAlignment="1">
      <alignment vertical="center"/>
      <protection/>
    </xf>
    <xf numFmtId="190" fontId="12" fillId="0" borderId="0" xfId="131" applyNumberFormat="1" applyFont="1" applyFill="1" applyBorder="1" applyAlignment="1">
      <alignment horizontal="right" vertical="center"/>
      <protection/>
    </xf>
    <xf numFmtId="188" fontId="12" fillId="0" borderId="0" xfId="47" applyFont="1" applyFill="1" applyAlignment="1">
      <alignment horizontal="right" vertical="center"/>
    </xf>
    <xf numFmtId="190" fontId="12" fillId="0" borderId="0" xfId="47" applyNumberFormat="1" applyFont="1" applyFill="1" applyAlignment="1">
      <alignment horizontal="right" vertical="center"/>
    </xf>
    <xf numFmtId="0" fontId="12" fillId="0" borderId="0" xfId="131" applyFont="1" applyFill="1" applyBorder="1" applyAlignment="1">
      <alignment vertical="center"/>
      <protection/>
    </xf>
    <xf numFmtId="190" fontId="11" fillId="0" borderId="0" xfId="131" applyNumberFormat="1" applyFont="1" applyFill="1" applyAlignment="1">
      <alignment horizontal="right" vertical="center"/>
      <protection/>
    </xf>
    <xf numFmtId="190" fontId="12" fillId="0" borderId="0" xfId="47" applyNumberFormat="1" applyFont="1" applyFill="1" applyBorder="1" applyAlignment="1">
      <alignment horizontal="center" vertical="center"/>
    </xf>
    <xf numFmtId="0" fontId="12" fillId="0" borderId="0" xfId="118" applyFont="1" applyFill="1" applyBorder="1" applyAlignment="1">
      <alignment horizontal="right" vertical="center"/>
      <protection/>
    </xf>
    <xf numFmtId="0" fontId="12" fillId="0" borderId="0" xfId="118" applyFont="1" applyFill="1" applyAlignment="1">
      <alignment horizontal="right" vertical="center"/>
      <protection/>
    </xf>
    <xf numFmtId="190" fontId="12" fillId="0" borderId="0" xfId="110" applyNumberFormat="1" applyFont="1" applyFill="1" applyBorder="1" applyAlignment="1">
      <alignment horizontal="right" vertical="center"/>
      <protection/>
    </xf>
    <xf numFmtId="190" fontId="12" fillId="0" borderId="11" xfId="47" applyNumberFormat="1" applyFont="1" applyFill="1" applyBorder="1" applyAlignment="1">
      <alignment horizontal="center" vertical="center"/>
    </xf>
    <xf numFmtId="190" fontId="12" fillId="0" borderId="11" xfId="47" applyNumberFormat="1" applyFont="1" applyFill="1" applyBorder="1" applyAlignment="1">
      <alignment horizontal="right" vertical="center" wrapText="1"/>
    </xf>
    <xf numFmtId="188" fontId="12" fillId="0" borderId="0" xfId="47" applyFont="1" applyFill="1" applyBorder="1" applyAlignment="1">
      <alignment horizontal="right" vertical="center" wrapText="1"/>
    </xf>
    <xf numFmtId="190" fontId="12" fillId="0" borderId="0" xfId="47" applyNumberFormat="1" applyFont="1" applyFill="1" applyBorder="1" applyAlignment="1">
      <alignment horizontal="right" vertical="center" wrapText="1"/>
    </xf>
    <xf numFmtId="190" fontId="12" fillId="0" borderId="11" xfId="118" applyNumberFormat="1" applyFont="1" applyFill="1" applyBorder="1" applyAlignment="1">
      <alignment horizontal="right" vertical="center" wrapText="1"/>
      <protection/>
    </xf>
    <xf numFmtId="189" fontId="12" fillId="0" borderId="0" xfId="110" applyNumberFormat="1" applyFont="1" applyFill="1" applyBorder="1" applyAlignment="1">
      <alignment horizontal="left" vertical="center"/>
      <protection/>
    </xf>
    <xf numFmtId="190" fontId="11" fillId="0" borderId="0" xfId="42" applyNumberFormat="1" applyFont="1" applyFill="1" applyAlignment="1">
      <alignment vertical="center"/>
    </xf>
    <xf numFmtId="190" fontId="11" fillId="0" borderId="0" xfId="131" applyNumberFormat="1" applyFont="1" applyFill="1" applyAlignment="1">
      <alignment vertical="center"/>
      <protection/>
    </xf>
    <xf numFmtId="189" fontId="11" fillId="0" borderId="0" xfId="110" applyNumberFormat="1" applyFont="1" applyFill="1" applyBorder="1" applyAlignment="1">
      <alignment horizontal="left" vertical="center"/>
      <protection/>
    </xf>
    <xf numFmtId="196" fontId="11" fillId="0" borderId="0" xfId="131" applyNumberFormat="1" applyFont="1" applyFill="1" applyAlignment="1">
      <alignment horizontal="center" vertical="center"/>
      <protection/>
    </xf>
    <xf numFmtId="190" fontId="11" fillId="0" borderId="0" xfId="131" applyNumberFormat="1" applyFont="1" applyFill="1" applyAlignment="1">
      <alignment horizontal="center" vertical="center"/>
      <protection/>
    </xf>
    <xf numFmtId="187" fontId="11" fillId="0" borderId="0" xfId="131" applyNumberFormat="1" applyFont="1" applyFill="1" applyBorder="1" applyAlignment="1">
      <alignment horizontal="right" vertical="center"/>
      <protection/>
    </xf>
    <xf numFmtId="190" fontId="11" fillId="0" borderId="11" xfId="131" applyNumberFormat="1" applyFont="1" applyFill="1" applyBorder="1" applyAlignment="1">
      <alignment horizontal="right" vertical="center"/>
      <protection/>
    </xf>
    <xf numFmtId="190" fontId="11" fillId="0" borderId="0" xfId="131" applyNumberFormat="1" applyFont="1" applyFill="1" applyBorder="1" applyAlignment="1">
      <alignment horizontal="right" vertical="center"/>
      <protection/>
    </xf>
    <xf numFmtId="190" fontId="11" fillId="0" borderId="11" xfId="131" applyNumberFormat="1" applyFont="1" applyFill="1" applyBorder="1" applyAlignment="1">
      <alignment vertical="center"/>
      <protection/>
    </xf>
    <xf numFmtId="190" fontId="11" fillId="0" borderId="0" xfId="42" applyNumberFormat="1" applyFont="1" applyFill="1" applyBorder="1" applyAlignment="1">
      <alignment horizontal="right" vertical="center"/>
    </xf>
    <xf numFmtId="190" fontId="11" fillId="0" borderId="11" xfId="42" applyNumberFormat="1" applyFont="1" applyFill="1" applyBorder="1" applyAlignment="1">
      <alignment vertical="center"/>
    </xf>
    <xf numFmtId="189" fontId="11" fillId="0" borderId="0" xfId="110" applyNumberFormat="1" applyFont="1" applyFill="1" applyAlignment="1">
      <alignment vertical="center"/>
      <protection/>
    </xf>
    <xf numFmtId="190" fontId="11" fillId="0" borderId="12" xfId="131" applyNumberFormat="1" applyFont="1" applyFill="1" applyBorder="1" applyAlignment="1">
      <alignment horizontal="right" vertical="center"/>
      <protection/>
    </xf>
    <xf numFmtId="190" fontId="11" fillId="0" borderId="0" xfId="42" applyNumberFormat="1" applyFont="1" applyFill="1" applyAlignment="1">
      <alignment horizontal="right" vertical="center"/>
    </xf>
    <xf numFmtId="189" fontId="12" fillId="0" borderId="0" xfId="0" applyNumberFormat="1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33" borderId="0" xfId="42" applyNumberFormat="1" applyFont="1" applyFill="1" applyAlignment="1">
      <alignment vertical="center"/>
    </xf>
    <xf numFmtId="190" fontId="11" fillId="33" borderId="0" xfId="131" applyNumberFormat="1" applyFont="1" applyFill="1" applyAlignment="1">
      <alignment vertical="center"/>
      <protection/>
    </xf>
    <xf numFmtId="190" fontId="11" fillId="33" borderId="0" xfId="131" applyNumberFormat="1" applyFont="1" applyFill="1" applyAlignment="1">
      <alignment horizontal="right" vertical="center"/>
      <protection/>
    </xf>
    <xf numFmtId="190" fontId="11" fillId="33" borderId="11" xfId="131" applyNumberFormat="1" applyFont="1" applyFill="1" applyBorder="1" applyAlignment="1">
      <alignment horizontal="right" vertical="center"/>
      <protection/>
    </xf>
    <xf numFmtId="190" fontId="11" fillId="33" borderId="11" xfId="131" applyNumberFormat="1" applyFont="1" applyFill="1" applyBorder="1" applyAlignment="1">
      <alignment vertical="center"/>
      <protection/>
    </xf>
    <xf numFmtId="190" fontId="11" fillId="33" borderId="11" xfId="42" applyNumberFormat="1" applyFont="1" applyFill="1" applyBorder="1" applyAlignment="1">
      <alignment vertical="center"/>
    </xf>
    <xf numFmtId="190" fontId="11" fillId="33" borderId="0" xfId="131" applyNumberFormat="1" applyFont="1" applyFill="1" applyBorder="1" applyAlignment="1">
      <alignment horizontal="right" vertical="center"/>
      <protection/>
    </xf>
    <xf numFmtId="190" fontId="11" fillId="33" borderId="0" xfId="42" applyNumberFormat="1" applyFont="1" applyFill="1" applyBorder="1" applyAlignment="1">
      <alignment horizontal="right" vertical="center"/>
    </xf>
    <xf numFmtId="190" fontId="11" fillId="33" borderId="12" xfId="131" applyNumberFormat="1" applyFont="1" applyFill="1" applyBorder="1" applyAlignment="1">
      <alignment horizontal="right" vertical="center"/>
      <protection/>
    </xf>
    <xf numFmtId="189" fontId="7" fillId="0" borderId="0" xfId="110" applyNumberFormat="1" applyFont="1" applyFill="1" applyBorder="1" applyAlignment="1">
      <alignment horizontal="center" vertical="center"/>
      <protection/>
    </xf>
    <xf numFmtId="189" fontId="7" fillId="0" borderId="0" xfId="110" applyNumberFormat="1" applyFont="1" applyFill="1" applyBorder="1" applyAlignment="1">
      <alignment horizontal="right" vertical="center"/>
      <protection/>
    </xf>
    <xf numFmtId="189" fontId="7" fillId="0" borderId="11" xfId="110" applyNumberFormat="1" applyFont="1" applyFill="1" applyBorder="1" applyAlignment="1">
      <alignment horizontal="center" vertical="center"/>
      <protection/>
    </xf>
    <xf numFmtId="189" fontId="7" fillId="0" borderId="11" xfId="110" applyNumberFormat="1" applyFont="1" applyFill="1" applyBorder="1" applyAlignment="1">
      <alignment horizontal="right" vertical="center"/>
      <protection/>
    </xf>
    <xf numFmtId="189" fontId="7" fillId="0" borderId="11" xfId="110" applyNumberFormat="1" applyFont="1" applyFill="1" applyBorder="1" applyAlignment="1">
      <alignment horizontal="left" vertical="center"/>
      <protection/>
    </xf>
    <xf numFmtId="189" fontId="6" fillId="0" borderId="11" xfId="110" applyNumberFormat="1" applyFont="1" applyFill="1" applyBorder="1" applyAlignment="1">
      <alignment horizontal="right" vertical="center"/>
      <protection/>
    </xf>
    <xf numFmtId="189" fontId="7" fillId="0" borderId="0" xfId="110" applyNumberFormat="1" applyFont="1" applyFill="1" applyBorder="1" applyAlignment="1">
      <alignment vertical="center"/>
      <protection/>
    </xf>
    <xf numFmtId="189" fontId="6" fillId="0" borderId="0" xfId="110" applyNumberFormat="1" applyFont="1" applyFill="1" applyBorder="1" applyAlignment="1">
      <alignment horizontal="center" vertical="center"/>
      <protection/>
    </xf>
    <xf numFmtId="189" fontId="6" fillId="0" borderId="0" xfId="110" applyNumberFormat="1" applyFont="1" applyFill="1" applyBorder="1" applyAlignment="1">
      <alignment horizontal="right" vertical="center"/>
      <protection/>
    </xf>
    <xf numFmtId="190" fontId="6" fillId="0" borderId="11" xfId="47" applyNumberFormat="1" applyFont="1" applyFill="1" applyBorder="1" applyAlignment="1">
      <alignment horizontal="center" vertical="center" wrapText="1"/>
    </xf>
    <xf numFmtId="189" fontId="6" fillId="0" borderId="0" xfId="110" applyNumberFormat="1" applyFont="1" applyFill="1" applyBorder="1" applyAlignment="1" quotePrefix="1">
      <alignment horizontal="right" vertical="center"/>
      <protection/>
    </xf>
    <xf numFmtId="0" fontId="7" fillId="0" borderId="0" xfId="131" applyFont="1" applyFill="1" applyAlignment="1" quotePrefix="1">
      <alignment vertical="center"/>
      <protection/>
    </xf>
    <xf numFmtId="190" fontId="7" fillId="0" borderId="0" xfId="118" applyNumberFormat="1" applyFont="1" applyFill="1" applyBorder="1" applyAlignment="1">
      <alignment horizontal="right" vertical="center"/>
      <protection/>
    </xf>
    <xf numFmtId="189" fontId="7" fillId="0" borderId="0" xfId="118" applyNumberFormat="1" applyFont="1" applyFill="1" applyBorder="1" applyAlignment="1">
      <alignment vertical="center"/>
      <protection/>
    </xf>
    <xf numFmtId="190" fontId="7" fillId="0" borderId="0" xfId="110" applyNumberFormat="1" applyFont="1" applyFill="1" applyBorder="1" applyAlignment="1">
      <alignment horizontal="right" vertical="center"/>
      <protection/>
    </xf>
    <xf numFmtId="3" fontId="7" fillId="0" borderId="0" xfId="110" applyNumberFormat="1" applyFont="1" applyFill="1" applyBorder="1" applyAlignment="1">
      <alignment horizontal="right" vertical="center"/>
      <protection/>
    </xf>
    <xf numFmtId="190" fontId="7" fillId="0" borderId="11" xfId="110" applyNumberFormat="1" applyFont="1" applyFill="1" applyBorder="1" applyAlignment="1">
      <alignment horizontal="right" vertical="center"/>
      <protection/>
    </xf>
    <xf numFmtId="189" fontId="7" fillId="0" borderId="11" xfId="110" applyNumberFormat="1" applyFont="1" applyFill="1" applyBorder="1" applyAlignment="1">
      <alignment vertical="center"/>
      <protection/>
    </xf>
    <xf numFmtId="190" fontId="7" fillId="0" borderId="12" xfId="110" applyNumberFormat="1" applyFont="1" applyFill="1" applyBorder="1" applyAlignment="1">
      <alignment horizontal="right" vertical="center"/>
      <protection/>
    </xf>
    <xf numFmtId="189" fontId="7" fillId="33" borderId="0" xfId="110" applyNumberFormat="1" applyFont="1" applyFill="1" applyBorder="1" applyAlignment="1">
      <alignment vertical="center"/>
      <protection/>
    </xf>
    <xf numFmtId="190" fontId="7" fillId="33" borderId="0" xfId="110" applyNumberFormat="1" applyFont="1" applyFill="1" applyBorder="1" applyAlignment="1">
      <alignment horizontal="right" vertical="center"/>
      <protection/>
    </xf>
    <xf numFmtId="190" fontId="7" fillId="33" borderId="11" xfId="110" applyNumberFormat="1" applyFont="1" applyFill="1" applyBorder="1" applyAlignment="1">
      <alignment horizontal="right" vertical="center"/>
      <protection/>
    </xf>
    <xf numFmtId="189" fontId="7" fillId="33" borderId="11" xfId="110" applyNumberFormat="1" applyFont="1" applyFill="1" applyBorder="1" applyAlignment="1">
      <alignment vertical="center"/>
      <protection/>
    </xf>
    <xf numFmtId="190" fontId="7" fillId="33" borderId="12" xfId="110" applyNumberFormat="1" applyFont="1" applyFill="1" applyBorder="1" applyAlignment="1">
      <alignment horizontal="right" vertical="center"/>
      <protection/>
    </xf>
    <xf numFmtId="190" fontId="6" fillId="0" borderId="11" xfId="0" applyNumberFormat="1" applyFont="1" applyFill="1" applyBorder="1" applyAlignment="1">
      <alignment horizontal="center" vertical="center"/>
    </xf>
    <xf numFmtId="190" fontId="6" fillId="33" borderId="0" xfId="118" applyNumberFormat="1" applyFont="1" applyFill="1" applyBorder="1" applyAlignment="1">
      <alignment horizontal="right" vertical="center"/>
      <protection/>
    </xf>
    <xf numFmtId="190" fontId="6" fillId="0" borderId="0" xfId="118" applyNumberFormat="1" applyFont="1" applyFill="1" applyBorder="1" applyAlignment="1">
      <alignment horizontal="right" vertical="center"/>
      <protection/>
    </xf>
    <xf numFmtId="189" fontId="6" fillId="0" borderId="0" xfId="118" applyNumberFormat="1" applyFont="1" applyFill="1" applyBorder="1" applyAlignment="1">
      <alignment horizontal="center" vertical="center"/>
      <protection/>
    </xf>
    <xf numFmtId="190" fontId="7" fillId="33" borderId="0" xfId="118" applyNumberFormat="1" applyFont="1" applyFill="1" applyBorder="1" applyAlignment="1">
      <alignment horizontal="right" vertical="center"/>
      <protection/>
    </xf>
    <xf numFmtId="190" fontId="7" fillId="33" borderId="11" xfId="118" applyNumberFormat="1" applyFont="1" applyFill="1" applyBorder="1" applyAlignment="1">
      <alignment horizontal="right" vertical="center"/>
      <protection/>
    </xf>
    <xf numFmtId="190" fontId="7" fillId="0" borderId="11" xfId="118" applyNumberFormat="1" applyFont="1" applyFill="1" applyBorder="1" applyAlignment="1">
      <alignment horizontal="right" vertical="center"/>
      <protection/>
    </xf>
    <xf numFmtId="189" fontId="56" fillId="0" borderId="0" xfId="0" applyNumberFormat="1" applyFont="1" applyFill="1" applyBorder="1" applyAlignment="1">
      <alignment horizontal="left" vertical="center"/>
    </xf>
    <xf numFmtId="190" fontId="7" fillId="33" borderId="0" xfId="119" applyNumberFormat="1" applyFont="1" applyFill="1" applyBorder="1" applyAlignment="1">
      <alignment horizontal="right" vertical="center"/>
      <protection/>
    </xf>
    <xf numFmtId="189" fontId="7" fillId="0" borderId="0" xfId="119" applyNumberFormat="1" applyFont="1" applyFill="1" applyBorder="1" applyAlignment="1">
      <alignment horizontal="left" vertical="center"/>
      <protection/>
    </xf>
    <xf numFmtId="190" fontId="7" fillId="0" borderId="0" xfId="119" applyNumberFormat="1" applyFont="1" applyFill="1" applyBorder="1" applyAlignment="1">
      <alignment horizontal="right" vertical="center"/>
      <protection/>
    </xf>
    <xf numFmtId="189" fontId="7" fillId="0" borderId="0" xfId="119" applyNumberFormat="1" applyFont="1" applyFill="1" applyBorder="1" applyAlignment="1">
      <alignment horizontal="center" vertical="center"/>
      <protection/>
    </xf>
    <xf numFmtId="189" fontId="6" fillId="0" borderId="0" xfId="119" applyNumberFormat="1" applyFont="1" applyFill="1" applyBorder="1" applyAlignment="1">
      <alignment horizontal="left" vertical="center"/>
      <protection/>
    </xf>
    <xf numFmtId="189" fontId="6" fillId="0" borderId="0" xfId="119" applyNumberFormat="1" applyFont="1" applyFill="1" applyBorder="1" applyAlignment="1">
      <alignment horizontal="center" vertical="center"/>
      <protection/>
    </xf>
    <xf numFmtId="190" fontId="7" fillId="33" borderId="11" xfId="119" applyNumberFormat="1" applyFont="1" applyFill="1" applyBorder="1" applyAlignment="1">
      <alignment horizontal="right" vertical="center"/>
      <protection/>
    </xf>
    <xf numFmtId="190" fontId="7" fillId="0" borderId="11" xfId="119" applyNumberFormat="1" applyFont="1" applyFill="1" applyBorder="1" applyAlignment="1">
      <alignment horizontal="right" vertical="center"/>
      <protection/>
    </xf>
    <xf numFmtId="189" fontId="7" fillId="0" borderId="0" xfId="118" applyNumberFormat="1" applyFont="1" applyFill="1" applyBorder="1" applyAlignment="1">
      <alignment horizontal="center" vertical="center"/>
      <protection/>
    </xf>
    <xf numFmtId="190" fontId="57" fillId="0" borderId="0" xfId="118" applyNumberFormat="1" applyFont="1" applyFill="1" applyBorder="1" applyAlignment="1">
      <alignment horizontal="right" vertical="center"/>
      <protection/>
    </xf>
    <xf numFmtId="190" fontId="7" fillId="33" borderId="12" xfId="118" applyNumberFormat="1" applyFont="1" applyFill="1" applyBorder="1" applyAlignment="1">
      <alignment horizontal="right" vertical="center"/>
      <protection/>
    </xf>
    <xf numFmtId="190" fontId="7" fillId="0" borderId="12" xfId="118" applyNumberFormat="1" applyFont="1" applyFill="1" applyBorder="1" applyAlignment="1">
      <alignment horizontal="right" vertical="center"/>
      <protection/>
    </xf>
    <xf numFmtId="190" fontId="58" fillId="33" borderId="0" xfId="118" applyNumberFormat="1" applyFont="1" applyFill="1" applyBorder="1" applyAlignment="1">
      <alignment horizontal="right" vertical="center"/>
      <protection/>
    </xf>
    <xf numFmtId="189" fontId="58" fillId="0" borderId="0" xfId="118" applyNumberFormat="1" applyFont="1" applyFill="1" applyBorder="1" applyAlignment="1">
      <alignment horizontal="left" vertical="center"/>
      <protection/>
    </xf>
    <xf numFmtId="190" fontId="58" fillId="0" borderId="0" xfId="118" applyNumberFormat="1" applyFont="1" applyFill="1" applyBorder="1" applyAlignment="1">
      <alignment horizontal="right" vertical="center"/>
      <protection/>
    </xf>
    <xf numFmtId="189" fontId="58" fillId="0" borderId="0" xfId="118" applyNumberFormat="1" applyFont="1" applyFill="1" applyBorder="1" applyAlignment="1">
      <alignment horizontal="center" vertical="center"/>
      <protection/>
    </xf>
    <xf numFmtId="189" fontId="6" fillId="0" borderId="0" xfId="0" applyNumberFormat="1" applyFont="1" applyAlignment="1">
      <alignment horizontal="left" vertical="center"/>
    </xf>
    <xf numFmtId="189" fontId="7" fillId="0" borderId="0" xfId="0" applyNumberFormat="1" applyFont="1" applyAlignment="1">
      <alignment horizontal="center" vertical="center"/>
    </xf>
    <xf numFmtId="189" fontId="7" fillId="0" borderId="0" xfId="0" applyNumberFormat="1" applyFont="1" applyAlignment="1">
      <alignment horizontal="left" vertical="center"/>
    </xf>
    <xf numFmtId="190" fontId="7" fillId="0" borderId="0" xfId="0" applyNumberFormat="1" applyFont="1" applyAlignment="1">
      <alignment horizontal="right" vertical="center"/>
    </xf>
    <xf numFmtId="189" fontId="8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vertical="center"/>
    </xf>
    <xf numFmtId="189" fontId="6" fillId="0" borderId="11" xfId="0" applyNumberFormat="1" applyFont="1" applyBorder="1" applyAlignment="1">
      <alignment horizontal="left" vertical="center"/>
    </xf>
    <xf numFmtId="189" fontId="7" fillId="0" borderId="11" xfId="0" applyNumberFormat="1" applyFont="1" applyBorder="1" applyAlignment="1">
      <alignment horizontal="center" vertical="center"/>
    </xf>
    <xf numFmtId="189" fontId="7" fillId="0" borderId="11" xfId="0" applyNumberFormat="1" applyFont="1" applyBorder="1" applyAlignment="1">
      <alignment horizontal="left" vertical="center"/>
    </xf>
    <xf numFmtId="190" fontId="7" fillId="0" borderId="11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/>
    </xf>
    <xf numFmtId="190" fontId="6" fillId="0" borderId="11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7" fillId="33" borderId="0" xfId="0" applyNumberFormat="1" applyFont="1" applyFill="1" applyAlignment="1">
      <alignment vertical="center"/>
    </xf>
    <xf numFmtId="187" fontId="7" fillId="0" borderId="0" xfId="0" applyNumberFormat="1" applyFont="1" applyAlignment="1">
      <alignment horizontal="left" vertical="center"/>
    </xf>
    <xf numFmtId="187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>
      <alignment horizontal="right" vertical="center"/>
    </xf>
    <xf numFmtId="194" fontId="7" fillId="0" borderId="0" xfId="55" applyNumberFormat="1" applyFont="1" applyFill="1" applyBorder="1" applyAlignment="1">
      <alignment horizontal="right" vertical="center" wrapText="1"/>
    </xf>
    <xf numFmtId="188" fontId="7" fillId="0" borderId="0" xfId="55" applyFont="1" applyFill="1" applyAlignment="1">
      <alignment horizontal="right" vertical="center" wrapText="1"/>
    </xf>
    <xf numFmtId="188" fontId="7" fillId="33" borderId="0" xfId="55" applyFont="1" applyFill="1" applyAlignment="1">
      <alignment horizontal="right" vertical="center" wrapText="1"/>
    </xf>
    <xf numFmtId="188" fontId="7" fillId="0" borderId="0" xfId="55" applyFont="1" applyFill="1" applyBorder="1" applyAlignment="1">
      <alignment horizontal="right" vertical="center" wrapText="1"/>
    </xf>
    <xf numFmtId="189" fontId="7" fillId="0" borderId="11" xfId="0" applyNumberFormat="1" applyFont="1" applyBorder="1" applyAlignment="1">
      <alignment vertical="center"/>
    </xf>
    <xf numFmtId="189" fontId="7" fillId="0" borderId="0" xfId="0" applyNumberFormat="1" applyFont="1" applyAlignment="1">
      <alignment horizontal="right" vertical="center"/>
    </xf>
    <xf numFmtId="191" fontId="7" fillId="0" borderId="0" xfId="0" applyNumberFormat="1" applyFont="1" applyAlignment="1">
      <alignment horizontal="center" vertical="center"/>
    </xf>
    <xf numFmtId="188" fontId="7" fillId="33" borderId="0" xfId="55" applyFont="1" applyFill="1" applyBorder="1" applyAlignment="1">
      <alignment horizontal="right" vertical="center" wrapText="1"/>
    </xf>
    <xf numFmtId="189" fontId="7" fillId="0" borderId="11" xfId="0" applyNumberFormat="1" applyFont="1" applyBorder="1" applyAlignment="1">
      <alignment horizontal="right" vertical="center"/>
    </xf>
    <xf numFmtId="190" fontId="7" fillId="0" borderId="12" xfId="0" applyNumberFormat="1" applyFont="1" applyBorder="1" applyAlignment="1">
      <alignment horizontal="right" vertical="center"/>
    </xf>
    <xf numFmtId="187" fontId="7" fillId="0" borderId="11" xfId="0" applyNumberFormat="1" applyFont="1" applyBorder="1" applyAlignment="1">
      <alignment horizontal="left" vertical="center"/>
    </xf>
    <xf numFmtId="187" fontId="7" fillId="0" borderId="11" xfId="0" applyNumberFormat="1" applyFont="1" applyBorder="1" applyAlignment="1">
      <alignment horizontal="center" vertical="center"/>
    </xf>
    <xf numFmtId="189" fontId="7" fillId="0" borderId="0" xfId="0" applyNumberFormat="1" applyFont="1" applyAlignment="1" quotePrefix="1">
      <alignment horizontal="left" vertical="center"/>
    </xf>
    <xf numFmtId="194" fontId="7" fillId="0" borderId="11" xfId="55" applyNumberFormat="1" applyFont="1" applyFill="1" applyBorder="1" applyAlignment="1">
      <alignment horizontal="right" vertical="center" wrapText="1"/>
    </xf>
    <xf numFmtId="191" fontId="6" fillId="0" borderId="0" xfId="0" applyNumberFormat="1" applyFont="1" applyAlignment="1">
      <alignment horizontal="left" vertical="center"/>
    </xf>
    <xf numFmtId="191" fontId="7" fillId="0" borderId="0" xfId="0" applyNumberFormat="1" applyFont="1" applyAlignment="1">
      <alignment horizontal="left" vertical="center"/>
    </xf>
    <xf numFmtId="191" fontId="7" fillId="0" borderId="0" xfId="0" applyNumberFormat="1" applyFont="1" applyAlignment="1">
      <alignment horizontal="right" vertical="center"/>
    </xf>
    <xf numFmtId="191" fontId="7" fillId="0" borderId="0" xfId="0" applyNumberFormat="1" applyFont="1" applyAlignment="1">
      <alignment vertical="center"/>
    </xf>
    <xf numFmtId="189" fontId="7" fillId="0" borderId="0" xfId="130" applyNumberFormat="1" applyFont="1" applyFill="1" applyBorder="1" applyAlignment="1">
      <alignment horizontal="right" vertical="center"/>
      <protection/>
    </xf>
    <xf numFmtId="189" fontId="11" fillId="0" borderId="0" xfId="131" applyNumberFormat="1" applyFont="1" applyFill="1" applyBorder="1" applyAlignment="1">
      <alignment vertical="center"/>
      <protection/>
    </xf>
    <xf numFmtId="196" fontId="11" fillId="0" borderId="0" xfId="131" applyNumberFormat="1" applyFont="1" applyFill="1" applyAlignment="1">
      <alignment horizontal="right" vertical="center"/>
      <protection/>
    </xf>
    <xf numFmtId="190" fontId="11" fillId="0" borderId="0" xfId="131" applyNumberFormat="1" applyFont="1" applyFill="1" applyBorder="1" applyAlignment="1">
      <alignment vertical="center"/>
      <protection/>
    </xf>
    <xf numFmtId="189" fontId="7" fillId="0" borderId="0" xfId="118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horizontal="right" vertical="center"/>
    </xf>
    <xf numFmtId="196" fontId="11" fillId="0" borderId="0" xfId="42" applyNumberFormat="1" applyFont="1" applyFill="1" applyAlignment="1">
      <alignment horizontal="center" vertical="center"/>
    </xf>
    <xf numFmtId="0" fontId="12" fillId="0" borderId="0" xfId="131" applyFont="1" applyFill="1" applyAlignment="1">
      <alignment horizontal="right" vertical="center"/>
      <protection/>
    </xf>
    <xf numFmtId="189" fontId="7" fillId="0" borderId="11" xfId="118" applyNumberFormat="1" applyFont="1" applyFill="1" applyBorder="1" applyAlignment="1">
      <alignment horizontal="right" vertical="center"/>
      <protection/>
    </xf>
    <xf numFmtId="191" fontId="7" fillId="0" borderId="0" xfId="110" applyNumberFormat="1" applyFont="1" applyAlignment="1">
      <alignment horizontal="center" vertical="center"/>
      <protection/>
    </xf>
    <xf numFmtId="43" fontId="7" fillId="33" borderId="0" xfId="42" applyFont="1" applyFill="1" applyBorder="1" applyAlignment="1">
      <alignment horizontal="right" vertical="center" wrapText="1"/>
    </xf>
    <xf numFmtId="43" fontId="7" fillId="33" borderId="11" xfId="42" applyFont="1" applyFill="1" applyBorder="1" applyAlignment="1">
      <alignment horizontal="right" vertical="center" wrapText="1"/>
    </xf>
    <xf numFmtId="187" fontId="6" fillId="0" borderId="11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90" fontId="11" fillId="0" borderId="0" xfId="42" applyNumberFormat="1" applyFont="1" applyFill="1" applyBorder="1" applyAlignment="1">
      <alignment vertical="center"/>
    </xf>
    <xf numFmtId="190" fontId="7" fillId="33" borderId="11" xfId="0" applyNumberFormat="1" applyFont="1" applyFill="1" applyBorder="1" applyAlignment="1">
      <alignment horizontal="right" vertical="center"/>
    </xf>
    <xf numFmtId="190" fontId="7" fillId="33" borderId="11" xfId="130" applyNumberFormat="1" applyFont="1" applyFill="1" applyBorder="1" applyAlignment="1">
      <alignment horizontal="right" vertical="center"/>
      <protection/>
    </xf>
    <xf numFmtId="190" fontId="7" fillId="33" borderId="11" xfId="110" applyNumberFormat="1" applyFont="1" applyFill="1" applyBorder="1" applyAlignment="1">
      <alignment horizontal="right" vertical="center"/>
      <protection/>
    </xf>
    <xf numFmtId="190" fontId="7" fillId="33" borderId="11" xfId="118" applyNumberFormat="1" applyFont="1" applyFill="1" applyBorder="1" applyAlignment="1">
      <alignment horizontal="right" vertical="center"/>
      <protection/>
    </xf>
    <xf numFmtId="190" fontId="7" fillId="33" borderId="11" xfId="119" applyNumberFormat="1" applyFont="1" applyFill="1" applyBorder="1" applyAlignment="1">
      <alignment horizontal="right" vertical="center"/>
      <protection/>
    </xf>
    <xf numFmtId="189" fontId="6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Alignment="1">
      <alignment horizontal="right" vertical="center"/>
    </xf>
    <xf numFmtId="191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 quotePrefix="1">
      <alignment horizontal="left" vertical="center"/>
    </xf>
    <xf numFmtId="190" fontId="7" fillId="33" borderId="0" xfId="130" applyNumberFormat="1" applyFont="1" applyFill="1" applyBorder="1" applyAlignment="1">
      <alignment horizontal="right" vertical="center"/>
      <protection/>
    </xf>
    <xf numFmtId="189" fontId="7" fillId="33" borderId="0" xfId="130" applyNumberFormat="1" applyFont="1" applyFill="1" applyBorder="1" applyAlignment="1">
      <alignment vertical="center"/>
      <protection/>
    </xf>
    <xf numFmtId="189" fontId="6" fillId="0" borderId="0" xfId="118" applyNumberFormat="1" applyFont="1" applyFill="1" applyBorder="1" applyAlignment="1">
      <alignment horizontal="left" vertical="center"/>
      <protection/>
    </xf>
    <xf numFmtId="190" fontId="7" fillId="0" borderId="0" xfId="118" applyNumberFormat="1" applyFont="1" applyFill="1" applyBorder="1" applyAlignment="1">
      <alignment horizontal="right" vertical="center"/>
      <protection/>
    </xf>
    <xf numFmtId="190" fontId="7" fillId="33" borderId="0" xfId="110" applyNumberFormat="1" applyFont="1" applyFill="1" applyBorder="1" applyAlignment="1">
      <alignment horizontal="right" vertical="center"/>
      <protection/>
    </xf>
    <xf numFmtId="189" fontId="6" fillId="0" borderId="0" xfId="118" applyNumberFormat="1" applyFont="1" applyFill="1" applyBorder="1" applyAlignment="1">
      <alignment horizontal="center" vertical="center"/>
      <protection/>
    </xf>
    <xf numFmtId="190" fontId="7" fillId="33" borderId="0" xfId="118" applyNumberFormat="1" applyFont="1" applyFill="1" applyBorder="1" applyAlignment="1">
      <alignment horizontal="right" vertical="center"/>
      <protection/>
    </xf>
    <xf numFmtId="190" fontId="7" fillId="33" borderId="0" xfId="119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Alignment="1">
      <alignment horizontal="right" vertical="center"/>
    </xf>
    <xf numFmtId="189" fontId="7" fillId="0" borderId="0" xfId="0" applyNumberFormat="1" applyFont="1" applyFill="1" applyAlignment="1">
      <alignment horizontal="center" vertical="center"/>
    </xf>
    <xf numFmtId="202" fontId="11" fillId="33" borderId="0" xfId="131" applyNumberFormat="1" applyFont="1" applyFill="1" applyAlignment="1">
      <alignment vertical="center"/>
      <protection/>
    </xf>
    <xf numFmtId="194" fontId="11" fillId="33" borderId="0" xfId="42" applyNumberFormat="1" applyFont="1" applyFill="1" applyAlignment="1">
      <alignment horizontal="right" vertical="center"/>
    </xf>
    <xf numFmtId="189" fontId="7" fillId="0" borderId="0" xfId="0" applyNumberFormat="1" applyFont="1" applyFill="1" applyAlignment="1" quotePrefix="1">
      <alignment horizontal="center" vertical="center"/>
    </xf>
    <xf numFmtId="191" fontId="7" fillId="0" borderId="0" xfId="0" applyNumberFormat="1" applyFont="1" applyFill="1" applyAlignment="1" quotePrefix="1">
      <alignment horizontal="center" vertical="center"/>
    </xf>
    <xf numFmtId="191" fontId="7" fillId="0" borderId="0" xfId="0" applyNumberFormat="1" applyFont="1" applyFill="1" applyAlignment="1">
      <alignment horizontal="center"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left" vertical="center"/>
    </xf>
    <xf numFmtId="190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vertical="center"/>
    </xf>
    <xf numFmtId="189" fontId="7" fillId="0" borderId="11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190" fontId="7" fillId="33" borderId="0" xfId="0" applyNumberFormat="1" applyFont="1" applyFill="1" applyAlignment="1">
      <alignment horizontal="right" vertical="center"/>
    </xf>
    <xf numFmtId="191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 quotePrefix="1">
      <alignment horizontal="left" vertical="center"/>
    </xf>
    <xf numFmtId="190" fontId="7" fillId="33" borderId="0" xfId="130" applyNumberFormat="1" applyFont="1" applyFill="1" applyBorder="1" applyAlignment="1">
      <alignment horizontal="right" vertical="center"/>
      <protection/>
    </xf>
    <xf numFmtId="189" fontId="6" fillId="0" borderId="0" xfId="118" applyNumberFormat="1" applyFont="1" applyFill="1" applyBorder="1" applyAlignment="1">
      <alignment horizontal="left" vertical="center"/>
      <protection/>
    </xf>
    <xf numFmtId="192" fontId="7" fillId="0" borderId="0" xfId="0" applyNumberFormat="1" applyFont="1" applyFill="1" applyBorder="1" applyAlignment="1">
      <alignment horizontal="right" vertical="center"/>
    </xf>
    <xf numFmtId="190" fontId="11" fillId="33" borderId="0" xfId="131" applyNumberFormat="1" applyFont="1" applyFill="1" applyAlignment="1">
      <alignment vertical="center"/>
      <protection/>
    </xf>
    <xf numFmtId="190" fontId="11" fillId="33" borderId="0" xfId="131" applyNumberFormat="1" applyFont="1" applyFill="1" applyAlignment="1">
      <alignment horizontal="right" vertical="center"/>
      <protection/>
    </xf>
    <xf numFmtId="190" fontId="11" fillId="33" borderId="11" xfId="131" applyNumberFormat="1" applyFont="1" applyFill="1" applyBorder="1" applyAlignment="1">
      <alignment horizontal="right" vertical="center"/>
      <protection/>
    </xf>
    <xf numFmtId="190" fontId="7" fillId="0" borderId="0" xfId="118" applyNumberFormat="1" applyFont="1" applyFill="1" applyBorder="1" applyAlignment="1">
      <alignment horizontal="right" vertical="center"/>
      <protection/>
    </xf>
    <xf numFmtId="189" fontId="6" fillId="0" borderId="0" xfId="118" applyNumberFormat="1" applyFont="1" applyFill="1" applyBorder="1" applyAlignment="1">
      <alignment horizontal="center" vertical="center"/>
      <protection/>
    </xf>
    <xf numFmtId="190" fontId="7" fillId="33" borderId="0" xfId="118" applyNumberFormat="1" applyFont="1" applyFill="1" applyBorder="1" applyAlignment="1">
      <alignment horizontal="right" vertical="center"/>
      <protection/>
    </xf>
    <xf numFmtId="189" fontId="6" fillId="0" borderId="0" xfId="0" applyNumberFormat="1" applyFont="1" applyAlignment="1">
      <alignment horizontal="left" vertical="center"/>
    </xf>
    <xf numFmtId="189" fontId="7" fillId="0" borderId="0" xfId="0" applyNumberFormat="1" applyFont="1" applyAlignment="1">
      <alignment horizontal="left" vertical="center"/>
    </xf>
    <xf numFmtId="190" fontId="7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vertical="center"/>
    </xf>
    <xf numFmtId="189" fontId="7" fillId="0" borderId="0" xfId="0" applyNumberFormat="1" applyFont="1" applyFill="1" applyAlignment="1">
      <alignment vertical="center"/>
    </xf>
    <xf numFmtId="194" fontId="7" fillId="33" borderId="11" xfId="42" applyNumberFormat="1" applyFont="1" applyFill="1" applyBorder="1" applyAlignment="1">
      <alignment horizontal="right" vertical="center" wrapText="1"/>
    </xf>
    <xf numFmtId="194" fontId="7" fillId="0" borderId="0" xfId="110" applyNumberFormat="1" applyFont="1" applyFill="1" applyBorder="1" applyAlignment="1">
      <alignment horizontal="right" vertical="center"/>
      <protection/>
    </xf>
    <xf numFmtId="202" fontId="7" fillId="33" borderId="0" xfId="42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Alignment="1">
      <alignment horizontal="left" vertical="center"/>
    </xf>
    <xf numFmtId="187" fontId="7" fillId="0" borderId="0" xfId="0" applyNumberFormat="1" applyFont="1" applyFill="1" applyAlignment="1">
      <alignment horizontal="left" vertical="center"/>
    </xf>
    <xf numFmtId="187" fontId="7" fillId="0" borderId="0" xfId="0" applyNumberFormat="1" applyFont="1" applyFill="1" applyAlignment="1">
      <alignment horizontal="center" vertical="center"/>
    </xf>
    <xf numFmtId="189" fontId="7" fillId="0" borderId="11" xfId="0" applyNumberFormat="1" applyFont="1" applyBorder="1" applyAlignment="1">
      <alignment horizontal="left" vertical="center" shrinkToFit="1"/>
    </xf>
    <xf numFmtId="189" fontId="7" fillId="0" borderId="11" xfId="0" applyNumberFormat="1" applyFont="1" applyFill="1" applyBorder="1" applyAlignment="1">
      <alignment horizontal="left" vertical="center"/>
    </xf>
    <xf numFmtId="190" fontId="12" fillId="0" borderId="13" xfId="131" applyNumberFormat="1" applyFont="1" applyFill="1" applyBorder="1" applyAlignment="1">
      <alignment horizontal="center" vertical="center"/>
      <protection/>
    </xf>
    <xf numFmtId="0" fontId="12" fillId="0" borderId="13" xfId="131" applyFont="1" applyFill="1" applyBorder="1" applyAlignment="1">
      <alignment horizontal="center" vertical="center"/>
      <protection/>
    </xf>
    <xf numFmtId="190" fontId="12" fillId="0" borderId="11" xfId="47" applyNumberFormat="1" applyFont="1" applyFill="1" applyBorder="1" applyAlignment="1">
      <alignment horizontal="center" vertical="center"/>
    </xf>
    <xf numFmtId="189" fontId="6" fillId="0" borderId="11" xfId="110" applyNumberFormat="1" applyFont="1" applyFill="1" applyBorder="1" applyAlignment="1">
      <alignment horizontal="center" vertical="center"/>
      <protection/>
    </xf>
    <xf numFmtId="189" fontId="6" fillId="0" borderId="11" xfId="118" applyNumberFormat="1" applyFont="1" applyFill="1" applyBorder="1" applyAlignment="1">
      <alignment horizontal="center" vertical="center"/>
      <protection/>
    </xf>
    <xf numFmtId="189" fontId="6" fillId="0" borderId="13" xfId="110" applyNumberFormat="1" applyFont="1" applyFill="1" applyBorder="1" applyAlignment="1">
      <alignment horizontal="center" vertical="center"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5 2" xfId="45"/>
    <cellStyle name="Comma 10 15 2 2" xfId="46"/>
    <cellStyle name="Comma 12 2 2" xfId="47"/>
    <cellStyle name="Comma 12 2 2 2" xfId="48"/>
    <cellStyle name="Comma 13 2 3" xfId="49"/>
    <cellStyle name="Comma 13 2 3 2" xfId="50"/>
    <cellStyle name="Comma 19" xfId="51"/>
    <cellStyle name="Comma 19 2" xfId="52"/>
    <cellStyle name="Comma 19 4" xfId="53"/>
    <cellStyle name="Comma 19 4 2" xfId="54"/>
    <cellStyle name="Comma 2" xfId="55"/>
    <cellStyle name="Comma 2 2" xfId="56"/>
    <cellStyle name="Comma 2 2 2" xfId="57"/>
    <cellStyle name="Comma 2 2 3" xfId="58"/>
    <cellStyle name="Comma 2 3" xfId="59"/>
    <cellStyle name="Comma 2 3 2" xfId="60"/>
    <cellStyle name="Comma 2 4" xfId="61"/>
    <cellStyle name="Comma 2 5" xfId="62"/>
    <cellStyle name="Comma 2 7" xfId="63"/>
    <cellStyle name="Comma 2 7 2" xfId="64"/>
    <cellStyle name="Comma 2 7 2 2" xfId="65"/>
    <cellStyle name="Comma 2 7 3" xfId="66"/>
    <cellStyle name="Comma 3" xfId="67"/>
    <cellStyle name="Comma 3 2" xfId="68"/>
    <cellStyle name="Comma 3 2 2" xfId="69"/>
    <cellStyle name="Comma 3 3" xfId="70"/>
    <cellStyle name="Comma 3 4" xfId="71"/>
    <cellStyle name="Comma 3 5" xfId="72"/>
    <cellStyle name="Comma 3 5 2" xfId="73"/>
    <cellStyle name="Comma 4" xfId="74"/>
    <cellStyle name="Comma 4 2" xfId="75"/>
    <cellStyle name="Comma 4 2 2" xfId="76"/>
    <cellStyle name="Comma 4 3" xfId="77"/>
    <cellStyle name="Comma 4 4" xfId="78"/>
    <cellStyle name="Comma 5" xfId="79"/>
    <cellStyle name="Comma 6" xfId="80"/>
    <cellStyle name="Comma 6 2" xfId="81"/>
    <cellStyle name="Comma 68" xfId="82"/>
    <cellStyle name="Comma 7" xfId="83"/>
    <cellStyle name="Comma 7 2" xfId="84"/>
    <cellStyle name="Comma 8" xfId="85"/>
    <cellStyle name="Comma 8 2" xfId="86"/>
    <cellStyle name="Comma 9" xfId="87"/>
    <cellStyle name="Currency" xfId="88"/>
    <cellStyle name="Currency [0]" xfId="89"/>
    <cellStyle name="Explanatory Text" xfId="90"/>
    <cellStyle name="Explanatory Text 2" xfId="91"/>
    <cellStyle name="Explanatory Text 2 3 2" xfId="92"/>
    <cellStyle name="Good" xfId="93"/>
    <cellStyle name="Heading 1" xfId="94"/>
    <cellStyle name="Heading 2" xfId="95"/>
    <cellStyle name="Heading 3" xfId="96"/>
    <cellStyle name="Heading 4" xfId="97"/>
    <cellStyle name="Hyperlink 2" xfId="98"/>
    <cellStyle name="Hyperlink 2 2" xfId="99"/>
    <cellStyle name="Hyperlink 2 2 2" xfId="100"/>
    <cellStyle name="Hyperlink 2 3" xfId="101"/>
    <cellStyle name="Input" xfId="102"/>
    <cellStyle name="Linked Cell" xfId="103"/>
    <cellStyle name="Neutral" xfId="104"/>
    <cellStyle name="Normal - Style1" xfId="105"/>
    <cellStyle name="Normal 10 4" xfId="106"/>
    <cellStyle name="Normal 11 3 2" xfId="107"/>
    <cellStyle name="Normal 15" xfId="108"/>
    <cellStyle name="Normal 2" xfId="109"/>
    <cellStyle name="Normal 2 13" xfId="110"/>
    <cellStyle name="Normal 2 13 13" xfId="111"/>
    <cellStyle name="Normal 2 2" xfId="112"/>
    <cellStyle name="Normal 2 2 2" xfId="113"/>
    <cellStyle name="Normal 2 2 3 6" xfId="114"/>
    <cellStyle name="Normal 2 3" xfId="115"/>
    <cellStyle name="Normal 2 4" xfId="116"/>
    <cellStyle name="Normal 296" xfId="117"/>
    <cellStyle name="Normal 3" xfId="118"/>
    <cellStyle name="Normal 3 2" xfId="119"/>
    <cellStyle name="Normal 3 2 3" xfId="120"/>
    <cellStyle name="Normal 3 3" xfId="121"/>
    <cellStyle name="Normal 3 3 2 3" xfId="122"/>
    <cellStyle name="Normal 3 4" xfId="123"/>
    <cellStyle name="Normal 4" xfId="124"/>
    <cellStyle name="Normal 4 2" xfId="125"/>
    <cellStyle name="Normal 6" xfId="126"/>
    <cellStyle name="Normal 6 2" xfId="127"/>
    <cellStyle name="Normal 70" xfId="128"/>
    <cellStyle name="Normal 8" xfId="129"/>
    <cellStyle name="Normal_EGCO_June10 TE" xfId="130"/>
    <cellStyle name="Normal_KEGCO_2002" xfId="131"/>
    <cellStyle name="Note" xfId="132"/>
    <cellStyle name="Output" xfId="133"/>
    <cellStyle name="Percent" xfId="134"/>
    <cellStyle name="Percent 112" xfId="135"/>
    <cellStyle name="Percent 2" xfId="136"/>
    <cellStyle name="Percent 2 5" xfId="137"/>
    <cellStyle name="Percent 2 5 2" xfId="138"/>
    <cellStyle name="Percent 4" xfId="139"/>
    <cellStyle name="Title" xfId="140"/>
    <cellStyle name="Total" xfId="141"/>
    <cellStyle name="Warning Text" xfId="142"/>
    <cellStyle name="ปกติ_USCT2" xfId="143"/>
    <cellStyle name="一般 5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M162"/>
  <sheetViews>
    <sheetView tabSelected="1" zoomScale="80" zoomScaleNormal="80" zoomScaleSheetLayoutView="100" zoomScalePageLayoutView="0" workbookViewId="0" topLeftCell="A1">
      <selection activeCell="C18" sqref="C18"/>
    </sheetView>
  </sheetViews>
  <sheetFormatPr defaultColWidth="9.28125" defaultRowHeight="19.5" customHeight="1"/>
  <cols>
    <col min="1" max="2" width="1.28515625" style="177" customWidth="1"/>
    <col min="3" max="3" width="39.140625" style="177" customWidth="1"/>
    <col min="4" max="4" width="8.00390625" style="249" customWidth="1"/>
    <col min="5" max="5" width="0.71875" style="177" customWidth="1"/>
    <col min="6" max="6" width="14.28125" style="178" customWidth="1"/>
    <col min="7" max="7" width="0.71875" style="177" customWidth="1"/>
    <col min="8" max="8" width="11.7109375" style="178" customWidth="1"/>
    <col min="9" max="9" width="0.71875" style="176" customWidth="1"/>
    <col min="10" max="10" width="14.28125" style="178" customWidth="1"/>
    <col min="11" max="11" width="0.71875" style="177" customWidth="1"/>
    <col min="12" max="12" width="12.57421875" style="178" customWidth="1"/>
    <col min="13" max="16384" width="9.28125" style="180" customWidth="1"/>
  </cols>
  <sheetData>
    <row r="1" spans="1:12" ht="19.5" customHeight="1">
      <c r="A1" s="175" t="s">
        <v>0</v>
      </c>
      <c r="B1" s="175"/>
      <c r="C1" s="175"/>
      <c r="L1" s="179"/>
    </row>
    <row r="2" spans="1:3" ht="19.5" customHeight="1">
      <c r="A2" s="175" t="s">
        <v>1</v>
      </c>
      <c r="B2" s="175"/>
      <c r="C2" s="175"/>
    </row>
    <row r="3" spans="1:12" ht="19.5" customHeight="1">
      <c r="A3" s="181" t="s">
        <v>225</v>
      </c>
      <c r="B3" s="181"/>
      <c r="C3" s="181"/>
      <c r="D3" s="261"/>
      <c r="E3" s="183"/>
      <c r="F3" s="184"/>
      <c r="G3" s="183"/>
      <c r="H3" s="184"/>
      <c r="I3" s="182"/>
      <c r="J3" s="184"/>
      <c r="K3" s="183"/>
      <c r="L3" s="184"/>
    </row>
    <row r="5" spans="1:12" ht="18" customHeight="1">
      <c r="A5" s="180"/>
      <c r="D5" s="255"/>
      <c r="E5" s="175"/>
      <c r="F5" s="184"/>
      <c r="G5" s="185"/>
      <c r="H5" s="186" t="s">
        <v>2</v>
      </c>
      <c r="I5" s="187"/>
      <c r="J5" s="184"/>
      <c r="K5" s="185"/>
      <c r="L5" s="186" t="s">
        <v>133</v>
      </c>
    </row>
    <row r="6" spans="1:12" ht="18" customHeight="1">
      <c r="A6" s="180"/>
      <c r="D6" s="255"/>
      <c r="E6" s="175"/>
      <c r="F6" s="188" t="s">
        <v>3</v>
      </c>
      <c r="G6" s="175"/>
      <c r="H6" s="188" t="s">
        <v>4</v>
      </c>
      <c r="I6" s="189"/>
      <c r="J6" s="188" t="s">
        <v>3</v>
      </c>
      <c r="K6" s="175"/>
      <c r="L6" s="188" t="s">
        <v>4</v>
      </c>
    </row>
    <row r="7" spans="5:12" ht="18" customHeight="1">
      <c r="E7" s="175"/>
      <c r="F7" s="188" t="s">
        <v>184</v>
      </c>
      <c r="G7" s="175"/>
      <c r="H7" s="188" t="s">
        <v>5</v>
      </c>
      <c r="I7" s="189"/>
      <c r="J7" s="188" t="s">
        <v>184</v>
      </c>
      <c r="K7" s="175"/>
      <c r="L7" s="188" t="s">
        <v>5</v>
      </c>
    </row>
    <row r="8" spans="5:12" ht="18" customHeight="1">
      <c r="E8" s="175"/>
      <c r="F8" s="188" t="s">
        <v>214</v>
      </c>
      <c r="G8" s="175"/>
      <c r="H8" s="188" t="s">
        <v>161</v>
      </c>
      <c r="I8" s="189"/>
      <c r="J8" s="188" t="s">
        <v>214</v>
      </c>
      <c r="K8" s="175"/>
      <c r="L8" s="188" t="s">
        <v>161</v>
      </c>
    </row>
    <row r="9" spans="4:12" ht="18" customHeight="1">
      <c r="D9" s="264" t="s">
        <v>6</v>
      </c>
      <c r="E9" s="175"/>
      <c r="F9" s="186" t="s">
        <v>7</v>
      </c>
      <c r="G9" s="175"/>
      <c r="H9" s="186" t="s">
        <v>7</v>
      </c>
      <c r="I9" s="189"/>
      <c r="J9" s="186" t="s">
        <v>7</v>
      </c>
      <c r="K9" s="175"/>
      <c r="L9" s="186" t="s">
        <v>7</v>
      </c>
    </row>
    <row r="10" spans="4:12" ht="6" customHeight="1">
      <c r="D10" s="281"/>
      <c r="E10" s="175"/>
      <c r="F10" s="190"/>
      <c r="G10" s="180"/>
      <c r="H10" s="180"/>
      <c r="I10" s="180"/>
      <c r="J10" s="190"/>
      <c r="K10" s="180"/>
      <c r="L10" s="180"/>
    </row>
    <row r="11" spans="1:10" ht="18" customHeight="1">
      <c r="A11" s="175" t="s">
        <v>8</v>
      </c>
      <c r="F11" s="21"/>
      <c r="J11" s="21"/>
    </row>
    <row r="12" spans="1:10" ht="6" customHeight="1">
      <c r="A12" s="175"/>
      <c r="F12" s="21"/>
      <c r="J12" s="21"/>
    </row>
    <row r="13" spans="1:11" ht="18" customHeight="1">
      <c r="A13" s="175" t="s">
        <v>9</v>
      </c>
      <c r="F13" s="21"/>
      <c r="G13" s="191"/>
      <c r="I13" s="192"/>
      <c r="J13" s="21"/>
      <c r="K13" s="191"/>
    </row>
    <row r="14" spans="1:11" ht="6" customHeight="1">
      <c r="A14" s="175"/>
      <c r="F14" s="21"/>
      <c r="G14" s="191"/>
      <c r="I14" s="192"/>
      <c r="J14" s="21"/>
      <c r="K14" s="191"/>
    </row>
    <row r="15" spans="1:12" ht="18" customHeight="1">
      <c r="A15" s="177" t="s">
        <v>10</v>
      </c>
      <c r="F15" s="21">
        <v>3565599</v>
      </c>
      <c r="G15" s="193"/>
      <c r="H15" s="180">
        <v>10028952</v>
      </c>
      <c r="I15" s="178"/>
      <c r="J15" s="21">
        <v>375889</v>
      </c>
      <c r="K15" s="178"/>
      <c r="L15" s="180">
        <v>5260281</v>
      </c>
    </row>
    <row r="16" spans="1:12" ht="18" customHeight="1">
      <c r="A16" s="177" t="s">
        <v>11</v>
      </c>
      <c r="D16" s="249">
        <v>8</v>
      </c>
      <c r="F16" s="21">
        <v>9869</v>
      </c>
      <c r="G16" s="193"/>
      <c r="H16" s="194">
        <v>11535</v>
      </c>
      <c r="I16" s="195"/>
      <c r="J16" s="196">
        <v>0</v>
      </c>
      <c r="K16" s="195"/>
      <c r="L16" s="197">
        <v>0</v>
      </c>
    </row>
    <row r="17" spans="1:12" ht="18" customHeight="1">
      <c r="A17" s="177" t="s">
        <v>174</v>
      </c>
      <c r="D17" s="249">
        <v>9</v>
      </c>
      <c r="F17" s="21">
        <v>2095471</v>
      </c>
      <c r="G17" s="191"/>
      <c r="H17" s="180">
        <v>2665758</v>
      </c>
      <c r="I17" s="178"/>
      <c r="J17" s="21">
        <v>312191</v>
      </c>
      <c r="K17" s="178"/>
      <c r="L17" s="180">
        <v>321655</v>
      </c>
    </row>
    <row r="18" spans="1:12" ht="18" customHeight="1">
      <c r="A18" s="177" t="s">
        <v>289</v>
      </c>
      <c r="E18" s="180"/>
      <c r="F18" s="21">
        <v>699309</v>
      </c>
      <c r="G18" s="191"/>
      <c r="H18" s="180">
        <v>509510</v>
      </c>
      <c r="I18" s="178"/>
      <c r="J18" s="21">
        <v>283557</v>
      </c>
      <c r="K18" s="178"/>
      <c r="L18" s="180">
        <v>248084</v>
      </c>
    </row>
    <row r="19" spans="1:12" ht="18" customHeight="1">
      <c r="A19" s="285" t="s">
        <v>215</v>
      </c>
      <c r="B19" s="285"/>
      <c r="C19" s="285"/>
      <c r="F19" s="21"/>
      <c r="G19" s="191"/>
      <c r="H19" s="180"/>
      <c r="I19" s="180"/>
      <c r="J19" s="190"/>
      <c r="K19" s="180"/>
      <c r="L19" s="180"/>
    </row>
    <row r="20" spans="1:12" ht="18" customHeight="1">
      <c r="A20" s="285"/>
      <c r="B20" s="285" t="s">
        <v>284</v>
      </c>
      <c r="C20" s="285"/>
      <c r="F20" s="21">
        <v>7658</v>
      </c>
      <c r="G20" s="191"/>
      <c r="H20" s="180">
        <v>3193</v>
      </c>
      <c r="I20" s="180"/>
      <c r="J20" s="190">
        <v>1853850</v>
      </c>
      <c r="K20" s="180"/>
      <c r="L20" s="180">
        <v>1013818</v>
      </c>
    </row>
    <row r="21" spans="1:12" ht="18" customHeight="1">
      <c r="A21" s="177" t="s">
        <v>216</v>
      </c>
      <c r="F21" s="21"/>
      <c r="G21" s="191"/>
      <c r="H21" s="180"/>
      <c r="I21" s="180"/>
      <c r="J21" s="190"/>
      <c r="K21" s="180"/>
      <c r="L21" s="180"/>
    </row>
    <row r="22" spans="2:12" ht="18" customHeight="1">
      <c r="B22" s="177" t="s">
        <v>202</v>
      </c>
      <c r="F22" s="21">
        <v>75000</v>
      </c>
      <c r="G22" s="191"/>
      <c r="H22" s="180">
        <v>56250</v>
      </c>
      <c r="I22" s="180"/>
      <c r="J22" s="265">
        <v>845139</v>
      </c>
      <c r="K22" s="180"/>
      <c r="L22" s="197">
        <v>0</v>
      </c>
    </row>
    <row r="23" spans="1:12" ht="18" customHeight="1">
      <c r="A23" s="177" t="s">
        <v>12</v>
      </c>
      <c r="F23" s="228">
        <v>742759</v>
      </c>
      <c r="G23" s="191"/>
      <c r="H23" s="198">
        <v>757678</v>
      </c>
      <c r="I23" s="178"/>
      <c r="J23" s="25">
        <v>163422</v>
      </c>
      <c r="K23" s="178"/>
      <c r="L23" s="198">
        <v>200587</v>
      </c>
    </row>
    <row r="24" spans="6:11" ht="6" customHeight="1">
      <c r="F24" s="21"/>
      <c r="G24" s="191"/>
      <c r="I24" s="192"/>
      <c r="J24" s="21"/>
      <c r="K24" s="191"/>
    </row>
    <row r="25" spans="1:12" ht="18" customHeight="1">
      <c r="A25" s="175" t="s">
        <v>13</v>
      </c>
      <c r="F25" s="25">
        <f>SUM(E15:F23)</f>
        <v>7195665</v>
      </c>
      <c r="G25" s="191"/>
      <c r="H25" s="184">
        <f>SUM(G15:H23)</f>
        <v>14032876</v>
      </c>
      <c r="I25" s="192"/>
      <c r="J25" s="25">
        <f>SUM(I15:J23)</f>
        <v>3834048</v>
      </c>
      <c r="K25" s="191"/>
      <c r="L25" s="184">
        <f>SUM(L15:L23)</f>
        <v>7044425</v>
      </c>
    </row>
    <row r="26" spans="6:11" ht="12" customHeight="1">
      <c r="F26" s="21"/>
      <c r="G26" s="191"/>
      <c r="I26" s="192"/>
      <c r="J26" s="21"/>
      <c r="K26" s="191"/>
    </row>
    <row r="27" spans="1:11" ht="18" customHeight="1">
      <c r="A27" s="175" t="s">
        <v>14</v>
      </c>
      <c r="F27" s="21"/>
      <c r="G27" s="191"/>
      <c r="I27" s="192"/>
      <c r="J27" s="21"/>
      <c r="K27" s="191"/>
    </row>
    <row r="28" spans="6:11" ht="6" customHeight="1">
      <c r="F28" s="21"/>
      <c r="G28" s="191"/>
      <c r="I28" s="192"/>
      <c r="J28" s="21"/>
      <c r="K28" s="191"/>
    </row>
    <row r="29" spans="1:12" ht="18" customHeight="1">
      <c r="A29" s="177" t="s">
        <v>11</v>
      </c>
      <c r="D29" s="249">
        <v>8</v>
      </c>
      <c r="F29" s="237">
        <v>160598</v>
      </c>
      <c r="G29" s="191"/>
      <c r="H29" s="199">
        <v>166306</v>
      </c>
      <c r="I29" s="192"/>
      <c r="J29" s="21">
        <v>93128</v>
      </c>
      <c r="K29" s="191"/>
      <c r="L29" s="199">
        <v>98128</v>
      </c>
    </row>
    <row r="30" spans="1:12" ht="18" customHeight="1">
      <c r="A30" s="177" t="s">
        <v>273</v>
      </c>
      <c r="F30" s="237">
        <v>20000</v>
      </c>
      <c r="G30" s="191"/>
      <c r="H30" s="197">
        <v>0</v>
      </c>
      <c r="I30" s="192"/>
      <c r="J30" s="237">
        <v>0</v>
      </c>
      <c r="K30" s="191"/>
      <c r="L30" s="197">
        <v>0</v>
      </c>
    </row>
    <row r="31" spans="1:12" ht="18" customHeight="1">
      <c r="A31" s="177" t="s">
        <v>217</v>
      </c>
      <c r="F31" s="21"/>
      <c r="G31" s="193"/>
      <c r="H31" s="194"/>
      <c r="I31" s="195"/>
      <c r="J31" s="196"/>
      <c r="K31" s="195"/>
      <c r="L31" s="197"/>
    </row>
    <row r="32" spans="2:12" ht="18" customHeight="1">
      <c r="B32" s="177" t="s">
        <v>218</v>
      </c>
      <c r="D32" s="249">
        <v>10</v>
      </c>
      <c r="F32" s="21">
        <v>5896582</v>
      </c>
      <c r="G32" s="193"/>
      <c r="H32" s="197">
        <v>0</v>
      </c>
      <c r="I32" s="195"/>
      <c r="J32" s="21">
        <v>5852188</v>
      </c>
      <c r="K32" s="195"/>
      <c r="L32" s="197">
        <v>0</v>
      </c>
    </row>
    <row r="33" spans="1:12" ht="18" customHeight="1">
      <c r="A33" s="177" t="s">
        <v>15</v>
      </c>
      <c r="D33" s="249">
        <v>11</v>
      </c>
      <c r="F33" s="21">
        <v>0</v>
      </c>
      <c r="G33" s="191"/>
      <c r="H33" s="197">
        <v>0</v>
      </c>
      <c r="I33" s="192"/>
      <c r="J33" s="21">
        <v>27636617</v>
      </c>
      <c r="K33" s="191"/>
      <c r="L33" s="199">
        <v>24072837</v>
      </c>
    </row>
    <row r="34" spans="1:12" ht="18" customHeight="1">
      <c r="A34" s="177" t="s">
        <v>182</v>
      </c>
      <c r="D34" s="249">
        <v>11</v>
      </c>
      <c r="F34" s="265">
        <v>1532729</v>
      </c>
      <c r="G34" s="191"/>
      <c r="H34" s="194">
        <v>69530</v>
      </c>
      <c r="I34" s="192"/>
      <c r="J34" s="21">
        <v>0</v>
      </c>
      <c r="K34" s="191"/>
      <c r="L34" s="197">
        <v>0</v>
      </c>
    </row>
    <row r="35" spans="1:12" ht="18" customHeight="1">
      <c r="A35" s="177" t="s">
        <v>144</v>
      </c>
      <c r="D35" s="249">
        <v>11</v>
      </c>
      <c r="F35" s="21">
        <v>34307</v>
      </c>
      <c r="G35" s="191"/>
      <c r="H35" s="194">
        <v>30666</v>
      </c>
      <c r="I35" s="192"/>
      <c r="J35" s="21">
        <v>45471</v>
      </c>
      <c r="K35" s="191"/>
      <c r="L35" s="199">
        <v>43285</v>
      </c>
    </row>
    <row r="36" spans="1:12" ht="18" customHeight="1">
      <c r="A36" s="177" t="s">
        <v>173</v>
      </c>
      <c r="D36" s="254"/>
      <c r="F36" s="21"/>
      <c r="G36" s="191"/>
      <c r="H36" s="199"/>
      <c r="I36" s="192"/>
      <c r="J36" s="21"/>
      <c r="K36" s="191"/>
      <c r="L36" s="194"/>
    </row>
    <row r="37" spans="2:12" ht="18" customHeight="1">
      <c r="B37" s="177" t="s">
        <v>219</v>
      </c>
      <c r="D37" s="254"/>
      <c r="F37" s="265">
        <v>4846</v>
      </c>
      <c r="G37" s="191"/>
      <c r="H37" s="199">
        <v>23596</v>
      </c>
      <c r="I37" s="192"/>
      <c r="J37" s="265">
        <v>10375861</v>
      </c>
      <c r="K37" s="191"/>
      <c r="L37" s="194">
        <v>13000000</v>
      </c>
    </row>
    <row r="38" spans="1:12" ht="18" customHeight="1">
      <c r="A38" s="177" t="s">
        <v>142</v>
      </c>
      <c r="F38" s="21">
        <v>67719</v>
      </c>
      <c r="G38" s="191"/>
      <c r="H38" s="199">
        <v>69295</v>
      </c>
      <c r="I38" s="192"/>
      <c r="J38" s="21">
        <v>1039369</v>
      </c>
      <c r="K38" s="191"/>
      <c r="L38" s="199">
        <v>1040945</v>
      </c>
    </row>
    <row r="39" spans="1:12" ht="18" customHeight="1">
      <c r="A39" s="177" t="s">
        <v>16</v>
      </c>
      <c r="D39" s="249">
        <v>12</v>
      </c>
      <c r="F39" s="237">
        <v>55029386</v>
      </c>
      <c r="G39" s="191"/>
      <c r="H39" s="199">
        <v>51371095</v>
      </c>
      <c r="I39" s="178"/>
      <c r="J39" s="21">
        <v>357797</v>
      </c>
      <c r="K39" s="178"/>
      <c r="L39" s="199">
        <v>379252</v>
      </c>
    </row>
    <row r="40" spans="1:12" ht="18" customHeight="1">
      <c r="A40" s="177" t="s">
        <v>220</v>
      </c>
      <c r="D40" s="249">
        <v>13</v>
      </c>
      <c r="F40" s="237">
        <v>1642486</v>
      </c>
      <c r="G40" s="191"/>
      <c r="H40" s="197">
        <v>0</v>
      </c>
      <c r="I40" s="178"/>
      <c r="J40" s="21">
        <v>290162</v>
      </c>
      <c r="K40" s="178"/>
      <c r="L40" s="197">
        <v>0</v>
      </c>
    </row>
    <row r="41" spans="1:12" ht="18" customHeight="1">
      <c r="A41" s="177" t="s">
        <v>145</v>
      </c>
      <c r="F41" s="237">
        <v>1446040</v>
      </c>
      <c r="G41" s="191"/>
      <c r="H41" s="199">
        <v>889808</v>
      </c>
      <c r="I41" s="178"/>
      <c r="J41" s="201">
        <v>0</v>
      </c>
      <c r="K41" s="178"/>
      <c r="L41" s="197">
        <v>0</v>
      </c>
    </row>
    <row r="42" spans="1:12" ht="18" customHeight="1">
      <c r="A42" s="177" t="s">
        <v>17</v>
      </c>
      <c r="D42" s="249">
        <v>12</v>
      </c>
      <c r="F42" s="21">
        <v>2789408</v>
      </c>
      <c r="G42" s="191"/>
      <c r="H42" s="199">
        <v>2792784</v>
      </c>
      <c r="I42" s="178"/>
      <c r="J42" s="21">
        <v>11407</v>
      </c>
      <c r="K42" s="178"/>
      <c r="L42" s="199">
        <v>11132</v>
      </c>
    </row>
    <row r="43" spans="1:12" ht="18" customHeight="1">
      <c r="A43" s="177" t="s">
        <v>18</v>
      </c>
      <c r="F43" s="21">
        <v>78516</v>
      </c>
      <c r="G43" s="191"/>
      <c r="H43" s="199">
        <v>75696</v>
      </c>
      <c r="I43" s="178"/>
      <c r="J43" s="21">
        <v>7738</v>
      </c>
      <c r="K43" s="178"/>
      <c r="L43" s="199">
        <v>7738</v>
      </c>
    </row>
    <row r="44" spans="1:12" ht="18" customHeight="1">
      <c r="A44" s="177" t="s">
        <v>175</v>
      </c>
      <c r="D44" s="249">
        <v>14</v>
      </c>
      <c r="F44" s="228">
        <v>1351179</v>
      </c>
      <c r="G44" s="191"/>
      <c r="H44" s="202">
        <v>698042</v>
      </c>
      <c r="I44" s="178"/>
      <c r="J44" s="25">
        <v>896224</v>
      </c>
      <c r="K44" s="178"/>
      <c r="L44" s="202">
        <v>61764</v>
      </c>
    </row>
    <row r="45" spans="6:11" ht="6" customHeight="1">
      <c r="F45" s="21"/>
      <c r="G45" s="191"/>
      <c r="I45" s="192"/>
      <c r="J45" s="21"/>
      <c r="K45" s="191"/>
    </row>
    <row r="46" spans="1:12" ht="18" customHeight="1">
      <c r="A46" s="175" t="s">
        <v>19</v>
      </c>
      <c r="B46" s="180"/>
      <c r="F46" s="25">
        <f>SUM(F29:F44)</f>
        <v>70053796</v>
      </c>
      <c r="G46" s="191"/>
      <c r="H46" s="184">
        <f>SUM(H29:H44)</f>
        <v>56186818</v>
      </c>
      <c r="I46" s="192"/>
      <c r="J46" s="25">
        <f>SUM(J29:J44)</f>
        <v>46605962</v>
      </c>
      <c r="K46" s="191"/>
      <c r="L46" s="184">
        <f>SUM(L29:L44)</f>
        <v>38715081</v>
      </c>
    </row>
    <row r="47" spans="6:11" ht="6" customHeight="1">
      <c r="F47" s="21"/>
      <c r="G47" s="191"/>
      <c r="I47" s="192"/>
      <c r="J47" s="21"/>
      <c r="K47" s="191"/>
    </row>
    <row r="48" spans="1:12" ht="18" customHeight="1" thickBot="1">
      <c r="A48" s="175" t="s">
        <v>20</v>
      </c>
      <c r="F48" s="30">
        <f>SUM(F46,F25)</f>
        <v>77249461</v>
      </c>
      <c r="G48" s="191"/>
      <c r="H48" s="203">
        <f>SUM(H46,H25)</f>
        <v>70219694</v>
      </c>
      <c r="I48" s="192"/>
      <c r="J48" s="30">
        <f>SUM(J46,J25)</f>
        <v>50440010</v>
      </c>
      <c r="K48" s="191"/>
      <c r="L48" s="203">
        <f>SUM(L46,L25)</f>
        <v>45759506</v>
      </c>
    </row>
    <row r="49" spans="1:13" s="280" customFormat="1" ht="18" customHeight="1" thickTop="1">
      <c r="A49" s="277"/>
      <c r="B49" s="278"/>
      <c r="C49" s="278"/>
      <c r="D49" s="249"/>
      <c r="E49" s="278"/>
      <c r="F49" s="259"/>
      <c r="G49" s="286"/>
      <c r="H49" s="259"/>
      <c r="I49" s="287"/>
      <c r="J49" s="259"/>
      <c r="K49" s="286"/>
      <c r="L49" s="259"/>
      <c r="M49" s="281"/>
    </row>
    <row r="50" spans="1:13" ht="19.5" customHeight="1">
      <c r="A50" s="175"/>
      <c r="F50" s="23"/>
      <c r="G50" s="286"/>
      <c r="H50" s="23"/>
      <c r="I50" s="287"/>
      <c r="J50" s="23"/>
      <c r="K50" s="286"/>
      <c r="L50" s="23"/>
      <c r="M50" s="281"/>
    </row>
    <row r="51" spans="1:11" ht="19.5" customHeight="1">
      <c r="A51" s="177" t="s">
        <v>21</v>
      </c>
      <c r="G51" s="191"/>
      <c r="I51" s="192"/>
      <c r="K51" s="191"/>
    </row>
    <row r="52" spans="7:11" ht="19.5" customHeight="1">
      <c r="G52" s="191"/>
      <c r="I52" s="192"/>
      <c r="K52" s="191"/>
    </row>
    <row r="53" spans="1:12" s="280" customFormat="1" ht="19.5" customHeight="1">
      <c r="A53" s="278"/>
      <c r="B53" s="278"/>
      <c r="C53" s="278"/>
      <c r="D53" s="249"/>
      <c r="E53" s="278"/>
      <c r="F53" s="279"/>
      <c r="G53" s="191"/>
      <c r="H53" s="279"/>
      <c r="I53" s="192"/>
      <c r="J53" s="279"/>
      <c r="K53" s="191"/>
      <c r="L53" s="279"/>
    </row>
    <row r="54" spans="1:12" s="280" customFormat="1" ht="37.5" customHeight="1">
      <c r="A54" s="278"/>
      <c r="B54" s="278"/>
      <c r="C54" s="278"/>
      <c r="D54" s="249"/>
      <c r="E54" s="278"/>
      <c r="F54" s="279"/>
      <c r="G54" s="191"/>
      <c r="H54" s="279"/>
      <c r="I54" s="192"/>
      <c r="J54" s="279"/>
      <c r="K54" s="191"/>
      <c r="L54" s="279"/>
    </row>
    <row r="55" spans="1:12" ht="21.75" customHeight="1">
      <c r="A55" s="288" t="s">
        <v>292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</row>
    <row r="56" spans="1:12" ht="19.5" customHeight="1">
      <c r="A56" s="175" t="s">
        <v>0</v>
      </c>
      <c r="B56" s="175"/>
      <c r="C56" s="175"/>
      <c r="G56" s="191"/>
      <c r="I56" s="192"/>
      <c r="K56" s="191"/>
      <c r="L56" s="179"/>
    </row>
    <row r="57" spans="1:11" ht="19.5" customHeight="1">
      <c r="A57" s="175" t="s">
        <v>1</v>
      </c>
      <c r="B57" s="175"/>
      <c r="C57" s="175"/>
      <c r="G57" s="191"/>
      <c r="I57" s="192"/>
      <c r="K57" s="191"/>
    </row>
    <row r="58" spans="1:12" ht="19.5" customHeight="1">
      <c r="A58" s="181" t="str">
        <f>+A3</f>
        <v>ณ วันที่ 30 กันยายน พ.ศ. 2563</v>
      </c>
      <c r="B58" s="181"/>
      <c r="C58" s="181"/>
      <c r="D58" s="261"/>
      <c r="E58" s="183"/>
      <c r="F58" s="184"/>
      <c r="G58" s="204"/>
      <c r="H58" s="184"/>
      <c r="I58" s="205"/>
      <c r="J58" s="184"/>
      <c r="K58" s="204"/>
      <c r="L58" s="184"/>
    </row>
    <row r="59" spans="7:11" ht="19.5" customHeight="1">
      <c r="G59" s="191"/>
      <c r="I59" s="192"/>
      <c r="K59" s="191"/>
    </row>
    <row r="60" spans="1:12" ht="18" customHeight="1">
      <c r="A60" s="180"/>
      <c r="D60" s="255"/>
      <c r="E60" s="175"/>
      <c r="F60" s="184"/>
      <c r="G60" s="185"/>
      <c r="H60" s="186" t="s">
        <v>2</v>
      </c>
      <c r="I60" s="187"/>
      <c r="J60" s="184"/>
      <c r="K60" s="185"/>
      <c r="L60" s="186" t="s">
        <v>133</v>
      </c>
    </row>
    <row r="61" spans="4:12" ht="18" customHeight="1">
      <c r="D61" s="255"/>
      <c r="E61" s="175"/>
      <c r="F61" s="188" t="s">
        <v>3</v>
      </c>
      <c r="G61" s="175"/>
      <c r="H61" s="188" t="s">
        <v>4</v>
      </c>
      <c r="I61" s="189"/>
      <c r="J61" s="188" t="s">
        <v>3</v>
      </c>
      <c r="K61" s="175"/>
      <c r="L61" s="188" t="s">
        <v>4</v>
      </c>
    </row>
    <row r="62" spans="5:12" ht="18" customHeight="1">
      <c r="E62" s="175"/>
      <c r="F62" s="188" t="s">
        <v>184</v>
      </c>
      <c r="G62" s="175"/>
      <c r="H62" s="188" t="s">
        <v>5</v>
      </c>
      <c r="I62" s="189"/>
      <c r="J62" s="188" t="s">
        <v>184</v>
      </c>
      <c r="K62" s="175"/>
      <c r="L62" s="188" t="s">
        <v>5</v>
      </c>
    </row>
    <row r="63" spans="5:12" ht="18" customHeight="1">
      <c r="E63" s="175"/>
      <c r="F63" s="188" t="s">
        <v>214</v>
      </c>
      <c r="G63" s="175"/>
      <c r="H63" s="188" t="s">
        <v>161</v>
      </c>
      <c r="I63" s="189"/>
      <c r="J63" s="188" t="s">
        <v>214</v>
      </c>
      <c r="K63" s="175"/>
      <c r="L63" s="188" t="s">
        <v>161</v>
      </c>
    </row>
    <row r="64" spans="4:12" ht="18" customHeight="1">
      <c r="D64" s="264" t="s">
        <v>6</v>
      </c>
      <c r="E64" s="175"/>
      <c r="F64" s="186" t="s">
        <v>7</v>
      </c>
      <c r="G64" s="175"/>
      <c r="H64" s="186" t="s">
        <v>7</v>
      </c>
      <c r="I64" s="189"/>
      <c r="J64" s="186" t="s">
        <v>7</v>
      </c>
      <c r="K64" s="175"/>
      <c r="L64" s="186" t="s">
        <v>7</v>
      </c>
    </row>
    <row r="65" spans="1:11" ht="6" customHeight="1">
      <c r="A65" s="175"/>
      <c r="F65" s="21"/>
      <c r="G65" s="191"/>
      <c r="I65" s="192"/>
      <c r="J65" s="21"/>
      <c r="K65" s="191"/>
    </row>
    <row r="66" spans="1:11" ht="18" customHeight="1">
      <c r="A66" s="175" t="s">
        <v>22</v>
      </c>
      <c r="F66" s="21"/>
      <c r="G66" s="191"/>
      <c r="I66" s="192"/>
      <c r="J66" s="21"/>
      <c r="K66" s="191"/>
    </row>
    <row r="67" spans="1:11" ht="6" customHeight="1">
      <c r="A67" s="175"/>
      <c r="F67" s="21"/>
      <c r="G67" s="191"/>
      <c r="I67" s="192"/>
      <c r="J67" s="21"/>
      <c r="K67" s="191"/>
    </row>
    <row r="68" spans="1:11" ht="18" customHeight="1">
      <c r="A68" s="175" t="s">
        <v>23</v>
      </c>
      <c r="F68" s="21"/>
      <c r="G68" s="191"/>
      <c r="I68" s="192"/>
      <c r="J68" s="21"/>
      <c r="K68" s="191"/>
    </row>
    <row r="69" spans="1:11" ht="6" customHeight="1">
      <c r="A69" s="175"/>
      <c r="F69" s="21"/>
      <c r="G69" s="191"/>
      <c r="I69" s="192"/>
      <c r="J69" s="21"/>
      <c r="K69" s="191"/>
    </row>
    <row r="70" spans="1:12" ht="18" customHeight="1">
      <c r="A70" s="177" t="s">
        <v>290</v>
      </c>
      <c r="D70" s="249">
        <v>15</v>
      </c>
      <c r="F70" s="265">
        <v>1925555</v>
      </c>
      <c r="G70" s="193"/>
      <c r="H70" s="199">
        <v>659863</v>
      </c>
      <c r="I70" s="178"/>
      <c r="J70" s="21">
        <v>719484</v>
      </c>
      <c r="K70" s="178"/>
      <c r="L70" s="199">
        <v>482887</v>
      </c>
    </row>
    <row r="71" spans="1:12" ht="18" customHeight="1">
      <c r="A71" s="177" t="s">
        <v>24</v>
      </c>
      <c r="F71" s="21">
        <v>171976</v>
      </c>
      <c r="G71" s="193"/>
      <c r="H71" s="199">
        <v>285294</v>
      </c>
      <c r="I71" s="178"/>
      <c r="J71" s="21">
        <v>141558</v>
      </c>
      <c r="K71" s="178"/>
      <c r="L71" s="199">
        <v>239150</v>
      </c>
    </row>
    <row r="72" spans="1:12" ht="18" customHeight="1">
      <c r="A72" s="177" t="s">
        <v>25</v>
      </c>
      <c r="F72" s="237">
        <v>1000151</v>
      </c>
      <c r="G72" s="193"/>
      <c r="H72" s="199">
        <v>735741</v>
      </c>
      <c r="I72" s="178"/>
      <c r="J72" s="21">
        <v>391924</v>
      </c>
      <c r="K72" s="178"/>
      <c r="L72" s="199">
        <v>376613</v>
      </c>
    </row>
    <row r="73" spans="1:12" ht="18" customHeight="1">
      <c r="A73" s="177" t="s">
        <v>26</v>
      </c>
      <c r="F73" s="21">
        <v>201379</v>
      </c>
      <c r="G73" s="193"/>
      <c r="H73" s="199">
        <v>62158</v>
      </c>
      <c r="I73" s="178"/>
      <c r="J73" s="21">
        <v>0</v>
      </c>
      <c r="K73" s="178"/>
      <c r="L73" s="197">
        <v>0</v>
      </c>
    </row>
    <row r="74" spans="1:12" ht="18" customHeight="1">
      <c r="A74" s="285" t="s">
        <v>285</v>
      </c>
      <c r="B74" s="285"/>
      <c r="C74" s="285"/>
      <c r="D74" s="254">
        <v>21.5</v>
      </c>
      <c r="F74" s="237">
        <v>33228</v>
      </c>
      <c r="G74" s="193"/>
      <c r="H74" s="197">
        <v>0</v>
      </c>
      <c r="I74" s="178"/>
      <c r="J74" s="21">
        <v>4892710</v>
      </c>
      <c r="K74" s="178"/>
      <c r="L74" s="199">
        <v>2536710</v>
      </c>
    </row>
    <row r="75" spans="1:12" ht="18" customHeight="1">
      <c r="A75" s="177" t="s">
        <v>27</v>
      </c>
      <c r="F75" s="21"/>
      <c r="G75" s="193"/>
      <c r="H75" s="199"/>
      <c r="I75" s="178"/>
      <c r="J75" s="21"/>
      <c r="K75" s="178"/>
      <c r="L75" s="199"/>
    </row>
    <row r="76" spans="2:12" ht="18" customHeight="1">
      <c r="B76" s="177" t="s">
        <v>28</v>
      </c>
      <c r="C76" s="180"/>
      <c r="D76" s="249">
        <v>16</v>
      </c>
      <c r="F76" s="21">
        <v>4985758</v>
      </c>
      <c r="G76" s="193"/>
      <c r="H76" s="199">
        <v>1307686</v>
      </c>
      <c r="I76" s="178"/>
      <c r="J76" s="21">
        <v>3532481</v>
      </c>
      <c r="K76" s="178"/>
      <c r="L76" s="197">
        <v>0</v>
      </c>
    </row>
    <row r="77" spans="1:12" ht="18" customHeight="1">
      <c r="A77" s="177" t="s">
        <v>29</v>
      </c>
      <c r="F77" s="21"/>
      <c r="G77" s="193"/>
      <c r="H77" s="199"/>
      <c r="I77" s="178"/>
      <c r="J77" s="21"/>
      <c r="K77" s="178"/>
      <c r="L77" s="199"/>
    </row>
    <row r="78" spans="1:12" ht="18" customHeight="1">
      <c r="A78" s="180"/>
      <c r="B78" s="177" t="s">
        <v>28</v>
      </c>
      <c r="C78" s="180"/>
      <c r="F78" s="21">
        <v>0</v>
      </c>
      <c r="G78" s="193"/>
      <c r="H78" s="199">
        <v>1062</v>
      </c>
      <c r="I78" s="178"/>
      <c r="J78" s="21">
        <v>0</v>
      </c>
      <c r="K78" s="178"/>
      <c r="L78" s="197">
        <v>0</v>
      </c>
    </row>
    <row r="79" spans="1:12" ht="18" customHeight="1">
      <c r="A79" s="180" t="s">
        <v>222</v>
      </c>
      <c r="C79" s="180"/>
      <c r="F79" s="21"/>
      <c r="G79" s="193"/>
      <c r="H79" s="199"/>
      <c r="I79" s="178"/>
      <c r="J79" s="21"/>
      <c r="K79" s="178"/>
      <c r="L79" s="197"/>
    </row>
    <row r="80" spans="1:12" ht="18" customHeight="1">
      <c r="A80" s="180"/>
      <c r="B80" s="177" t="s">
        <v>28</v>
      </c>
      <c r="C80" s="180"/>
      <c r="D80" s="254"/>
      <c r="F80" s="237">
        <v>93154</v>
      </c>
      <c r="G80" s="193"/>
      <c r="H80" s="197">
        <v>0</v>
      </c>
      <c r="I80" s="178"/>
      <c r="J80" s="21">
        <v>48466</v>
      </c>
      <c r="K80" s="178"/>
      <c r="L80" s="197">
        <v>0</v>
      </c>
    </row>
    <row r="81" spans="1:12" ht="18" customHeight="1">
      <c r="A81" s="180" t="s">
        <v>163</v>
      </c>
      <c r="C81" s="180"/>
      <c r="D81" s="249">
        <v>17</v>
      </c>
      <c r="F81" s="21">
        <v>3999225</v>
      </c>
      <c r="G81" s="193"/>
      <c r="H81" s="199">
        <v>2999498</v>
      </c>
      <c r="I81" s="178"/>
      <c r="J81" s="21">
        <v>3999225</v>
      </c>
      <c r="K81" s="178"/>
      <c r="L81" s="199">
        <v>2999498</v>
      </c>
    </row>
    <row r="82" spans="1:12" ht="18" customHeight="1">
      <c r="A82" s="177" t="s">
        <v>30</v>
      </c>
      <c r="F82" s="21">
        <v>7032</v>
      </c>
      <c r="G82" s="193"/>
      <c r="H82" s="199">
        <v>5657</v>
      </c>
      <c r="I82" s="178"/>
      <c r="J82" s="21">
        <v>0</v>
      </c>
      <c r="K82" s="178"/>
      <c r="L82" s="178">
        <v>0</v>
      </c>
    </row>
    <row r="83" spans="1:12" ht="18" customHeight="1">
      <c r="A83" s="177" t="s">
        <v>31</v>
      </c>
      <c r="D83" s="254"/>
      <c r="F83" s="34">
        <v>295</v>
      </c>
      <c r="G83" s="193"/>
      <c r="H83" s="202">
        <v>13218</v>
      </c>
      <c r="I83" s="178"/>
      <c r="J83" s="25">
        <v>0</v>
      </c>
      <c r="K83" s="178"/>
      <c r="L83" s="184">
        <v>0</v>
      </c>
    </row>
    <row r="84" spans="1:11" ht="6" customHeight="1">
      <c r="A84" s="180"/>
      <c r="B84" s="206"/>
      <c r="F84" s="21"/>
      <c r="G84" s="193"/>
      <c r="I84" s="192"/>
      <c r="J84" s="21"/>
      <c r="K84" s="191"/>
    </row>
    <row r="85" spans="1:12" ht="18" customHeight="1">
      <c r="A85" s="175" t="s">
        <v>32</v>
      </c>
      <c r="B85" s="180"/>
      <c r="F85" s="25">
        <f>SUM(F70:F83)</f>
        <v>12417753</v>
      </c>
      <c r="G85" s="191"/>
      <c r="H85" s="184">
        <f>SUM(H70:H83)</f>
        <v>6070177</v>
      </c>
      <c r="I85" s="192"/>
      <c r="J85" s="25">
        <f>SUM(J70:J83)</f>
        <v>13725848</v>
      </c>
      <c r="K85" s="191"/>
      <c r="L85" s="184">
        <f>SUM(L70:L83)</f>
        <v>6634858</v>
      </c>
    </row>
    <row r="86" spans="6:11" ht="19.5" customHeight="1">
      <c r="F86" s="21"/>
      <c r="G86" s="191"/>
      <c r="I86" s="192"/>
      <c r="J86" s="21"/>
      <c r="K86" s="191"/>
    </row>
    <row r="87" spans="1:11" ht="18" customHeight="1">
      <c r="A87" s="175" t="s">
        <v>33</v>
      </c>
      <c r="F87" s="21"/>
      <c r="G87" s="191"/>
      <c r="I87" s="192"/>
      <c r="J87" s="21"/>
      <c r="K87" s="191"/>
    </row>
    <row r="88" spans="1:11" ht="6" customHeight="1">
      <c r="A88" s="175"/>
      <c r="F88" s="21"/>
      <c r="G88" s="191"/>
      <c r="I88" s="192"/>
      <c r="J88" s="21"/>
      <c r="K88" s="191"/>
    </row>
    <row r="89" spans="1:12" ht="18" customHeight="1">
      <c r="A89" s="177" t="s">
        <v>34</v>
      </c>
      <c r="D89" s="249">
        <v>16</v>
      </c>
      <c r="F89" s="21">
        <v>19913235</v>
      </c>
      <c r="G89" s="191"/>
      <c r="H89" s="199">
        <v>22985991</v>
      </c>
      <c r="I89" s="192"/>
      <c r="J89" s="21">
        <v>2155877</v>
      </c>
      <c r="K89" s="178"/>
      <c r="L89" s="199">
        <v>5677470</v>
      </c>
    </row>
    <row r="90" spans="1:12" ht="18" customHeight="1">
      <c r="A90" s="180" t="s">
        <v>221</v>
      </c>
      <c r="C90" s="180"/>
      <c r="F90" s="21">
        <v>19625</v>
      </c>
      <c r="G90" s="193"/>
      <c r="H90" s="197">
        <v>0</v>
      </c>
      <c r="I90" s="178"/>
      <c r="J90" s="21">
        <v>0</v>
      </c>
      <c r="K90" s="178"/>
      <c r="L90" s="197">
        <v>0</v>
      </c>
    </row>
    <row r="91" spans="1:12" ht="18" customHeight="1">
      <c r="A91" s="177" t="s">
        <v>35</v>
      </c>
      <c r="D91" s="252">
        <v>17</v>
      </c>
      <c r="F91" s="21">
        <v>12191784</v>
      </c>
      <c r="G91" s="191"/>
      <c r="H91" s="199">
        <v>13991363</v>
      </c>
      <c r="I91" s="192"/>
      <c r="J91" s="21">
        <v>12191784</v>
      </c>
      <c r="K91" s="178"/>
      <c r="L91" s="199">
        <v>13991363</v>
      </c>
    </row>
    <row r="92" spans="1:12" ht="18" customHeight="1">
      <c r="A92" s="177" t="s">
        <v>31</v>
      </c>
      <c r="D92" s="252"/>
      <c r="F92" s="237">
        <v>62167</v>
      </c>
      <c r="G92" s="191"/>
      <c r="H92" s="199">
        <v>15920</v>
      </c>
      <c r="I92" s="192"/>
      <c r="J92" s="21">
        <v>0</v>
      </c>
      <c r="K92" s="178"/>
      <c r="L92" s="197">
        <v>0</v>
      </c>
    </row>
    <row r="93" spans="1:12" ht="18" customHeight="1">
      <c r="A93" s="177" t="s">
        <v>36</v>
      </c>
      <c r="D93" s="252"/>
      <c r="F93" s="21">
        <v>0</v>
      </c>
      <c r="G93" s="191"/>
      <c r="H93" s="199">
        <v>2283</v>
      </c>
      <c r="I93" s="192"/>
      <c r="J93" s="21">
        <v>0</v>
      </c>
      <c r="K93" s="178"/>
      <c r="L93" s="197">
        <v>0</v>
      </c>
    </row>
    <row r="94" spans="1:12" ht="18" customHeight="1">
      <c r="A94" s="177" t="s">
        <v>223</v>
      </c>
      <c r="D94" s="254"/>
      <c r="F94" s="237">
        <v>1505119</v>
      </c>
      <c r="G94" s="191"/>
      <c r="H94" s="197">
        <v>0</v>
      </c>
      <c r="I94" s="192"/>
      <c r="J94" s="21">
        <v>228370</v>
      </c>
      <c r="K94" s="178"/>
      <c r="L94" s="197">
        <v>0</v>
      </c>
    </row>
    <row r="95" spans="1:12" ht="18" customHeight="1">
      <c r="A95" s="177" t="s">
        <v>224</v>
      </c>
      <c r="D95" s="252"/>
      <c r="F95" s="21">
        <v>334679</v>
      </c>
      <c r="G95" s="191"/>
      <c r="H95" s="178">
        <v>180228</v>
      </c>
      <c r="I95" s="192"/>
      <c r="J95" s="21">
        <v>143623</v>
      </c>
      <c r="K95" s="178"/>
      <c r="L95" s="178">
        <v>0</v>
      </c>
    </row>
    <row r="96" spans="1:12" ht="18" customHeight="1">
      <c r="A96" s="177" t="s">
        <v>37</v>
      </c>
      <c r="F96" s="21">
        <v>62191</v>
      </c>
      <c r="G96" s="191"/>
      <c r="H96" s="199">
        <v>49948</v>
      </c>
      <c r="I96" s="192"/>
      <c r="J96" s="21">
        <v>50878</v>
      </c>
      <c r="K96" s="178"/>
      <c r="L96" s="199">
        <v>44725</v>
      </c>
    </row>
    <row r="97" spans="1:12" ht="18" customHeight="1">
      <c r="A97" s="177" t="s">
        <v>152</v>
      </c>
      <c r="D97" s="253">
        <v>21.6</v>
      </c>
      <c r="F97" s="21">
        <v>0</v>
      </c>
      <c r="G97" s="180"/>
      <c r="H97" s="197">
        <v>0</v>
      </c>
      <c r="I97" s="180"/>
      <c r="J97" s="190">
        <v>750751</v>
      </c>
      <c r="K97" s="180"/>
      <c r="L97" s="199">
        <v>733569</v>
      </c>
    </row>
    <row r="98" spans="1:12" ht="18" customHeight="1">
      <c r="A98" s="177" t="s">
        <v>38</v>
      </c>
      <c r="D98" s="252">
        <v>18</v>
      </c>
      <c r="F98" s="237">
        <v>2266927</v>
      </c>
      <c r="G98" s="180"/>
      <c r="H98" s="199">
        <v>2056009</v>
      </c>
      <c r="I98" s="180"/>
      <c r="J98" s="190">
        <v>1593</v>
      </c>
      <c r="K98" s="180"/>
      <c r="L98" s="199">
        <v>1593</v>
      </c>
    </row>
    <row r="99" spans="1:12" ht="18" customHeight="1">
      <c r="A99" s="177" t="s">
        <v>147</v>
      </c>
      <c r="F99" s="25">
        <v>8558</v>
      </c>
      <c r="G99" s="191"/>
      <c r="H99" s="207">
        <v>1316</v>
      </c>
      <c r="I99" s="192"/>
      <c r="J99" s="25">
        <v>1391</v>
      </c>
      <c r="K99" s="178"/>
      <c r="L99" s="184">
        <v>1488</v>
      </c>
    </row>
    <row r="100" spans="6:11" ht="6" customHeight="1">
      <c r="F100" s="21"/>
      <c r="G100" s="191"/>
      <c r="I100" s="193"/>
      <c r="J100" s="21"/>
      <c r="K100" s="193"/>
    </row>
    <row r="101" spans="1:12" ht="18" customHeight="1">
      <c r="A101" s="175" t="s">
        <v>39</v>
      </c>
      <c r="B101" s="180"/>
      <c r="F101" s="25">
        <f>SUM(F89:F99)</f>
        <v>36364285</v>
      </c>
      <c r="G101" s="191"/>
      <c r="H101" s="184">
        <f>SUM(H89:H99)</f>
        <v>39283058</v>
      </c>
      <c r="I101" s="192"/>
      <c r="J101" s="25">
        <f>SUM(J89:J99)</f>
        <v>15524267</v>
      </c>
      <c r="K101" s="191"/>
      <c r="L101" s="184">
        <f>SUM(L89:L99)</f>
        <v>20450208</v>
      </c>
    </row>
    <row r="102" spans="1:11" ht="6" customHeight="1">
      <c r="A102" s="175"/>
      <c r="F102" s="21"/>
      <c r="G102" s="191"/>
      <c r="I102" s="192"/>
      <c r="J102" s="21"/>
      <c r="K102" s="191"/>
    </row>
    <row r="103" spans="1:12" ht="18" customHeight="1">
      <c r="A103" s="175" t="s">
        <v>40</v>
      </c>
      <c r="B103" s="175"/>
      <c r="F103" s="25">
        <f>SUM(F85,F101)</f>
        <v>48782038</v>
      </c>
      <c r="G103" s="191"/>
      <c r="H103" s="184">
        <f>SUM(H85,H101)</f>
        <v>45353235</v>
      </c>
      <c r="I103" s="192"/>
      <c r="J103" s="25">
        <f>SUM(J85,J101)</f>
        <v>29250115</v>
      </c>
      <c r="K103" s="191"/>
      <c r="L103" s="184">
        <f>SUM(L85,L101)</f>
        <v>27085066</v>
      </c>
    </row>
    <row r="104" spans="1:12" s="211" customFormat="1" ht="18" customHeight="1">
      <c r="A104" s="208"/>
      <c r="B104" s="208"/>
      <c r="C104" s="209"/>
      <c r="D104" s="254"/>
      <c r="E104" s="209"/>
      <c r="F104" s="210"/>
      <c r="G104" s="209"/>
      <c r="H104" s="210"/>
      <c r="I104" s="200"/>
      <c r="J104" s="210"/>
      <c r="K104" s="209"/>
      <c r="L104" s="210"/>
    </row>
    <row r="105" spans="1:12" s="211" customFormat="1" ht="18" customHeight="1">
      <c r="A105" s="208"/>
      <c r="B105" s="208"/>
      <c r="C105" s="209"/>
      <c r="D105" s="254"/>
      <c r="E105" s="209"/>
      <c r="F105" s="210"/>
      <c r="G105" s="209"/>
      <c r="H105" s="210"/>
      <c r="I105" s="200"/>
      <c r="J105" s="210"/>
      <c r="K105" s="209"/>
      <c r="L105" s="210"/>
    </row>
    <row r="106" spans="1:12" s="211" customFormat="1" ht="18" customHeight="1">
      <c r="A106" s="208"/>
      <c r="B106" s="208"/>
      <c r="C106" s="209"/>
      <c r="D106" s="254"/>
      <c r="E106" s="209"/>
      <c r="F106" s="210"/>
      <c r="G106" s="209"/>
      <c r="H106" s="210"/>
      <c r="I106" s="200"/>
      <c r="J106" s="210"/>
      <c r="K106" s="209"/>
      <c r="L106" s="210"/>
    </row>
    <row r="107" spans="1:12" s="211" customFormat="1" ht="18" customHeight="1">
      <c r="A107" s="208"/>
      <c r="B107" s="208"/>
      <c r="C107" s="209"/>
      <c r="D107" s="254"/>
      <c r="E107" s="209"/>
      <c r="F107" s="210"/>
      <c r="G107" s="209"/>
      <c r="H107" s="210"/>
      <c r="I107" s="200"/>
      <c r="J107" s="210"/>
      <c r="K107" s="209"/>
      <c r="L107" s="210"/>
    </row>
    <row r="108" spans="1:12" s="211" customFormat="1" ht="18" customHeight="1">
      <c r="A108" s="208"/>
      <c r="B108" s="208"/>
      <c r="C108" s="209"/>
      <c r="D108" s="254"/>
      <c r="E108" s="209"/>
      <c r="F108" s="210"/>
      <c r="G108" s="209"/>
      <c r="H108" s="210"/>
      <c r="I108" s="200"/>
      <c r="J108" s="210"/>
      <c r="K108" s="209"/>
      <c r="L108" s="210"/>
    </row>
    <row r="109" spans="1:12" s="211" customFormat="1" ht="18" customHeight="1">
      <c r="A109" s="208"/>
      <c r="B109" s="208"/>
      <c r="C109" s="209"/>
      <c r="D109" s="254"/>
      <c r="E109" s="209"/>
      <c r="F109" s="210"/>
      <c r="G109" s="209"/>
      <c r="H109" s="210"/>
      <c r="I109" s="200"/>
      <c r="J109" s="210"/>
      <c r="K109" s="209"/>
      <c r="L109" s="210"/>
    </row>
    <row r="110" spans="1:12" s="211" customFormat="1" ht="18" customHeight="1">
      <c r="A110" s="208"/>
      <c r="B110" s="208"/>
      <c r="C110" s="209"/>
      <c r="D110" s="254"/>
      <c r="E110" s="209"/>
      <c r="F110" s="210"/>
      <c r="G110" s="209"/>
      <c r="H110" s="210"/>
      <c r="I110" s="200"/>
      <c r="J110" s="210"/>
      <c r="K110" s="209"/>
      <c r="L110" s="210"/>
    </row>
    <row r="111" spans="1:12" ht="21.75" customHeight="1">
      <c r="A111" s="288" t="str">
        <f>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</row>
    <row r="112" spans="1:11" ht="19.5" customHeight="1">
      <c r="A112" s="175" t="s">
        <v>0</v>
      </c>
      <c r="B112" s="175"/>
      <c r="C112" s="175"/>
      <c r="G112" s="191"/>
      <c r="I112" s="192"/>
      <c r="K112" s="191"/>
    </row>
    <row r="113" spans="1:11" ht="19.5" customHeight="1">
      <c r="A113" s="175" t="s">
        <v>1</v>
      </c>
      <c r="B113" s="175"/>
      <c r="C113" s="175"/>
      <c r="G113" s="191"/>
      <c r="I113" s="192"/>
      <c r="K113" s="191"/>
    </row>
    <row r="114" spans="1:12" ht="19.5" customHeight="1">
      <c r="A114" s="181" t="str">
        <f>+A3</f>
        <v>ณ วันที่ 30 กันยายน พ.ศ. 2563</v>
      </c>
      <c r="B114" s="181"/>
      <c r="C114" s="181"/>
      <c r="D114" s="261"/>
      <c r="E114" s="183"/>
      <c r="F114" s="184"/>
      <c r="G114" s="204"/>
      <c r="H114" s="184"/>
      <c r="I114" s="205"/>
      <c r="J114" s="184"/>
      <c r="K114" s="204"/>
      <c r="L114" s="184"/>
    </row>
    <row r="115" spans="7:11" ht="19.5" customHeight="1">
      <c r="G115" s="191"/>
      <c r="I115" s="192"/>
      <c r="K115" s="191"/>
    </row>
    <row r="116" spans="1:12" ht="19.5" customHeight="1">
      <c r="A116" s="180"/>
      <c r="D116" s="255"/>
      <c r="E116" s="175"/>
      <c r="F116" s="184"/>
      <c r="G116" s="185"/>
      <c r="H116" s="186" t="s">
        <v>2</v>
      </c>
      <c r="I116" s="187"/>
      <c r="J116" s="184"/>
      <c r="K116" s="185"/>
      <c r="L116" s="186" t="s">
        <v>133</v>
      </c>
    </row>
    <row r="117" spans="4:12" ht="19.5" customHeight="1">
      <c r="D117" s="255"/>
      <c r="E117" s="175"/>
      <c r="F117" s="188" t="s">
        <v>3</v>
      </c>
      <c r="G117" s="175"/>
      <c r="H117" s="188" t="s">
        <v>4</v>
      </c>
      <c r="I117" s="189"/>
      <c r="J117" s="188" t="s">
        <v>3</v>
      </c>
      <c r="K117" s="175"/>
      <c r="L117" s="188" t="s">
        <v>4</v>
      </c>
    </row>
    <row r="118" spans="5:12" ht="19.5" customHeight="1">
      <c r="E118" s="175"/>
      <c r="F118" s="188" t="s">
        <v>184</v>
      </c>
      <c r="G118" s="175"/>
      <c r="H118" s="188" t="s">
        <v>5</v>
      </c>
      <c r="I118" s="189"/>
      <c r="J118" s="188" t="s">
        <v>184</v>
      </c>
      <c r="K118" s="175"/>
      <c r="L118" s="188" t="s">
        <v>5</v>
      </c>
    </row>
    <row r="119" spans="5:12" ht="19.5" customHeight="1">
      <c r="E119" s="175"/>
      <c r="F119" s="188" t="s">
        <v>214</v>
      </c>
      <c r="G119" s="175"/>
      <c r="H119" s="188" t="s">
        <v>161</v>
      </c>
      <c r="I119" s="189"/>
      <c r="J119" s="188" t="s">
        <v>214</v>
      </c>
      <c r="K119" s="175"/>
      <c r="L119" s="188" t="s">
        <v>161</v>
      </c>
    </row>
    <row r="120" spans="5:12" ht="19.5" customHeight="1">
      <c r="E120" s="175"/>
      <c r="F120" s="186" t="s">
        <v>7</v>
      </c>
      <c r="G120" s="175"/>
      <c r="H120" s="186" t="s">
        <v>7</v>
      </c>
      <c r="I120" s="189"/>
      <c r="J120" s="186" t="s">
        <v>7</v>
      </c>
      <c r="K120" s="175"/>
      <c r="L120" s="186" t="s">
        <v>7</v>
      </c>
    </row>
    <row r="121" spans="1:11" ht="7.5" customHeight="1">
      <c r="A121" s="175"/>
      <c r="F121" s="21"/>
      <c r="G121" s="191"/>
      <c r="I121" s="192"/>
      <c r="J121" s="21"/>
      <c r="K121" s="191"/>
    </row>
    <row r="122" spans="1:11" ht="19.5" customHeight="1">
      <c r="A122" s="175" t="s">
        <v>209</v>
      </c>
      <c r="F122" s="21"/>
      <c r="G122" s="191"/>
      <c r="I122" s="192"/>
      <c r="J122" s="21"/>
      <c r="K122" s="191"/>
    </row>
    <row r="123" spans="1:11" ht="7.5" customHeight="1">
      <c r="A123" s="175"/>
      <c r="F123" s="21"/>
      <c r="G123" s="191"/>
      <c r="I123" s="192"/>
      <c r="J123" s="21"/>
      <c r="K123" s="191"/>
    </row>
    <row r="124" spans="1:11" ht="19.5" customHeight="1">
      <c r="A124" s="175" t="s">
        <v>41</v>
      </c>
      <c r="F124" s="21"/>
      <c r="G124" s="191"/>
      <c r="I124" s="192"/>
      <c r="J124" s="21"/>
      <c r="K124" s="191"/>
    </row>
    <row r="125" spans="1:11" ht="7.5" customHeight="1">
      <c r="A125" s="175"/>
      <c r="F125" s="21"/>
      <c r="G125" s="191"/>
      <c r="I125" s="192"/>
      <c r="J125" s="21"/>
      <c r="K125" s="191"/>
    </row>
    <row r="126" spans="1:11" ht="19.5" customHeight="1">
      <c r="A126" s="177" t="s">
        <v>42</v>
      </c>
      <c r="F126" s="21"/>
      <c r="G126" s="191"/>
      <c r="I126" s="192"/>
      <c r="J126" s="21"/>
      <c r="K126" s="191"/>
    </row>
    <row r="127" spans="2:12" ht="19.5" customHeight="1">
      <c r="B127" s="177" t="s">
        <v>43</v>
      </c>
      <c r="F127" s="190"/>
      <c r="G127" s="180"/>
      <c r="H127" s="180"/>
      <c r="I127" s="180"/>
      <c r="J127" s="190"/>
      <c r="K127" s="180"/>
      <c r="L127" s="180"/>
    </row>
    <row r="128" spans="3:12" ht="19.5" customHeight="1">
      <c r="C128" s="206" t="s">
        <v>210</v>
      </c>
      <c r="F128" s="190"/>
      <c r="G128" s="180"/>
      <c r="H128" s="180"/>
      <c r="I128" s="180"/>
      <c r="J128" s="190"/>
      <c r="K128" s="180"/>
      <c r="L128" s="180"/>
    </row>
    <row r="129" spans="3:12" ht="19.5" customHeight="1" thickBot="1">
      <c r="C129" s="177" t="s">
        <v>44</v>
      </c>
      <c r="F129" s="30">
        <v>373000</v>
      </c>
      <c r="G129" s="191"/>
      <c r="H129" s="203">
        <v>373000</v>
      </c>
      <c r="I129" s="192"/>
      <c r="J129" s="30">
        <v>373000</v>
      </c>
      <c r="K129" s="191"/>
      <c r="L129" s="203">
        <v>373000</v>
      </c>
    </row>
    <row r="130" spans="1:11" ht="7.5" customHeight="1" thickTop="1">
      <c r="A130" s="175"/>
      <c r="F130" s="21"/>
      <c r="G130" s="191"/>
      <c r="I130" s="192"/>
      <c r="J130" s="21"/>
      <c r="K130" s="191"/>
    </row>
    <row r="131" spans="2:12" ht="19.5" customHeight="1">
      <c r="B131" s="177" t="s">
        <v>45</v>
      </c>
      <c r="F131" s="190"/>
      <c r="G131" s="180"/>
      <c r="H131" s="180"/>
      <c r="I131" s="180"/>
      <c r="J131" s="190"/>
      <c r="K131" s="180"/>
      <c r="L131" s="180"/>
    </row>
    <row r="132" spans="2:11" ht="19.5" customHeight="1">
      <c r="B132" s="206"/>
      <c r="C132" s="206" t="s">
        <v>210</v>
      </c>
      <c r="F132" s="21"/>
      <c r="G132" s="191"/>
      <c r="I132" s="178"/>
      <c r="J132" s="21"/>
      <c r="K132" s="178"/>
    </row>
    <row r="133" spans="2:12" ht="19.5" customHeight="1">
      <c r="B133" s="206"/>
      <c r="C133" s="177" t="s">
        <v>46</v>
      </c>
      <c r="F133" s="21">
        <f>'11'!F38</f>
        <v>373000</v>
      </c>
      <c r="G133" s="191"/>
      <c r="H133" s="178">
        <v>373000</v>
      </c>
      <c r="I133" s="178"/>
      <c r="J133" s="21">
        <f>'12'!F32</f>
        <v>373000</v>
      </c>
      <c r="K133" s="178"/>
      <c r="L133" s="178">
        <v>373000</v>
      </c>
    </row>
    <row r="134" spans="1:12" ht="19.5" customHeight="1">
      <c r="A134" s="177" t="s">
        <v>47</v>
      </c>
      <c r="F134" s="21">
        <f>'11'!H38</f>
        <v>3680616</v>
      </c>
      <c r="G134" s="191"/>
      <c r="H134" s="180">
        <v>3680616</v>
      </c>
      <c r="I134" s="178"/>
      <c r="J134" s="21">
        <f>'12'!H32</f>
        <v>3680616</v>
      </c>
      <c r="K134" s="178"/>
      <c r="L134" s="180">
        <v>3680616</v>
      </c>
    </row>
    <row r="135" spans="1:11" ht="19.5" customHeight="1">
      <c r="A135" s="177" t="s">
        <v>48</v>
      </c>
      <c r="F135" s="21"/>
      <c r="G135" s="191"/>
      <c r="H135" s="180"/>
      <c r="I135" s="192"/>
      <c r="J135" s="21"/>
      <c r="K135" s="191"/>
    </row>
    <row r="136" spans="2:12" ht="19.5" customHeight="1">
      <c r="B136" s="177" t="s">
        <v>49</v>
      </c>
      <c r="F136" s="190"/>
      <c r="G136" s="180"/>
      <c r="H136" s="180"/>
      <c r="I136" s="180"/>
      <c r="J136" s="190"/>
      <c r="K136" s="180"/>
      <c r="L136" s="180"/>
    </row>
    <row r="137" spans="2:12" ht="19.5" customHeight="1">
      <c r="B137" s="206" t="s">
        <v>50</v>
      </c>
      <c r="C137" s="180"/>
      <c r="F137" s="21">
        <f>'11'!J38</f>
        <v>37300</v>
      </c>
      <c r="G137" s="191"/>
      <c r="H137" s="180">
        <v>37300</v>
      </c>
      <c r="I137" s="178"/>
      <c r="J137" s="21">
        <f>'12'!J32</f>
        <v>37300</v>
      </c>
      <c r="K137" s="178"/>
      <c r="L137" s="199">
        <v>37300</v>
      </c>
    </row>
    <row r="138" spans="2:12" ht="19.5" customHeight="1">
      <c r="B138" s="177" t="s">
        <v>51</v>
      </c>
      <c r="F138" s="265">
        <f>'11'!L38</f>
        <v>22665003</v>
      </c>
      <c r="G138" s="191"/>
      <c r="H138" s="180">
        <v>20148089</v>
      </c>
      <c r="I138" s="178"/>
      <c r="J138" s="21">
        <f>'12'!L32</f>
        <v>16542868</v>
      </c>
      <c r="K138" s="178"/>
      <c r="L138" s="199">
        <v>14601907</v>
      </c>
    </row>
    <row r="139" spans="1:12" ht="19.5" customHeight="1">
      <c r="A139" s="177" t="s">
        <v>52</v>
      </c>
      <c r="F139" s="228">
        <f>'11'!X38</f>
        <v>-116050</v>
      </c>
      <c r="G139" s="191"/>
      <c r="H139" s="198">
        <v>-874499</v>
      </c>
      <c r="I139" s="178"/>
      <c r="J139" s="25">
        <f>'12'!R32</f>
        <v>556111</v>
      </c>
      <c r="K139" s="178"/>
      <c r="L139" s="202">
        <v>-18383</v>
      </c>
    </row>
    <row r="140" spans="1:11" ht="7.5" customHeight="1">
      <c r="A140" s="175"/>
      <c r="F140" s="21"/>
      <c r="G140" s="191"/>
      <c r="I140" s="192"/>
      <c r="J140" s="21"/>
      <c r="K140" s="191"/>
    </row>
    <row r="141" spans="1:12" ht="19.5" customHeight="1">
      <c r="A141" s="175" t="s">
        <v>141</v>
      </c>
      <c r="F141" s="21">
        <f>SUM(F133:F139)</f>
        <v>26639869</v>
      </c>
      <c r="G141" s="178"/>
      <c r="H141" s="178">
        <f>SUM(H133:H139)</f>
        <v>23364506</v>
      </c>
      <c r="I141" s="178"/>
      <c r="J141" s="21">
        <f>SUM(J133:J139)</f>
        <v>21189895</v>
      </c>
      <c r="K141" s="178"/>
      <c r="L141" s="178">
        <f>SUM(L133:L139)</f>
        <v>18674440</v>
      </c>
    </row>
    <row r="142" spans="1:12" ht="19.5" customHeight="1">
      <c r="A142" s="177" t="s">
        <v>53</v>
      </c>
      <c r="F142" s="228">
        <f>'11'!AB38</f>
        <v>1827554</v>
      </c>
      <c r="G142" s="193"/>
      <c r="H142" s="184">
        <v>1501953</v>
      </c>
      <c r="I142" s="193"/>
      <c r="J142" s="25">
        <v>0</v>
      </c>
      <c r="K142" s="193"/>
      <c r="L142" s="184">
        <v>0</v>
      </c>
    </row>
    <row r="143" spans="1:11" ht="7.5" customHeight="1">
      <c r="A143" s="175"/>
      <c r="F143" s="21"/>
      <c r="G143" s="191"/>
      <c r="I143" s="192"/>
      <c r="J143" s="21"/>
      <c r="K143" s="191"/>
    </row>
    <row r="144" spans="1:12" ht="19.5" customHeight="1">
      <c r="A144" s="175" t="s">
        <v>54</v>
      </c>
      <c r="B144" s="175"/>
      <c r="F144" s="25">
        <f>SUM(F141:F142)</f>
        <v>28467423</v>
      </c>
      <c r="G144" s="193"/>
      <c r="H144" s="184">
        <f>SUM(H141:H142)</f>
        <v>24866459</v>
      </c>
      <c r="I144" s="193"/>
      <c r="J144" s="25">
        <f>SUM(J141:J142)</f>
        <v>21189895</v>
      </c>
      <c r="K144" s="193"/>
      <c r="L144" s="184">
        <f>SUM(L141:L142)</f>
        <v>18674440</v>
      </c>
    </row>
    <row r="145" spans="1:11" ht="7.5" customHeight="1">
      <c r="A145" s="175"/>
      <c r="F145" s="21"/>
      <c r="G145" s="191"/>
      <c r="I145" s="192"/>
      <c r="J145" s="21"/>
      <c r="K145" s="191"/>
    </row>
    <row r="146" spans="1:12" ht="19.5" customHeight="1" thickBot="1">
      <c r="A146" s="175" t="s">
        <v>55</v>
      </c>
      <c r="F146" s="30">
        <f>SUM(F144,F103)</f>
        <v>77249461</v>
      </c>
      <c r="G146" s="191"/>
      <c r="H146" s="203">
        <f>SUM(H144,H103)</f>
        <v>70219694</v>
      </c>
      <c r="I146" s="191"/>
      <c r="J146" s="30">
        <f>SUM(J144,J103)</f>
        <v>50440010</v>
      </c>
      <c r="K146" s="191"/>
      <c r="L146" s="203">
        <f>SUM(L144,L103)</f>
        <v>45759506</v>
      </c>
    </row>
    <row r="147" spans="1:11" ht="19.5" customHeight="1" thickTop="1">
      <c r="A147" s="175"/>
      <c r="G147" s="191"/>
      <c r="I147" s="191"/>
      <c r="J147" s="248"/>
      <c r="K147" s="191"/>
    </row>
    <row r="148" spans="1:11" ht="19.5" customHeight="1">
      <c r="A148" s="175"/>
      <c r="G148" s="178"/>
      <c r="I148" s="191"/>
      <c r="K148" s="191"/>
    </row>
    <row r="149" spans="1:12" s="280" customFormat="1" ht="19.5" customHeight="1">
      <c r="A149" s="277"/>
      <c r="B149" s="278"/>
      <c r="C149" s="278"/>
      <c r="D149" s="249"/>
      <c r="E149" s="278"/>
      <c r="F149" s="279"/>
      <c r="G149" s="279"/>
      <c r="H149" s="279"/>
      <c r="I149" s="191"/>
      <c r="J149" s="279"/>
      <c r="K149" s="191"/>
      <c r="L149" s="279"/>
    </row>
    <row r="150" spans="1:11" ht="19.5" customHeight="1">
      <c r="A150" s="175"/>
      <c r="G150" s="191"/>
      <c r="I150" s="191"/>
      <c r="K150" s="191"/>
    </row>
    <row r="151" spans="1:11" ht="19.5" customHeight="1">
      <c r="A151" s="175"/>
      <c r="G151" s="191"/>
      <c r="I151" s="191"/>
      <c r="K151" s="191"/>
    </row>
    <row r="152" spans="1:12" s="280" customFormat="1" ht="19.5" customHeight="1">
      <c r="A152" s="277"/>
      <c r="B152" s="278"/>
      <c r="C152" s="278"/>
      <c r="D152" s="249"/>
      <c r="E152" s="278"/>
      <c r="F152" s="279"/>
      <c r="G152" s="191"/>
      <c r="H152" s="279"/>
      <c r="I152" s="191"/>
      <c r="J152" s="279"/>
      <c r="K152" s="191"/>
      <c r="L152" s="279"/>
    </row>
    <row r="153" spans="1:12" s="280" customFormat="1" ht="19.5" customHeight="1">
      <c r="A153" s="277"/>
      <c r="B153" s="278"/>
      <c r="C153" s="278"/>
      <c r="D153" s="249"/>
      <c r="E153" s="278"/>
      <c r="F153" s="279"/>
      <c r="G153" s="191"/>
      <c r="H153" s="279"/>
      <c r="I153" s="191"/>
      <c r="J153" s="279"/>
      <c r="K153" s="191"/>
      <c r="L153" s="279"/>
    </row>
    <row r="154" spans="1:12" s="280" customFormat="1" ht="19.5" customHeight="1">
      <c r="A154" s="277"/>
      <c r="B154" s="278"/>
      <c r="C154" s="278"/>
      <c r="D154" s="249"/>
      <c r="E154" s="278"/>
      <c r="F154" s="279"/>
      <c r="G154" s="191"/>
      <c r="H154" s="279"/>
      <c r="I154" s="191"/>
      <c r="J154" s="279"/>
      <c r="K154" s="191"/>
      <c r="L154" s="279"/>
    </row>
    <row r="155" spans="1:12" s="280" customFormat="1" ht="19.5" customHeight="1">
      <c r="A155" s="277"/>
      <c r="B155" s="278"/>
      <c r="C155" s="278"/>
      <c r="D155" s="249"/>
      <c r="E155" s="278"/>
      <c r="F155" s="279"/>
      <c r="G155" s="191"/>
      <c r="H155" s="279"/>
      <c r="I155" s="191"/>
      <c r="J155" s="279"/>
      <c r="K155" s="191"/>
      <c r="L155" s="279"/>
    </row>
    <row r="156" spans="1:12" s="280" customFormat="1" ht="19.5" customHeight="1">
      <c r="A156" s="277"/>
      <c r="B156" s="278"/>
      <c r="C156" s="278"/>
      <c r="D156" s="249"/>
      <c r="E156" s="278"/>
      <c r="F156" s="279"/>
      <c r="G156" s="191"/>
      <c r="H156" s="279"/>
      <c r="I156" s="191"/>
      <c r="J156" s="279"/>
      <c r="K156" s="191"/>
      <c r="L156" s="279"/>
    </row>
    <row r="157" spans="1:11" ht="19.5" customHeight="1">
      <c r="A157" s="175"/>
      <c r="G157" s="191"/>
      <c r="I157" s="191"/>
      <c r="K157" s="191"/>
    </row>
    <row r="158" spans="1:11" ht="19.5" customHeight="1">
      <c r="A158" s="175"/>
      <c r="G158" s="191"/>
      <c r="I158" s="191"/>
      <c r="K158" s="191"/>
    </row>
    <row r="159" spans="1:11" ht="19.5" customHeight="1">
      <c r="A159" s="175"/>
      <c r="G159" s="191"/>
      <c r="I159" s="191"/>
      <c r="K159" s="191"/>
    </row>
    <row r="160" spans="1:11" ht="19.5" customHeight="1">
      <c r="A160" s="175"/>
      <c r="G160" s="191"/>
      <c r="I160" s="191"/>
      <c r="K160" s="191"/>
    </row>
    <row r="161" spans="1:11" ht="16.5" customHeight="1">
      <c r="A161" s="175"/>
      <c r="G161" s="191"/>
      <c r="I161" s="191"/>
      <c r="K161" s="191"/>
    </row>
    <row r="162" spans="1:12" ht="21.75" customHeight="1">
      <c r="A162" s="288" t="str">
        <f>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</row>
  </sheetData>
  <sheetProtection/>
  <mergeCells count="3">
    <mergeCell ref="A55:L55"/>
    <mergeCell ref="A111:L111"/>
    <mergeCell ref="A162:L162"/>
  </mergeCells>
  <printOptions/>
  <pageMargins left="0.8" right="0.5" top="0.5" bottom="0.6" header="0.49" footer="0.4"/>
  <pageSetup firstPageNumber="2" useFirstPageNumber="1" fitToHeight="0" fitToWidth="1" horizontalDpi="1200" verticalDpi="1200" orientation="portrait" paperSize="9" scale="85" r:id="rId1"/>
  <headerFooter>
    <oddFooter>&amp;R&amp;"Browallia New,Regular"&amp;13&amp;P</oddFooter>
  </headerFooter>
  <rowBreaks count="2" manualBreakCount="2">
    <brk id="55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52"/>
  <sheetViews>
    <sheetView zoomScale="80" zoomScaleNormal="80" zoomScaleSheetLayoutView="100" zoomScalePageLayoutView="0" workbookViewId="0" topLeftCell="A64">
      <selection activeCell="D77" sqref="D77"/>
    </sheetView>
  </sheetViews>
  <sheetFormatPr defaultColWidth="6.7109375" defaultRowHeight="18.75" customHeight="1"/>
  <cols>
    <col min="1" max="2" width="1.28515625" style="3" customWidth="1"/>
    <col min="3" max="3" width="35.7109375" style="3" customWidth="1"/>
    <col min="4" max="4" width="7.7109375" style="2" customWidth="1"/>
    <col min="5" max="5" width="0.71875" style="3" customWidth="1"/>
    <col min="6" max="6" width="12.7109375" style="4" customWidth="1"/>
    <col min="7" max="7" width="0.71875" style="3" customWidth="1"/>
    <col min="8" max="8" width="12.7109375" style="4" customWidth="1"/>
    <col min="9" max="9" width="0.71875" style="2" customWidth="1"/>
    <col min="10" max="10" width="12.7109375" style="4" customWidth="1"/>
    <col min="11" max="11" width="0.71875" style="3" customWidth="1"/>
    <col min="12" max="12" width="12.7109375" style="4" customWidth="1"/>
    <col min="13" max="16384" width="6.7109375" style="6" customWidth="1"/>
  </cols>
  <sheetData>
    <row r="1" spans="1:12" ht="21.75" customHeight="1">
      <c r="A1" s="1" t="s">
        <v>0</v>
      </c>
      <c r="B1" s="1"/>
      <c r="C1" s="1"/>
      <c r="G1" s="19"/>
      <c r="I1" s="20"/>
      <c r="K1" s="19"/>
      <c r="L1" s="13" t="s">
        <v>3</v>
      </c>
    </row>
    <row r="2" spans="1:11" ht="21.75" customHeight="1">
      <c r="A2" s="1" t="s">
        <v>56</v>
      </c>
      <c r="B2" s="1"/>
      <c r="C2" s="1"/>
      <c r="G2" s="19"/>
      <c r="I2" s="20"/>
      <c r="K2" s="19"/>
    </row>
    <row r="3" spans="1:12" ht="21.75" customHeight="1">
      <c r="A3" s="7" t="s">
        <v>226</v>
      </c>
      <c r="B3" s="7"/>
      <c r="C3" s="7"/>
      <c r="D3" s="8"/>
      <c r="E3" s="9"/>
      <c r="F3" s="10"/>
      <c r="G3" s="32"/>
      <c r="H3" s="10"/>
      <c r="I3" s="33"/>
      <c r="J3" s="10"/>
      <c r="K3" s="32"/>
      <c r="L3" s="10"/>
    </row>
    <row r="4" spans="7:11" ht="18" customHeight="1">
      <c r="G4" s="19"/>
      <c r="I4" s="20"/>
      <c r="K4" s="19"/>
    </row>
    <row r="5" spans="1:12" ht="18" customHeight="1">
      <c r="A5" s="6"/>
      <c r="D5" s="11"/>
      <c r="E5" s="1"/>
      <c r="F5" s="184"/>
      <c r="G5" s="185"/>
      <c r="H5" s="186" t="s">
        <v>2</v>
      </c>
      <c r="I5" s="187"/>
      <c r="J5" s="184"/>
      <c r="K5" s="185"/>
      <c r="L5" s="186" t="s">
        <v>133</v>
      </c>
    </row>
    <row r="6" spans="5:12" ht="18" customHeight="1">
      <c r="E6" s="1"/>
      <c r="F6" s="14" t="s">
        <v>214</v>
      </c>
      <c r="G6" s="1"/>
      <c r="H6" s="14" t="s">
        <v>161</v>
      </c>
      <c r="I6" s="15"/>
      <c r="J6" s="14" t="s">
        <v>214</v>
      </c>
      <c r="K6" s="1"/>
      <c r="L6" s="14" t="s">
        <v>161</v>
      </c>
    </row>
    <row r="7" spans="4:12" ht="18" customHeight="1">
      <c r="D7" s="16" t="s">
        <v>6</v>
      </c>
      <c r="E7" s="1"/>
      <c r="F7" s="12" t="s">
        <v>7</v>
      </c>
      <c r="G7" s="1"/>
      <c r="H7" s="12" t="s">
        <v>7</v>
      </c>
      <c r="I7" s="15"/>
      <c r="J7" s="12" t="s">
        <v>7</v>
      </c>
      <c r="K7" s="1"/>
      <c r="L7" s="12" t="s">
        <v>7</v>
      </c>
    </row>
    <row r="8" spans="6:11" ht="6" customHeight="1">
      <c r="F8" s="18"/>
      <c r="G8" s="22"/>
      <c r="I8" s="22"/>
      <c r="J8" s="18"/>
      <c r="K8" s="22"/>
    </row>
    <row r="9" spans="1:12" s="41" customFormat="1" ht="18" customHeight="1">
      <c r="A9" s="36" t="s">
        <v>156</v>
      </c>
      <c r="B9" s="36"/>
      <c r="C9" s="36"/>
      <c r="D9" s="37"/>
      <c r="E9" s="36"/>
      <c r="F9" s="38">
        <v>2249702</v>
      </c>
      <c r="G9" s="39"/>
      <c r="H9" s="40">
        <v>2228107</v>
      </c>
      <c r="I9" s="39"/>
      <c r="J9" s="240">
        <v>1042830</v>
      </c>
      <c r="K9" s="39"/>
      <c r="L9" s="40">
        <v>918154</v>
      </c>
    </row>
    <row r="10" spans="1:12" s="41" customFormat="1" ht="18" customHeight="1">
      <c r="A10" s="36" t="s">
        <v>57</v>
      </c>
      <c r="B10" s="36"/>
      <c r="C10" s="36"/>
      <c r="D10" s="37"/>
      <c r="E10" s="36"/>
      <c r="F10" s="38">
        <v>1523765</v>
      </c>
      <c r="H10" s="40">
        <v>1875316</v>
      </c>
      <c r="J10" s="240">
        <v>0</v>
      </c>
      <c r="L10" s="40">
        <v>0</v>
      </c>
    </row>
    <row r="11" spans="1:12" s="41" customFormat="1" ht="18" customHeight="1">
      <c r="A11" s="36" t="s">
        <v>58</v>
      </c>
      <c r="B11" s="36"/>
      <c r="C11" s="36"/>
      <c r="D11" s="2"/>
      <c r="E11" s="36"/>
      <c r="F11" s="38">
        <v>0</v>
      </c>
      <c r="G11" s="39"/>
      <c r="H11" s="40">
        <v>0</v>
      </c>
      <c r="I11" s="39"/>
      <c r="J11" s="240">
        <v>512933</v>
      </c>
      <c r="K11" s="39"/>
      <c r="L11" s="40">
        <v>1302747</v>
      </c>
    </row>
    <row r="12" spans="1:12" s="41" customFormat="1" ht="18" customHeight="1">
      <c r="A12" s="36" t="s">
        <v>59</v>
      </c>
      <c r="B12" s="36"/>
      <c r="C12" s="36"/>
      <c r="D12" s="37"/>
      <c r="E12" s="36"/>
      <c r="F12" s="43">
        <v>27827</v>
      </c>
      <c r="G12" s="39"/>
      <c r="H12" s="44">
        <v>14523</v>
      </c>
      <c r="I12" s="39"/>
      <c r="J12" s="229">
        <v>119498</v>
      </c>
      <c r="K12" s="39"/>
      <c r="L12" s="44">
        <v>114162</v>
      </c>
    </row>
    <row r="13" spans="6:11" ht="6" customHeight="1">
      <c r="F13" s="18"/>
      <c r="G13" s="22"/>
      <c r="I13" s="22"/>
      <c r="J13" s="18"/>
      <c r="K13" s="22"/>
    </row>
    <row r="14" spans="1:12" ht="18" customHeight="1">
      <c r="A14" s="1" t="s">
        <v>60</v>
      </c>
      <c r="B14" s="6"/>
      <c r="C14" s="1"/>
      <c r="F14" s="25">
        <f>SUM(F9:F13)</f>
        <v>3801294</v>
      </c>
      <c r="G14" s="22"/>
      <c r="H14" s="10">
        <f>SUM(H9:H13)</f>
        <v>4117946</v>
      </c>
      <c r="I14" s="22"/>
      <c r="J14" s="25">
        <f>SUM(J9:J13)</f>
        <v>1675261</v>
      </c>
      <c r="K14" s="22"/>
      <c r="L14" s="10">
        <f>SUM(L9:L13)</f>
        <v>2335063</v>
      </c>
    </row>
    <row r="15" spans="6:11" ht="9.75" customHeight="1">
      <c r="F15" s="18"/>
      <c r="G15" s="22"/>
      <c r="I15" s="22"/>
      <c r="J15" s="18"/>
      <c r="K15" s="22"/>
    </row>
    <row r="16" spans="1:12" s="41" customFormat="1" ht="18" customHeight="1">
      <c r="A16" s="36" t="s">
        <v>157</v>
      </c>
      <c r="B16" s="36"/>
      <c r="C16" s="36"/>
      <c r="D16" s="45"/>
      <c r="E16" s="36"/>
      <c r="F16" s="240">
        <v>-2043869</v>
      </c>
      <c r="G16" s="46"/>
      <c r="H16" s="40">
        <v>-1814320</v>
      </c>
      <c r="I16" s="46"/>
      <c r="J16" s="240">
        <v>-947301</v>
      </c>
      <c r="K16" s="47"/>
      <c r="L16" s="40">
        <v>-964756</v>
      </c>
    </row>
    <row r="17" spans="1:12" s="41" customFormat="1" ht="18" customHeight="1">
      <c r="A17" s="36" t="s">
        <v>61</v>
      </c>
      <c r="B17" s="36"/>
      <c r="C17" s="36"/>
      <c r="D17" s="37"/>
      <c r="E17" s="36"/>
      <c r="F17" s="38">
        <v>-18621</v>
      </c>
      <c r="G17" s="39"/>
      <c r="H17" s="40">
        <v>-21787</v>
      </c>
      <c r="I17" s="39"/>
      <c r="J17" s="240">
        <v>-13515</v>
      </c>
      <c r="K17" s="39"/>
      <c r="L17" s="40">
        <v>-16506</v>
      </c>
    </row>
    <row r="18" spans="1:12" s="41" customFormat="1" ht="18" customHeight="1">
      <c r="A18" s="36" t="s">
        <v>62</v>
      </c>
      <c r="B18" s="36"/>
      <c r="C18" s="36"/>
      <c r="D18" s="37"/>
      <c r="E18" s="39"/>
      <c r="F18" s="268">
        <v>-248992</v>
      </c>
      <c r="G18" s="39"/>
      <c r="H18" s="40">
        <v>-167421</v>
      </c>
      <c r="I18" s="39"/>
      <c r="J18" s="240">
        <v>-112130</v>
      </c>
      <c r="K18" s="39"/>
      <c r="L18" s="40">
        <v>-97814</v>
      </c>
    </row>
    <row r="19" spans="1:12" s="41" customFormat="1" ht="18" customHeight="1">
      <c r="A19" s="36" t="s">
        <v>280</v>
      </c>
      <c r="B19" s="36"/>
      <c r="C19" s="36"/>
      <c r="D19" s="37"/>
      <c r="E19" s="39"/>
      <c r="F19" s="240">
        <v>20916</v>
      </c>
      <c r="G19" s="39"/>
      <c r="H19" s="40">
        <v>0</v>
      </c>
      <c r="I19" s="39"/>
      <c r="J19" s="240">
        <v>0</v>
      </c>
      <c r="K19" s="39"/>
      <c r="L19" s="40">
        <v>0</v>
      </c>
    </row>
    <row r="20" spans="1:12" s="41" customFormat="1" ht="18" customHeight="1">
      <c r="A20" s="36" t="s">
        <v>63</v>
      </c>
      <c r="B20" s="36"/>
      <c r="C20" s="36"/>
      <c r="D20" s="37"/>
      <c r="E20" s="39"/>
      <c r="F20" s="38">
        <v>3876</v>
      </c>
      <c r="G20" s="39"/>
      <c r="H20" s="40">
        <v>-84099</v>
      </c>
      <c r="I20" s="39"/>
      <c r="J20" s="240">
        <v>6766</v>
      </c>
      <c r="K20" s="39"/>
      <c r="L20" s="40">
        <v>-1639</v>
      </c>
    </row>
    <row r="21" spans="1:12" s="41" customFormat="1" ht="18" customHeight="1">
      <c r="A21" s="36" t="s">
        <v>65</v>
      </c>
      <c r="B21" s="36"/>
      <c r="C21" s="36"/>
      <c r="D21" s="37"/>
      <c r="E21" s="39"/>
      <c r="F21" s="229">
        <v>-421420</v>
      </c>
      <c r="G21" s="39"/>
      <c r="H21" s="44">
        <v>-382517</v>
      </c>
      <c r="I21" s="39"/>
      <c r="J21" s="229">
        <v>-198376</v>
      </c>
      <c r="K21" s="39"/>
      <c r="L21" s="44">
        <v>-197818</v>
      </c>
    </row>
    <row r="22" spans="6:11" ht="6" customHeight="1">
      <c r="F22" s="18"/>
      <c r="G22" s="22"/>
      <c r="I22" s="22"/>
      <c r="J22" s="236"/>
      <c r="K22" s="22"/>
    </row>
    <row r="23" spans="1:12" ht="18" customHeight="1">
      <c r="A23" s="1" t="s">
        <v>64</v>
      </c>
      <c r="B23" s="6"/>
      <c r="F23" s="25">
        <f>SUM(F16:F22)</f>
        <v>-2708110</v>
      </c>
      <c r="G23" s="4"/>
      <c r="H23" s="10">
        <f>SUM(H16:H22)</f>
        <v>-2470144</v>
      </c>
      <c r="I23" s="4"/>
      <c r="J23" s="25">
        <f>SUM(J16:J22)</f>
        <v>-1264556</v>
      </c>
      <c r="K23" s="4"/>
      <c r="L23" s="10">
        <f>SUM(L16:L22)</f>
        <v>-1278533</v>
      </c>
    </row>
    <row r="24" spans="6:11" ht="9.75" customHeight="1">
      <c r="F24" s="18"/>
      <c r="G24" s="4"/>
      <c r="I24" s="4"/>
      <c r="J24" s="18"/>
      <c r="K24" s="4"/>
    </row>
    <row r="25" spans="1:11" ht="18" customHeight="1">
      <c r="A25" s="3" t="s">
        <v>203</v>
      </c>
      <c r="F25" s="18"/>
      <c r="G25" s="22"/>
      <c r="I25" s="22"/>
      <c r="J25" s="18"/>
      <c r="K25" s="22"/>
    </row>
    <row r="26" spans="2:12" ht="18" customHeight="1">
      <c r="B26" s="3" t="s">
        <v>278</v>
      </c>
      <c r="D26" s="37"/>
      <c r="E26" s="36"/>
      <c r="F26" s="43">
        <v>-3241</v>
      </c>
      <c r="G26" s="39"/>
      <c r="H26" s="44">
        <v>-6176</v>
      </c>
      <c r="I26" s="39"/>
      <c r="J26" s="43">
        <v>0</v>
      </c>
      <c r="K26" s="39"/>
      <c r="L26" s="44">
        <v>0</v>
      </c>
    </row>
    <row r="27" spans="6:11" ht="6" customHeight="1">
      <c r="F27" s="18"/>
      <c r="G27" s="4"/>
      <c r="I27" s="4"/>
      <c r="J27" s="18"/>
      <c r="K27" s="4"/>
    </row>
    <row r="28" spans="1:12" ht="18.75">
      <c r="A28" s="1" t="s">
        <v>66</v>
      </c>
      <c r="F28" s="38">
        <f>SUM(F14+F23+F26)</f>
        <v>1089943</v>
      </c>
      <c r="G28" s="40"/>
      <c r="H28" s="40">
        <f>SUM(H14+H23+H26)</f>
        <v>1641626</v>
      </c>
      <c r="I28" s="40"/>
      <c r="J28" s="38">
        <f>SUM(J14+J23+J26)</f>
        <v>410705</v>
      </c>
      <c r="K28" s="40"/>
      <c r="L28" s="40">
        <f>SUM(L14+L23+L26)</f>
        <v>1056530</v>
      </c>
    </row>
    <row r="29" spans="1:12" ht="18" customHeight="1">
      <c r="A29" s="3" t="s">
        <v>67</v>
      </c>
      <c r="D29" s="2">
        <v>19</v>
      </c>
      <c r="F29" s="43">
        <v>-3992</v>
      </c>
      <c r="G29" s="39"/>
      <c r="H29" s="44">
        <v>5869</v>
      </c>
      <c r="I29" s="39"/>
      <c r="J29" s="43">
        <v>0</v>
      </c>
      <c r="K29" s="39"/>
      <c r="L29" s="44">
        <v>0</v>
      </c>
    </row>
    <row r="30" spans="6:11" ht="6" customHeight="1">
      <c r="F30" s="18"/>
      <c r="G30" s="22"/>
      <c r="I30" s="22"/>
      <c r="J30" s="18"/>
      <c r="K30" s="22"/>
    </row>
    <row r="31" spans="1:12" ht="18" customHeight="1">
      <c r="A31" s="1" t="s">
        <v>68</v>
      </c>
      <c r="F31" s="25">
        <f>SUM(F28:F29)</f>
        <v>1085951</v>
      </c>
      <c r="G31" s="4"/>
      <c r="H31" s="10">
        <f>SUM(H28:H29)</f>
        <v>1647495</v>
      </c>
      <c r="I31" s="4"/>
      <c r="J31" s="25">
        <f>SUM(J28:J29)</f>
        <v>410705</v>
      </c>
      <c r="K31" s="4"/>
      <c r="L31" s="10">
        <f>SUM(L28:L29)</f>
        <v>1056530</v>
      </c>
    </row>
    <row r="32" spans="7:11" ht="18.75">
      <c r="G32" s="4"/>
      <c r="I32" s="4"/>
      <c r="K32" s="4"/>
    </row>
    <row r="33" spans="1:11" ht="18.75">
      <c r="A33" s="1"/>
      <c r="G33" s="4"/>
      <c r="I33" s="4"/>
      <c r="K33" s="4"/>
    </row>
    <row r="34" spans="1:11" ht="18.75">
      <c r="A34" s="1"/>
      <c r="G34" s="4"/>
      <c r="I34" s="4"/>
      <c r="K34" s="4"/>
    </row>
    <row r="35" spans="1:11" ht="18.75">
      <c r="A35" s="1"/>
      <c r="G35" s="4"/>
      <c r="I35" s="4"/>
      <c r="K35" s="4"/>
    </row>
    <row r="36" spans="1:12" s="260" customFormat="1" ht="18.75">
      <c r="A36" s="256"/>
      <c r="B36" s="258"/>
      <c r="C36" s="258"/>
      <c r="D36" s="257"/>
      <c r="E36" s="258"/>
      <c r="F36" s="259"/>
      <c r="G36" s="259"/>
      <c r="H36" s="259"/>
      <c r="I36" s="259"/>
      <c r="J36" s="259"/>
      <c r="K36" s="259"/>
      <c r="L36" s="259"/>
    </row>
    <row r="37" spans="1:12" s="260" customFormat="1" ht="18.75">
      <c r="A37" s="256"/>
      <c r="B37" s="258"/>
      <c r="C37" s="258"/>
      <c r="D37" s="257"/>
      <c r="E37" s="258"/>
      <c r="F37" s="259"/>
      <c r="G37" s="259"/>
      <c r="H37" s="259"/>
      <c r="I37" s="259"/>
      <c r="J37" s="259"/>
      <c r="K37" s="259"/>
      <c r="L37" s="259"/>
    </row>
    <row r="38" spans="1:12" s="260" customFormat="1" ht="18.75">
      <c r="A38" s="256"/>
      <c r="B38" s="258"/>
      <c r="C38" s="258"/>
      <c r="D38" s="257"/>
      <c r="E38" s="258"/>
      <c r="F38" s="259"/>
      <c r="G38" s="259"/>
      <c r="H38" s="259"/>
      <c r="I38" s="259"/>
      <c r="J38" s="259"/>
      <c r="K38" s="259"/>
      <c r="L38" s="259"/>
    </row>
    <row r="39" spans="1:11" ht="18.75">
      <c r="A39" s="1"/>
      <c r="G39" s="4"/>
      <c r="I39" s="4"/>
      <c r="K39" s="4"/>
    </row>
    <row r="40" spans="1:11" ht="18.75">
      <c r="A40" s="1"/>
      <c r="G40" s="4"/>
      <c r="I40" s="4"/>
      <c r="K40" s="4"/>
    </row>
    <row r="41" spans="1:12" s="260" customFormat="1" ht="18.75">
      <c r="A41" s="256"/>
      <c r="B41" s="258"/>
      <c r="C41" s="258"/>
      <c r="D41" s="257"/>
      <c r="E41" s="258"/>
      <c r="F41" s="259"/>
      <c r="G41" s="259"/>
      <c r="H41" s="259"/>
      <c r="I41" s="259"/>
      <c r="J41" s="259"/>
      <c r="K41" s="259"/>
      <c r="L41" s="259"/>
    </row>
    <row r="42" spans="1:12" s="260" customFormat="1" ht="18.75">
      <c r="A42" s="256"/>
      <c r="B42" s="258"/>
      <c r="C42" s="258"/>
      <c r="D42" s="257"/>
      <c r="E42" s="258"/>
      <c r="F42" s="259"/>
      <c r="G42" s="259"/>
      <c r="H42" s="259"/>
      <c r="I42" s="259"/>
      <c r="J42" s="259"/>
      <c r="K42" s="259"/>
      <c r="L42" s="259"/>
    </row>
    <row r="43" spans="1:11" ht="18.75" customHeight="1">
      <c r="A43" s="1"/>
      <c r="G43" s="4"/>
      <c r="I43" s="4"/>
      <c r="K43" s="4"/>
    </row>
    <row r="44" spans="1:12" s="260" customFormat="1" ht="18.75" customHeight="1">
      <c r="A44" s="256"/>
      <c r="B44" s="258"/>
      <c r="C44" s="258"/>
      <c r="D44" s="257"/>
      <c r="E44" s="258"/>
      <c r="F44" s="259"/>
      <c r="G44" s="259"/>
      <c r="H44" s="259"/>
      <c r="I44" s="259"/>
      <c r="J44" s="259"/>
      <c r="K44" s="259"/>
      <c r="L44" s="259"/>
    </row>
    <row r="45" spans="1:12" s="260" customFormat="1" ht="18.75" customHeight="1">
      <c r="A45" s="256"/>
      <c r="B45" s="258"/>
      <c r="C45" s="258"/>
      <c r="D45" s="257"/>
      <c r="E45" s="258"/>
      <c r="F45" s="259"/>
      <c r="G45" s="259"/>
      <c r="H45" s="259"/>
      <c r="I45" s="259"/>
      <c r="J45" s="259"/>
      <c r="K45" s="259"/>
      <c r="L45" s="259"/>
    </row>
    <row r="46" spans="1:12" s="260" customFormat="1" ht="18.75" customHeight="1">
      <c r="A46" s="256"/>
      <c r="B46" s="258"/>
      <c r="C46" s="258"/>
      <c r="D46" s="257"/>
      <c r="E46" s="258"/>
      <c r="F46" s="259"/>
      <c r="G46" s="259"/>
      <c r="H46" s="259"/>
      <c r="I46" s="259"/>
      <c r="J46" s="259"/>
      <c r="K46" s="259"/>
      <c r="L46" s="259"/>
    </row>
    <row r="47" spans="1:12" s="260" customFormat="1" ht="18.75" customHeight="1">
      <c r="A47" s="256"/>
      <c r="B47" s="258"/>
      <c r="C47" s="258"/>
      <c r="D47" s="257"/>
      <c r="E47" s="258"/>
      <c r="F47" s="259"/>
      <c r="G47" s="259"/>
      <c r="H47" s="259"/>
      <c r="I47" s="259"/>
      <c r="J47" s="259"/>
      <c r="K47" s="259"/>
      <c r="L47" s="259"/>
    </row>
    <row r="48" spans="1:12" s="260" customFormat="1" ht="18.75" customHeight="1">
      <c r="A48" s="256"/>
      <c r="B48" s="258"/>
      <c r="C48" s="258"/>
      <c r="D48" s="257"/>
      <c r="E48" s="258"/>
      <c r="F48" s="259"/>
      <c r="G48" s="259"/>
      <c r="H48" s="259"/>
      <c r="I48" s="259"/>
      <c r="J48" s="259"/>
      <c r="K48" s="259"/>
      <c r="L48" s="259"/>
    </row>
    <row r="49" spans="1:11" ht="18.75" customHeight="1">
      <c r="A49" s="1"/>
      <c r="G49" s="4"/>
      <c r="I49" s="4"/>
      <c r="K49" s="4"/>
    </row>
    <row r="50" spans="1:11" ht="18.75" customHeight="1">
      <c r="A50" s="1"/>
      <c r="G50" s="4"/>
      <c r="I50" s="4"/>
      <c r="K50" s="4"/>
    </row>
    <row r="51" spans="1:11" ht="14.25" customHeight="1">
      <c r="A51" s="1"/>
      <c r="G51" s="4"/>
      <c r="I51" s="4"/>
      <c r="K51" s="4"/>
    </row>
    <row r="52" spans="1:12" ht="21.75" customHeight="1">
      <c r="A52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</row>
    <row r="53" spans="1:12" ht="21.75" customHeight="1">
      <c r="A53" s="1" t="s">
        <v>0</v>
      </c>
      <c r="B53" s="1"/>
      <c r="C53" s="1"/>
      <c r="G53" s="19"/>
      <c r="I53" s="20"/>
      <c r="K53" s="19"/>
      <c r="L53" s="13" t="s">
        <v>3</v>
      </c>
    </row>
    <row r="54" spans="1:11" ht="21.75" customHeight="1">
      <c r="A54" s="1" t="s">
        <v>56</v>
      </c>
      <c r="B54" s="1"/>
      <c r="C54" s="1"/>
      <c r="G54" s="19"/>
      <c r="I54" s="20"/>
      <c r="K54" s="19"/>
    </row>
    <row r="55" spans="1:12" ht="21.75" customHeight="1">
      <c r="A55" s="7" t="s">
        <v>226</v>
      </c>
      <c r="B55" s="7"/>
      <c r="C55" s="7"/>
      <c r="D55" s="8"/>
      <c r="E55" s="9"/>
      <c r="F55" s="10"/>
      <c r="G55" s="32"/>
      <c r="H55" s="10"/>
      <c r="I55" s="33"/>
      <c r="J55" s="10"/>
      <c r="K55" s="32"/>
      <c r="L55" s="10"/>
    </row>
    <row r="56" spans="7:11" ht="18.75" customHeight="1">
      <c r="G56" s="19"/>
      <c r="I56" s="20"/>
      <c r="K56" s="19"/>
    </row>
    <row r="57" spans="1:12" ht="18.75" customHeight="1">
      <c r="A57" s="6"/>
      <c r="D57" s="11"/>
      <c r="E57" s="1"/>
      <c r="F57" s="184"/>
      <c r="G57" s="185"/>
      <c r="H57" s="186" t="s">
        <v>2</v>
      </c>
      <c r="I57" s="187"/>
      <c r="J57" s="184"/>
      <c r="K57" s="185"/>
      <c r="L57" s="186" t="s">
        <v>133</v>
      </c>
    </row>
    <row r="58" spans="5:12" ht="18.75" customHeight="1">
      <c r="E58" s="1"/>
      <c r="F58" s="14" t="s">
        <v>214</v>
      </c>
      <c r="G58" s="1"/>
      <c r="H58" s="14" t="s">
        <v>161</v>
      </c>
      <c r="I58" s="15"/>
      <c r="J58" s="14" t="s">
        <v>214</v>
      </c>
      <c r="K58" s="1"/>
      <c r="L58" s="14" t="s">
        <v>161</v>
      </c>
    </row>
    <row r="59" spans="5:12" ht="18" customHeight="1">
      <c r="E59" s="1"/>
      <c r="F59" s="12" t="s">
        <v>7</v>
      </c>
      <c r="G59" s="1"/>
      <c r="H59" s="12" t="s">
        <v>7</v>
      </c>
      <c r="I59" s="15"/>
      <c r="J59" s="12" t="s">
        <v>7</v>
      </c>
      <c r="K59" s="1"/>
      <c r="L59" s="12" t="s">
        <v>7</v>
      </c>
    </row>
    <row r="60" spans="6:11" ht="6" customHeight="1">
      <c r="F60" s="18"/>
      <c r="G60" s="22"/>
      <c r="I60" s="22"/>
      <c r="J60" s="18"/>
      <c r="K60" s="22"/>
    </row>
    <row r="61" spans="1:11" ht="18" customHeight="1">
      <c r="A61" s="48" t="s">
        <v>153</v>
      </c>
      <c r="F61" s="18"/>
      <c r="G61" s="22"/>
      <c r="I61" s="22"/>
      <c r="J61" s="18"/>
      <c r="K61" s="22"/>
    </row>
    <row r="62" spans="1:11" ht="6" customHeight="1">
      <c r="A62" s="1"/>
      <c r="F62" s="18"/>
      <c r="G62" s="4"/>
      <c r="I62" s="4"/>
      <c r="J62" s="18"/>
      <c r="K62" s="4"/>
    </row>
    <row r="63" spans="1:11" ht="18.75" customHeight="1">
      <c r="A63" s="3" t="s">
        <v>189</v>
      </c>
      <c r="F63" s="18"/>
      <c r="G63" s="4"/>
      <c r="I63" s="4"/>
      <c r="J63" s="18"/>
      <c r="K63" s="4"/>
    </row>
    <row r="64" spans="1:11" ht="18.75" customHeight="1">
      <c r="A64" s="1"/>
      <c r="B64" s="3" t="s">
        <v>69</v>
      </c>
      <c r="F64" s="18"/>
      <c r="G64" s="4"/>
      <c r="I64" s="4"/>
      <c r="J64" s="18"/>
      <c r="K64" s="4"/>
    </row>
    <row r="65" spans="1:11" ht="18.75" customHeight="1">
      <c r="A65" s="1"/>
      <c r="C65" s="49" t="s">
        <v>260</v>
      </c>
      <c r="F65" s="18"/>
      <c r="G65" s="6"/>
      <c r="I65" s="6"/>
      <c r="J65" s="18"/>
      <c r="K65" s="6"/>
    </row>
    <row r="66" spans="1:12" ht="18.75" customHeight="1">
      <c r="A66" s="1"/>
      <c r="B66" s="49"/>
      <c r="C66" s="36" t="s">
        <v>211</v>
      </c>
      <c r="F66" s="18">
        <v>0</v>
      </c>
      <c r="G66" s="4"/>
      <c r="H66" s="4">
        <v>-2443</v>
      </c>
      <c r="I66" s="4"/>
      <c r="J66" s="236">
        <v>0</v>
      </c>
      <c r="K66" s="4"/>
      <c r="L66" s="4">
        <v>-2376</v>
      </c>
    </row>
    <row r="67" spans="1:11" ht="18.75" customHeight="1">
      <c r="A67" s="1"/>
      <c r="C67" s="3" t="s">
        <v>261</v>
      </c>
      <c r="F67" s="18"/>
      <c r="G67" s="4"/>
      <c r="I67" s="4"/>
      <c r="J67" s="236"/>
      <c r="K67" s="4"/>
    </row>
    <row r="68" spans="1:12" ht="18.75" customHeight="1">
      <c r="A68" s="1"/>
      <c r="C68" s="3" t="s">
        <v>262</v>
      </c>
      <c r="F68" s="18">
        <v>11987</v>
      </c>
      <c r="G68" s="4"/>
      <c r="H68" s="40">
        <v>0</v>
      </c>
      <c r="I68" s="4"/>
      <c r="J68" s="236">
        <v>0</v>
      </c>
      <c r="K68" s="4"/>
      <c r="L68" s="40">
        <v>0</v>
      </c>
    </row>
    <row r="69" spans="1:11" ht="18.75" customHeight="1">
      <c r="A69" s="1"/>
      <c r="C69" s="50" t="s">
        <v>264</v>
      </c>
      <c r="F69" s="18"/>
      <c r="G69" s="4"/>
      <c r="I69" s="4"/>
      <c r="J69" s="236"/>
      <c r="K69" s="4"/>
    </row>
    <row r="70" spans="1:12" ht="18.75" customHeight="1">
      <c r="A70" s="1"/>
      <c r="B70" s="49"/>
      <c r="C70" s="36" t="s">
        <v>263</v>
      </c>
      <c r="F70" s="43">
        <v>-2397</v>
      </c>
      <c r="G70" s="39"/>
      <c r="H70" s="44">
        <v>0</v>
      </c>
      <c r="I70" s="39"/>
      <c r="J70" s="229">
        <v>0</v>
      </c>
      <c r="K70" s="39"/>
      <c r="L70" s="44">
        <v>0</v>
      </c>
    </row>
    <row r="71" spans="1:11" ht="4.5" customHeight="1">
      <c r="A71" s="1"/>
      <c r="F71" s="18"/>
      <c r="G71" s="4"/>
      <c r="I71" s="4"/>
      <c r="J71" s="18"/>
      <c r="K71" s="4"/>
    </row>
    <row r="72" spans="1:11" ht="18.75" customHeight="1">
      <c r="A72" s="1" t="s">
        <v>194</v>
      </c>
      <c r="B72" s="1"/>
      <c r="F72" s="18"/>
      <c r="G72" s="4"/>
      <c r="I72" s="4"/>
      <c r="J72" s="18"/>
      <c r="K72" s="4"/>
    </row>
    <row r="73" spans="1:12" ht="18.75" customHeight="1">
      <c r="A73" s="1"/>
      <c r="B73" s="1" t="s">
        <v>69</v>
      </c>
      <c r="F73" s="25">
        <f>SUM(F66:F70)</f>
        <v>9590</v>
      </c>
      <c r="G73" s="22"/>
      <c r="H73" s="10">
        <f>SUM(H65:H70)</f>
        <v>-2443</v>
      </c>
      <c r="I73" s="22"/>
      <c r="J73" s="25">
        <f>SUM(J66:J70)</f>
        <v>0</v>
      </c>
      <c r="K73" s="22"/>
      <c r="L73" s="10">
        <f>SUM(L65:L70)</f>
        <v>-2376</v>
      </c>
    </row>
    <row r="74" spans="1:11" ht="10.5" customHeight="1">
      <c r="A74" s="1"/>
      <c r="F74" s="18"/>
      <c r="G74" s="22"/>
      <c r="I74" s="22"/>
      <c r="J74" s="18"/>
      <c r="K74" s="22"/>
    </row>
    <row r="75" spans="1:12" s="41" customFormat="1" ht="18" customHeight="1">
      <c r="A75" s="50" t="s">
        <v>151</v>
      </c>
      <c r="B75" s="50"/>
      <c r="C75" s="48"/>
      <c r="D75" s="37"/>
      <c r="E75" s="36"/>
      <c r="F75" s="38"/>
      <c r="G75" s="39"/>
      <c r="H75" s="40"/>
      <c r="I75" s="39"/>
      <c r="J75" s="38"/>
      <c r="K75" s="39"/>
      <c r="L75" s="40"/>
    </row>
    <row r="76" spans="1:12" s="41" customFormat="1" ht="18" customHeight="1">
      <c r="A76" s="50"/>
      <c r="B76" s="50" t="s">
        <v>69</v>
      </c>
      <c r="C76" s="48"/>
      <c r="D76" s="37"/>
      <c r="E76" s="36"/>
      <c r="F76" s="38"/>
      <c r="G76" s="39"/>
      <c r="H76" s="40"/>
      <c r="I76" s="39"/>
      <c r="J76" s="38"/>
      <c r="K76" s="39"/>
      <c r="L76" s="40"/>
    </row>
    <row r="77" spans="1:12" s="41" customFormat="1" ht="18" customHeight="1">
      <c r="A77" s="50"/>
      <c r="C77" s="49" t="s">
        <v>281</v>
      </c>
      <c r="D77" s="37"/>
      <c r="E77" s="36"/>
      <c r="F77" s="38"/>
      <c r="G77" s="39"/>
      <c r="H77" s="40"/>
      <c r="I77" s="39"/>
      <c r="J77" s="38"/>
      <c r="K77" s="39"/>
      <c r="L77" s="40"/>
    </row>
    <row r="78" spans="1:12" s="41" customFormat="1" ht="18" customHeight="1">
      <c r="A78" s="50"/>
      <c r="B78" s="50"/>
      <c r="C78" s="36" t="s">
        <v>265</v>
      </c>
      <c r="D78" s="37"/>
      <c r="E78" s="36"/>
      <c r="F78" s="38">
        <v>6828</v>
      </c>
      <c r="G78" s="39"/>
      <c r="H78" s="40">
        <v>0</v>
      </c>
      <c r="I78" s="39"/>
      <c r="J78" s="240">
        <v>0</v>
      </c>
      <c r="K78" s="39"/>
      <c r="L78" s="40">
        <v>0</v>
      </c>
    </row>
    <row r="79" spans="1:12" s="41" customFormat="1" ht="18" customHeight="1">
      <c r="A79" s="51"/>
      <c r="C79" s="52" t="s">
        <v>266</v>
      </c>
      <c r="D79" s="37"/>
      <c r="E79" s="36"/>
      <c r="F79" s="38"/>
      <c r="G79" s="39"/>
      <c r="H79" s="40"/>
      <c r="I79" s="39"/>
      <c r="J79" s="240"/>
      <c r="K79" s="39"/>
      <c r="L79" s="40"/>
    </row>
    <row r="80" spans="1:12" s="41" customFormat="1" ht="18" customHeight="1">
      <c r="A80" s="51"/>
      <c r="C80" s="53" t="s">
        <v>267</v>
      </c>
      <c r="D80" s="37"/>
      <c r="E80" s="36"/>
      <c r="F80" s="240">
        <v>100493</v>
      </c>
      <c r="G80" s="39"/>
      <c r="H80" s="40">
        <v>-17441</v>
      </c>
      <c r="I80" s="39"/>
      <c r="J80" s="240">
        <v>0</v>
      </c>
      <c r="K80" s="39"/>
      <c r="L80" s="40">
        <v>0</v>
      </c>
    </row>
    <row r="81" spans="1:12" s="41" customFormat="1" ht="18" customHeight="1">
      <c r="A81" s="51"/>
      <c r="C81" s="49" t="s">
        <v>268</v>
      </c>
      <c r="D81" s="37"/>
      <c r="E81" s="36"/>
      <c r="F81" s="38"/>
      <c r="G81" s="39"/>
      <c r="H81" s="40"/>
      <c r="I81" s="39"/>
      <c r="J81" s="240"/>
      <c r="K81" s="39"/>
      <c r="L81" s="40"/>
    </row>
    <row r="82" spans="1:12" s="41" customFormat="1" ht="18" customHeight="1">
      <c r="A82" s="51"/>
      <c r="C82" s="53" t="s">
        <v>263</v>
      </c>
      <c r="D82" s="37"/>
      <c r="E82" s="36"/>
      <c r="F82" s="43">
        <v>0</v>
      </c>
      <c r="G82" s="39"/>
      <c r="H82" s="44">
        <v>0</v>
      </c>
      <c r="I82" s="39"/>
      <c r="J82" s="229">
        <v>0</v>
      </c>
      <c r="K82" s="39"/>
      <c r="L82" s="44">
        <v>0</v>
      </c>
    </row>
    <row r="83" spans="1:11" ht="21" customHeight="1">
      <c r="A83" s="1" t="s">
        <v>195</v>
      </c>
      <c r="B83" s="1"/>
      <c r="F83" s="18"/>
      <c r="G83" s="4"/>
      <c r="I83" s="4"/>
      <c r="J83" s="18"/>
      <c r="K83" s="4"/>
    </row>
    <row r="84" spans="1:12" ht="21" customHeight="1">
      <c r="A84" s="1"/>
      <c r="B84" s="1" t="s">
        <v>69</v>
      </c>
      <c r="F84" s="43">
        <f>SUM(F77:F82)</f>
        <v>107321</v>
      </c>
      <c r="G84" s="39"/>
      <c r="H84" s="44">
        <f>SUM(H77:H82)</f>
        <v>-17441</v>
      </c>
      <c r="I84" s="39"/>
      <c r="J84" s="43">
        <f>SUM(J77:J82)</f>
        <v>0</v>
      </c>
      <c r="K84" s="39"/>
      <c r="L84" s="44">
        <f>SUM(L77:L82)</f>
        <v>0</v>
      </c>
    </row>
    <row r="85" spans="1:11" ht="3.75" customHeight="1">
      <c r="A85" s="1"/>
      <c r="F85" s="18"/>
      <c r="G85" s="4"/>
      <c r="I85" s="4"/>
      <c r="J85" s="18"/>
      <c r="K85" s="4"/>
    </row>
    <row r="86" spans="1:12" ht="18" customHeight="1">
      <c r="A86" s="1" t="s">
        <v>269</v>
      </c>
      <c r="B86" s="1"/>
      <c r="F86" s="43">
        <f>F84+F73</f>
        <v>116911</v>
      </c>
      <c r="G86" s="39"/>
      <c r="H86" s="44">
        <f>H84+H73</f>
        <v>-19884</v>
      </c>
      <c r="I86" s="39"/>
      <c r="J86" s="43">
        <f>J84+J73</f>
        <v>0</v>
      </c>
      <c r="K86" s="39"/>
      <c r="L86" s="44">
        <f>L84+L73</f>
        <v>-2376</v>
      </c>
    </row>
    <row r="87" spans="1:11" ht="6" customHeight="1">
      <c r="A87" s="1"/>
      <c r="F87" s="18"/>
      <c r="G87" s="4"/>
      <c r="I87" s="4"/>
      <c r="J87" s="18"/>
      <c r="K87" s="4"/>
    </row>
    <row r="88" spans="1:12" ht="18" customHeight="1" thickBot="1">
      <c r="A88" s="1" t="s">
        <v>70</v>
      </c>
      <c r="F88" s="30">
        <f>SUM(F31+F86)</f>
        <v>1202862</v>
      </c>
      <c r="G88" s="4"/>
      <c r="H88" s="31">
        <f>SUM(H31+H86)</f>
        <v>1627611</v>
      </c>
      <c r="I88" s="4"/>
      <c r="J88" s="30">
        <f>SUM(J31+J86)</f>
        <v>410705</v>
      </c>
      <c r="K88" s="4"/>
      <c r="L88" s="31">
        <f>SUM(L31+L86)</f>
        <v>1054154</v>
      </c>
    </row>
    <row r="89" spans="1:12" ht="18" customHeight="1" thickTop="1">
      <c r="A89" s="1"/>
      <c r="F89" s="56"/>
      <c r="G89" s="19"/>
      <c r="H89" s="56"/>
      <c r="I89" s="20"/>
      <c r="J89" s="56"/>
      <c r="K89" s="19"/>
      <c r="L89" s="56"/>
    </row>
    <row r="90" spans="1:12" ht="18" customHeight="1">
      <c r="A90" s="1"/>
      <c r="F90" s="56"/>
      <c r="G90" s="19"/>
      <c r="H90" s="56"/>
      <c r="I90" s="20"/>
      <c r="J90" s="56"/>
      <c r="K90" s="19"/>
      <c r="L90" s="56"/>
    </row>
    <row r="91" spans="1:12" s="260" customFormat="1" ht="18" customHeight="1">
      <c r="A91" s="256"/>
      <c r="B91" s="258"/>
      <c r="C91" s="258"/>
      <c r="D91" s="257"/>
      <c r="E91" s="258"/>
      <c r="F91" s="270"/>
      <c r="G91" s="19"/>
      <c r="H91" s="270"/>
      <c r="I91" s="20"/>
      <c r="J91" s="270"/>
      <c r="K91" s="19"/>
      <c r="L91" s="270"/>
    </row>
    <row r="92" spans="1:12" ht="18" customHeight="1">
      <c r="A92" s="1"/>
      <c r="F92" s="56"/>
      <c r="G92" s="19"/>
      <c r="H92" s="56"/>
      <c r="I92" s="20"/>
      <c r="J92" s="56"/>
      <c r="K92" s="19"/>
      <c r="L92" s="56"/>
    </row>
    <row r="93" spans="1:12" ht="18" customHeight="1">
      <c r="A93" s="1"/>
      <c r="F93" s="56"/>
      <c r="G93" s="19"/>
      <c r="H93" s="56"/>
      <c r="I93" s="20"/>
      <c r="J93" s="56"/>
      <c r="K93" s="19"/>
      <c r="L93" s="56"/>
    </row>
    <row r="94" spans="1:12" s="260" customFormat="1" ht="18" customHeight="1">
      <c r="A94" s="256"/>
      <c r="B94" s="258"/>
      <c r="C94" s="258"/>
      <c r="D94" s="257"/>
      <c r="E94" s="258"/>
      <c r="F94" s="270"/>
      <c r="G94" s="19"/>
      <c r="H94" s="270"/>
      <c r="I94" s="20"/>
      <c r="J94" s="270"/>
      <c r="K94" s="19"/>
      <c r="L94" s="270"/>
    </row>
    <row r="95" spans="1:12" s="260" customFormat="1" ht="18" customHeight="1">
      <c r="A95" s="256"/>
      <c r="B95" s="258"/>
      <c r="C95" s="258"/>
      <c r="D95" s="257"/>
      <c r="E95" s="258"/>
      <c r="F95" s="270"/>
      <c r="G95" s="19"/>
      <c r="H95" s="270"/>
      <c r="I95" s="20"/>
      <c r="J95" s="270"/>
      <c r="K95" s="19"/>
      <c r="L95" s="270"/>
    </row>
    <row r="96" spans="1:12" s="260" customFormat="1" ht="18" customHeight="1">
      <c r="A96" s="256"/>
      <c r="B96" s="258"/>
      <c r="C96" s="258"/>
      <c r="D96" s="257"/>
      <c r="E96" s="258"/>
      <c r="F96" s="270"/>
      <c r="G96" s="19"/>
      <c r="H96" s="270"/>
      <c r="I96" s="20"/>
      <c r="J96" s="270"/>
      <c r="K96" s="19"/>
      <c r="L96" s="270"/>
    </row>
    <row r="97" spans="1:12" s="260" customFormat="1" ht="18" customHeight="1">
      <c r="A97" s="256"/>
      <c r="B97" s="258"/>
      <c r="C97" s="258"/>
      <c r="D97" s="257"/>
      <c r="E97" s="258"/>
      <c r="F97" s="270"/>
      <c r="G97" s="19"/>
      <c r="H97" s="270"/>
      <c r="I97" s="20"/>
      <c r="J97" s="270"/>
      <c r="K97" s="19"/>
      <c r="L97" s="270"/>
    </row>
    <row r="98" spans="1:12" s="260" customFormat="1" ht="18" customHeight="1">
      <c r="A98" s="256"/>
      <c r="B98" s="258"/>
      <c r="C98" s="258"/>
      <c r="D98" s="257"/>
      <c r="E98" s="258"/>
      <c r="F98" s="270"/>
      <c r="G98" s="19"/>
      <c r="H98" s="270"/>
      <c r="I98" s="20"/>
      <c r="J98" s="270"/>
      <c r="K98" s="19"/>
      <c r="L98" s="270"/>
    </row>
    <row r="99" spans="1:12" ht="18" customHeight="1">
      <c r="A99" s="1"/>
      <c r="F99" s="56"/>
      <c r="G99" s="19"/>
      <c r="H99" s="56"/>
      <c r="I99" s="20"/>
      <c r="J99" s="56"/>
      <c r="K99" s="19"/>
      <c r="L99" s="56"/>
    </row>
    <row r="100" spans="1:12" ht="18" customHeight="1">
      <c r="A100" s="1"/>
      <c r="F100" s="56"/>
      <c r="G100" s="19"/>
      <c r="H100" s="56"/>
      <c r="I100" s="20"/>
      <c r="J100" s="56"/>
      <c r="K100" s="19"/>
      <c r="L100" s="56"/>
    </row>
    <row r="101" spans="1:12" ht="18" customHeight="1">
      <c r="A101" s="1"/>
      <c r="F101" s="56"/>
      <c r="G101" s="19"/>
      <c r="H101" s="56"/>
      <c r="I101" s="20"/>
      <c r="J101" s="56"/>
      <c r="K101" s="19"/>
      <c r="L101" s="56"/>
    </row>
    <row r="102" spans="1:12" ht="22.5" customHeight="1">
      <c r="A102" s="1"/>
      <c r="F102" s="56"/>
      <c r="G102" s="19"/>
      <c r="H102" s="56"/>
      <c r="I102" s="20"/>
      <c r="J102" s="56"/>
      <c r="K102" s="19"/>
      <c r="L102" s="56"/>
    </row>
    <row r="103" spans="1:12" ht="21.75" customHeight="1">
      <c r="A103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</row>
    <row r="104" spans="1:12" ht="18.75" customHeight="1">
      <c r="A104" s="1" t="s">
        <v>0</v>
      </c>
      <c r="L104" s="13" t="s">
        <v>3</v>
      </c>
    </row>
    <row r="105" ht="18.75" customHeight="1">
      <c r="A105" s="1" t="s">
        <v>56</v>
      </c>
    </row>
    <row r="106" spans="1:12" ht="18.75" customHeight="1">
      <c r="A106" s="7" t="s">
        <v>226</v>
      </c>
      <c r="B106" s="9"/>
      <c r="C106" s="9"/>
      <c r="D106" s="8"/>
      <c r="E106" s="9"/>
      <c r="F106" s="10"/>
      <c r="G106" s="9"/>
      <c r="H106" s="10"/>
      <c r="I106" s="8"/>
      <c r="J106" s="10"/>
      <c r="K106" s="9"/>
      <c r="L106" s="10"/>
    </row>
    <row r="108" spans="1:12" ht="18.75" customHeight="1">
      <c r="A108" s="6"/>
      <c r="D108" s="11"/>
      <c r="E108" s="1"/>
      <c r="F108" s="184"/>
      <c r="G108" s="185"/>
      <c r="H108" s="186" t="s">
        <v>2</v>
      </c>
      <c r="I108" s="187"/>
      <c r="J108" s="184"/>
      <c r="K108" s="185"/>
      <c r="L108" s="186" t="s">
        <v>133</v>
      </c>
    </row>
    <row r="109" spans="5:12" ht="18.75" customHeight="1">
      <c r="E109" s="1"/>
      <c r="F109" s="14" t="s">
        <v>214</v>
      </c>
      <c r="G109" s="1"/>
      <c r="H109" s="14" t="s">
        <v>161</v>
      </c>
      <c r="I109" s="15"/>
      <c r="J109" s="14" t="s">
        <v>214</v>
      </c>
      <c r="K109" s="1"/>
      <c r="L109" s="14" t="s">
        <v>161</v>
      </c>
    </row>
    <row r="110" spans="5:12" ht="18" customHeight="1">
      <c r="E110" s="1"/>
      <c r="F110" s="12" t="s">
        <v>7</v>
      </c>
      <c r="G110" s="1"/>
      <c r="H110" s="12" t="s">
        <v>7</v>
      </c>
      <c r="I110" s="15"/>
      <c r="J110" s="12" t="s">
        <v>7</v>
      </c>
      <c r="K110" s="1"/>
      <c r="L110" s="12" t="s">
        <v>7</v>
      </c>
    </row>
    <row r="111" spans="6:11" ht="6" customHeight="1">
      <c r="F111" s="18"/>
      <c r="G111" s="22"/>
      <c r="I111" s="22"/>
      <c r="J111" s="18"/>
      <c r="K111" s="22"/>
    </row>
    <row r="112" spans="1:11" ht="18" customHeight="1">
      <c r="A112" s="1" t="s">
        <v>170</v>
      </c>
      <c r="F112" s="18"/>
      <c r="G112" s="19"/>
      <c r="I112" s="20"/>
      <c r="J112" s="18"/>
      <c r="K112" s="19"/>
    </row>
    <row r="113" spans="1:12" ht="18" customHeight="1">
      <c r="A113" s="6"/>
      <c r="B113" s="35" t="s">
        <v>270</v>
      </c>
      <c r="F113" s="268">
        <f>F116-F114</f>
        <v>1118998</v>
      </c>
      <c r="G113" s="54"/>
      <c r="H113" s="40">
        <v>1678734</v>
      </c>
      <c r="I113" s="54"/>
      <c r="J113" s="240">
        <f>J116-J114</f>
        <v>410705</v>
      </c>
      <c r="K113" s="54"/>
      <c r="L113" s="40">
        <v>1056530</v>
      </c>
    </row>
    <row r="114" spans="1:12" ht="18" customHeight="1">
      <c r="A114" s="6"/>
      <c r="B114" s="35" t="s">
        <v>271</v>
      </c>
      <c r="F114" s="43">
        <v>-33047</v>
      </c>
      <c r="G114" s="54"/>
      <c r="H114" s="44">
        <v>-31239</v>
      </c>
      <c r="I114" s="54"/>
      <c r="J114" s="229">
        <v>0</v>
      </c>
      <c r="K114" s="54"/>
      <c r="L114" s="44">
        <v>0</v>
      </c>
    </row>
    <row r="115" spans="6:12" ht="6" customHeight="1">
      <c r="F115" s="55"/>
      <c r="G115" s="56"/>
      <c r="H115" s="56"/>
      <c r="I115" s="56"/>
      <c r="J115" s="55"/>
      <c r="K115" s="56"/>
      <c r="L115" s="56"/>
    </row>
    <row r="116" spans="6:12" ht="18" customHeight="1" thickBot="1">
      <c r="F116" s="30">
        <f>F31</f>
        <v>1085951</v>
      </c>
      <c r="G116" s="56"/>
      <c r="H116" s="31">
        <f>SUM(H113:H115)</f>
        <v>1647495</v>
      </c>
      <c r="I116" s="56"/>
      <c r="J116" s="30">
        <f>J31</f>
        <v>410705</v>
      </c>
      <c r="K116" s="56"/>
      <c r="L116" s="31">
        <f>SUM(L113:L115)</f>
        <v>1056530</v>
      </c>
    </row>
    <row r="117" spans="6:11" ht="18.75" customHeight="1" thickTop="1">
      <c r="F117" s="18"/>
      <c r="G117" s="56"/>
      <c r="I117" s="56"/>
      <c r="J117" s="18"/>
      <c r="K117" s="56"/>
    </row>
    <row r="118" spans="1:12" ht="18.75" customHeight="1">
      <c r="A118" s="1" t="s">
        <v>176</v>
      </c>
      <c r="F118" s="55"/>
      <c r="G118" s="56"/>
      <c r="H118" s="56"/>
      <c r="I118" s="56"/>
      <c r="J118" s="55"/>
      <c r="K118" s="56"/>
      <c r="L118" s="56"/>
    </row>
    <row r="119" spans="1:12" ht="18.75" customHeight="1">
      <c r="A119" s="6"/>
      <c r="B119" s="35" t="s">
        <v>270</v>
      </c>
      <c r="F119" s="268">
        <f>F122-F120</f>
        <v>1206783</v>
      </c>
      <c r="G119" s="54"/>
      <c r="H119" s="40">
        <v>1661497</v>
      </c>
      <c r="I119" s="54"/>
      <c r="J119" s="240">
        <f>J122-J120</f>
        <v>410705</v>
      </c>
      <c r="K119" s="54"/>
      <c r="L119" s="40">
        <v>1054154</v>
      </c>
    </row>
    <row r="120" spans="1:12" ht="18" customHeight="1">
      <c r="A120" s="6"/>
      <c r="B120" s="35" t="s">
        <v>271</v>
      </c>
      <c r="F120" s="43">
        <v>-3921</v>
      </c>
      <c r="G120" s="54"/>
      <c r="H120" s="44">
        <v>-33886</v>
      </c>
      <c r="I120" s="54"/>
      <c r="J120" s="229">
        <v>0</v>
      </c>
      <c r="K120" s="54"/>
      <c r="L120" s="44">
        <v>0</v>
      </c>
    </row>
    <row r="121" spans="6:11" ht="6" customHeight="1">
      <c r="F121" s="18"/>
      <c r="G121" s="56"/>
      <c r="I121" s="56"/>
      <c r="J121" s="18"/>
      <c r="K121" s="56"/>
    </row>
    <row r="122" spans="6:12" ht="18" customHeight="1" thickBot="1">
      <c r="F122" s="30">
        <f>F88</f>
        <v>1202862</v>
      </c>
      <c r="G122" s="56"/>
      <c r="H122" s="31">
        <f>SUM(H119:H121)</f>
        <v>1627611</v>
      </c>
      <c r="I122" s="56"/>
      <c r="J122" s="30">
        <f>J88</f>
        <v>410705</v>
      </c>
      <c r="K122" s="56"/>
      <c r="L122" s="31">
        <f>SUM(L119:L121)</f>
        <v>1054154</v>
      </c>
    </row>
    <row r="123" spans="4:12" ht="18.75" customHeight="1" thickTop="1">
      <c r="D123" s="15"/>
      <c r="E123" s="1"/>
      <c r="F123" s="57"/>
      <c r="G123" s="1"/>
      <c r="H123" s="14"/>
      <c r="I123" s="15"/>
      <c r="J123" s="57"/>
      <c r="K123" s="1"/>
      <c r="L123" s="14"/>
    </row>
    <row r="124" spans="1:11" ht="18" customHeight="1">
      <c r="A124" s="1" t="s">
        <v>71</v>
      </c>
      <c r="E124" s="4"/>
      <c r="F124" s="18"/>
      <c r="G124" s="4"/>
      <c r="I124" s="4"/>
      <c r="J124" s="18"/>
      <c r="K124" s="4"/>
    </row>
    <row r="125" spans="1:12" ht="18" customHeight="1">
      <c r="A125" s="1"/>
      <c r="B125" s="3" t="s">
        <v>72</v>
      </c>
      <c r="F125" s="58">
        <f>F113/3730000</f>
        <v>0.2999994638069705</v>
      </c>
      <c r="G125" s="59"/>
      <c r="H125" s="60">
        <f>H113/3730000</f>
        <v>0.4500627345844504</v>
      </c>
      <c r="I125" s="59"/>
      <c r="J125" s="58">
        <f>J113/3730000</f>
        <v>0.11010857908847185</v>
      </c>
      <c r="K125" s="61"/>
      <c r="L125" s="60">
        <f>L113/3730000</f>
        <v>0.2832520107238606</v>
      </c>
    </row>
    <row r="136" spans="1:12" s="260" customFormat="1" ht="18.75" customHeight="1">
      <c r="A136" s="258"/>
      <c r="B136" s="258"/>
      <c r="C136" s="258"/>
      <c r="D136" s="257"/>
      <c r="E136" s="258"/>
      <c r="F136" s="259"/>
      <c r="G136" s="258"/>
      <c r="H136" s="259"/>
      <c r="I136" s="257"/>
      <c r="J136" s="259"/>
      <c r="K136" s="258"/>
      <c r="L136" s="259"/>
    </row>
    <row r="139" spans="1:12" s="260" customFormat="1" ht="18.75" customHeight="1">
      <c r="A139" s="258"/>
      <c r="B139" s="258"/>
      <c r="C139" s="258"/>
      <c r="D139" s="257"/>
      <c r="E139" s="258"/>
      <c r="F139" s="259"/>
      <c r="G139" s="258"/>
      <c r="H139" s="259"/>
      <c r="I139" s="257"/>
      <c r="J139" s="259"/>
      <c r="K139" s="258"/>
      <c r="L139" s="259"/>
    </row>
    <row r="140" spans="1:12" s="260" customFormat="1" ht="18.75" customHeight="1">
      <c r="A140" s="258"/>
      <c r="B140" s="258"/>
      <c r="C140" s="258"/>
      <c r="D140" s="257"/>
      <c r="E140" s="258"/>
      <c r="F140" s="259"/>
      <c r="G140" s="258"/>
      <c r="H140" s="259"/>
      <c r="I140" s="257"/>
      <c r="J140" s="259"/>
      <c r="K140" s="258"/>
      <c r="L140" s="259"/>
    </row>
    <row r="141" spans="1:12" s="260" customFormat="1" ht="18.75" customHeight="1">
      <c r="A141" s="258"/>
      <c r="B141" s="258"/>
      <c r="C141" s="258"/>
      <c r="D141" s="257"/>
      <c r="E141" s="258"/>
      <c r="F141" s="259"/>
      <c r="G141" s="258"/>
      <c r="H141" s="259"/>
      <c r="I141" s="257"/>
      <c r="J141" s="259"/>
      <c r="K141" s="258"/>
      <c r="L141" s="259"/>
    </row>
    <row r="145" spans="1:12" s="260" customFormat="1" ht="18.75" customHeight="1">
      <c r="A145" s="258"/>
      <c r="B145" s="258"/>
      <c r="C145" s="258"/>
      <c r="D145" s="257"/>
      <c r="E145" s="258"/>
      <c r="F145" s="259"/>
      <c r="G145" s="258"/>
      <c r="H145" s="259"/>
      <c r="I145" s="257"/>
      <c r="J145" s="259"/>
      <c r="K145" s="258"/>
      <c r="L145" s="259"/>
    </row>
    <row r="147" spans="1:12" s="260" customFormat="1" ht="18.75" customHeight="1">
      <c r="A147" s="258"/>
      <c r="B147" s="258"/>
      <c r="C147" s="258"/>
      <c r="D147" s="257"/>
      <c r="E147" s="258"/>
      <c r="F147" s="259"/>
      <c r="G147" s="258"/>
      <c r="H147" s="259"/>
      <c r="I147" s="257"/>
      <c r="J147" s="259"/>
      <c r="K147" s="258"/>
      <c r="L147" s="259"/>
    </row>
    <row r="151" ht="14.25" customHeight="1"/>
    <row r="152" spans="1:12" ht="18.75" customHeight="1">
      <c r="A152" s="9" t="str">
        <f>A103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52" s="9"/>
      <c r="C152" s="9"/>
      <c r="D152" s="8"/>
      <c r="E152" s="9"/>
      <c r="F152" s="10"/>
      <c r="G152" s="9"/>
      <c r="H152" s="10"/>
      <c r="I152" s="8"/>
      <c r="J152" s="10"/>
      <c r="K152" s="9"/>
      <c r="L152" s="10"/>
    </row>
  </sheetData>
  <sheetProtection/>
  <mergeCells count="2">
    <mergeCell ref="A52:L52"/>
    <mergeCell ref="A103:L103"/>
  </mergeCells>
  <printOptions/>
  <pageMargins left="0.8" right="0.5" top="0.5" bottom="0.6" header="0.49" footer="0.4"/>
  <pageSetup firstPageNumber="5" useFirstPageNumber="1" fitToHeight="0" fitToWidth="1" horizontalDpi="1200" verticalDpi="1200" orientation="portrait" paperSize="9" scale="90" r:id="rId1"/>
  <headerFooter>
    <oddFooter>&amp;R&amp;"Browallia New,Regular"&amp;13&amp;P</oddFooter>
  </headerFooter>
  <rowBreaks count="2" manualBreakCount="2">
    <brk id="52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56"/>
  <sheetViews>
    <sheetView zoomScale="80" zoomScaleNormal="80" zoomScaleSheetLayoutView="110" zoomScalePageLayoutView="0" workbookViewId="0" topLeftCell="A1">
      <selection activeCell="T14" sqref="T14"/>
    </sheetView>
  </sheetViews>
  <sheetFormatPr defaultColWidth="6.7109375" defaultRowHeight="18.75" customHeight="1"/>
  <cols>
    <col min="1" max="2" width="1.28515625" style="3" customWidth="1"/>
    <col min="3" max="3" width="36.00390625" style="3" customWidth="1"/>
    <col min="4" max="4" width="7.7109375" style="2" customWidth="1"/>
    <col min="5" max="5" width="0.42578125" style="3" customWidth="1"/>
    <col min="6" max="6" width="12.7109375" style="4" customWidth="1"/>
    <col min="7" max="7" width="0.71875" style="3" customWidth="1"/>
    <col min="8" max="8" width="12.7109375" style="4" customWidth="1"/>
    <col min="9" max="9" width="0.71875" style="2" customWidth="1"/>
    <col min="10" max="10" width="12.7109375" style="4" customWidth="1"/>
    <col min="11" max="11" width="0.71875" style="3" customWidth="1"/>
    <col min="12" max="12" width="12.7109375" style="4" customWidth="1"/>
    <col min="13" max="16384" width="6.7109375" style="6" customWidth="1"/>
  </cols>
  <sheetData>
    <row r="1" spans="1:12" ht="21.75" customHeight="1">
      <c r="A1" s="1" t="s">
        <v>0</v>
      </c>
      <c r="B1" s="1"/>
      <c r="C1" s="1"/>
      <c r="G1" s="19"/>
      <c r="I1" s="20"/>
      <c r="K1" s="19"/>
      <c r="L1" s="13" t="s">
        <v>3</v>
      </c>
    </row>
    <row r="2" spans="1:11" ht="21.75" customHeight="1">
      <c r="A2" s="1" t="s">
        <v>56</v>
      </c>
      <c r="B2" s="1"/>
      <c r="C2" s="1"/>
      <c r="G2" s="19"/>
      <c r="I2" s="20"/>
      <c r="K2" s="19"/>
    </row>
    <row r="3" spans="1:12" ht="21.75" customHeight="1">
      <c r="A3" s="7" t="s">
        <v>227</v>
      </c>
      <c r="B3" s="7"/>
      <c r="C3" s="7"/>
      <c r="D3" s="8"/>
      <c r="E3" s="9"/>
      <c r="F3" s="10"/>
      <c r="G3" s="32"/>
      <c r="H3" s="10"/>
      <c r="I3" s="33"/>
      <c r="J3" s="10"/>
      <c r="K3" s="32"/>
      <c r="L3" s="10"/>
    </row>
    <row r="4" spans="7:11" ht="18" customHeight="1">
      <c r="G4" s="19"/>
      <c r="I4" s="20"/>
      <c r="K4" s="19"/>
    </row>
    <row r="5" spans="1:12" ht="18" customHeight="1">
      <c r="A5" s="6"/>
      <c r="D5" s="11"/>
      <c r="E5" s="1"/>
      <c r="F5" s="184"/>
      <c r="G5" s="185"/>
      <c r="H5" s="186" t="s">
        <v>2</v>
      </c>
      <c r="I5" s="187"/>
      <c r="J5" s="184"/>
      <c r="K5" s="185"/>
      <c r="L5" s="186" t="s">
        <v>133</v>
      </c>
    </row>
    <row r="6" spans="5:12" ht="18" customHeight="1">
      <c r="E6" s="1"/>
      <c r="F6" s="14" t="s">
        <v>214</v>
      </c>
      <c r="G6" s="1"/>
      <c r="H6" s="14" t="s">
        <v>161</v>
      </c>
      <c r="I6" s="15"/>
      <c r="J6" s="14" t="s">
        <v>214</v>
      </c>
      <c r="K6" s="1"/>
      <c r="L6" s="14" t="s">
        <v>161</v>
      </c>
    </row>
    <row r="7" spans="4:12" ht="18" customHeight="1">
      <c r="D7" s="16" t="s">
        <v>6</v>
      </c>
      <c r="E7" s="1"/>
      <c r="F7" s="12" t="s">
        <v>7</v>
      </c>
      <c r="G7" s="1"/>
      <c r="H7" s="12" t="s">
        <v>7</v>
      </c>
      <c r="I7" s="15"/>
      <c r="J7" s="12" t="s">
        <v>7</v>
      </c>
      <c r="K7" s="1"/>
      <c r="L7" s="12" t="s">
        <v>7</v>
      </c>
    </row>
    <row r="8" spans="6:11" ht="6" customHeight="1">
      <c r="F8" s="18"/>
      <c r="G8" s="22"/>
      <c r="I8" s="22"/>
      <c r="J8" s="18"/>
      <c r="K8" s="22"/>
    </row>
    <row r="9" spans="1:12" ht="18" customHeight="1">
      <c r="A9" s="3" t="s">
        <v>156</v>
      </c>
      <c r="F9" s="38">
        <v>7749478</v>
      </c>
      <c r="G9" s="39"/>
      <c r="H9" s="40">
        <v>5894433</v>
      </c>
      <c r="I9" s="39"/>
      <c r="J9" s="241">
        <v>4088756</v>
      </c>
      <c r="K9" s="41"/>
      <c r="L9" s="41">
        <v>2691992</v>
      </c>
    </row>
    <row r="10" spans="1:12" ht="18" customHeight="1">
      <c r="A10" s="3" t="s">
        <v>57</v>
      </c>
      <c r="F10" s="42">
        <v>4884173</v>
      </c>
      <c r="G10" s="41"/>
      <c r="H10" s="212">
        <v>4909324</v>
      </c>
      <c r="I10" s="41"/>
      <c r="J10" s="236">
        <v>0</v>
      </c>
      <c r="K10" s="41"/>
      <c r="L10" s="24">
        <v>0</v>
      </c>
    </row>
    <row r="11" spans="1:12" ht="18" customHeight="1">
      <c r="A11" s="3" t="s">
        <v>58</v>
      </c>
      <c r="D11" s="28">
        <v>11.2</v>
      </c>
      <c r="F11" s="38">
        <v>0</v>
      </c>
      <c r="G11" s="39"/>
      <c r="H11" s="40">
        <v>0</v>
      </c>
      <c r="I11" s="39"/>
      <c r="J11" s="240">
        <v>3502597</v>
      </c>
      <c r="K11" s="39"/>
      <c r="L11" s="40">
        <v>3487759</v>
      </c>
    </row>
    <row r="12" spans="1:12" ht="18" customHeight="1">
      <c r="A12" s="3" t="s">
        <v>59</v>
      </c>
      <c r="D12" s="28"/>
      <c r="F12" s="43">
        <v>104359</v>
      </c>
      <c r="G12" s="39"/>
      <c r="H12" s="44">
        <v>42773</v>
      </c>
      <c r="I12" s="39"/>
      <c r="J12" s="229">
        <v>394655</v>
      </c>
      <c r="K12" s="39"/>
      <c r="L12" s="44">
        <v>255233</v>
      </c>
    </row>
    <row r="13" spans="6:11" ht="6" customHeight="1">
      <c r="F13" s="18"/>
      <c r="G13" s="22"/>
      <c r="I13" s="22"/>
      <c r="J13" s="18"/>
      <c r="K13" s="22"/>
    </row>
    <row r="14" spans="1:12" ht="18" customHeight="1">
      <c r="A14" s="1" t="s">
        <v>60</v>
      </c>
      <c r="B14" s="6"/>
      <c r="C14" s="1"/>
      <c r="F14" s="43">
        <f>SUM(F9:F12)</f>
        <v>12738010</v>
      </c>
      <c r="G14" s="39"/>
      <c r="H14" s="44">
        <f>SUM(H9:H13)</f>
        <v>10846530</v>
      </c>
      <c r="I14" s="39"/>
      <c r="J14" s="43">
        <f>SUM(J9:J12)</f>
        <v>7986008</v>
      </c>
      <c r="K14" s="39"/>
      <c r="L14" s="44">
        <f>SUM(L9:L12)</f>
        <v>6434984</v>
      </c>
    </row>
    <row r="15" spans="6:11" ht="9.75" customHeight="1">
      <c r="F15" s="18"/>
      <c r="G15" s="22"/>
      <c r="I15" s="22"/>
      <c r="J15" s="18"/>
      <c r="K15" s="22"/>
    </row>
    <row r="16" spans="1:12" ht="18" customHeight="1">
      <c r="A16" s="3" t="s">
        <v>157</v>
      </c>
      <c r="D16" s="28"/>
      <c r="F16" s="240">
        <v>-6956337</v>
      </c>
      <c r="G16" s="46"/>
      <c r="H16" s="40">
        <v>-4959967</v>
      </c>
      <c r="I16" s="46"/>
      <c r="J16" s="240">
        <v>-3794583</v>
      </c>
      <c r="K16" s="47"/>
      <c r="L16" s="40">
        <v>-2712035</v>
      </c>
    </row>
    <row r="17" spans="1:12" ht="18" customHeight="1">
      <c r="A17" s="3" t="s">
        <v>61</v>
      </c>
      <c r="D17" s="28"/>
      <c r="F17" s="38">
        <v>-61704</v>
      </c>
      <c r="G17" s="39"/>
      <c r="H17" s="40">
        <v>-65544</v>
      </c>
      <c r="I17" s="39"/>
      <c r="J17" s="240">
        <v>-45761</v>
      </c>
      <c r="K17" s="39"/>
      <c r="L17" s="40">
        <v>-50120</v>
      </c>
    </row>
    <row r="18" spans="1:12" ht="18" customHeight="1">
      <c r="A18" s="3" t="s">
        <v>62</v>
      </c>
      <c r="F18" s="268">
        <v>-886689</v>
      </c>
      <c r="G18" s="39"/>
      <c r="H18" s="40">
        <v>-648943</v>
      </c>
      <c r="I18" s="39"/>
      <c r="J18" s="240">
        <v>-477446</v>
      </c>
      <c r="K18" s="39"/>
      <c r="L18" s="40">
        <v>-428167</v>
      </c>
    </row>
    <row r="19" spans="1:12" s="235" customFormat="1" ht="18" customHeight="1">
      <c r="A19" s="258" t="s">
        <v>280</v>
      </c>
      <c r="B19" s="258"/>
      <c r="C19" s="258"/>
      <c r="D19" s="2"/>
      <c r="E19" s="234"/>
      <c r="F19" s="268">
        <v>62140</v>
      </c>
      <c r="G19" s="39"/>
      <c r="H19" s="40">
        <v>0</v>
      </c>
      <c r="I19" s="39"/>
      <c r="J19" s="240">
        <v>0</v>
      </c>
      <c r="K19" s="39"/>
      <c r="L19" s="40">
        <v>0</v>
      </c>
    </row>
    <row r="20" spans="1:12" ht="18" customHeight="1">
      <c r="A20" s="3" t="s">
        <v>63</v>
      </c>
      <c r="E20" s="22"/>
      <c r="F20" s="38">
        <v>19372</v>
      </c>
      <c r="G20" s="39"/>
      <c r="H20" s="40">
        <v>91558</v>
      </c>
      <c r="I20" s="39"/>
      <c r="J20" s="240">
        <v>27851</v>
      </c>
      <c r="K20" s="39"/>
      <c r="L20" s="40">
        <v>-4100</v>
      </c>
    </row>
    <row r="21" spans="1:12" ht="18" customHeight="1">
      <c r="A21" s="3" t="s">
        <v>65</v>
      </c>
      <c r="E21" s="22"/>
      <c r="F21" s="229">
        <v>-1261806</v>
      </c>
      <c r="G21" s="39"/>
      <c r="H21" s="44">
        <v>-986105</v>
      </c>
      <c r="I21" s="39"/>
      <c r="J21" s="229">
        <v>-632758</v>
      </c>
      <c r="K21" s="39"/>
      <c r="L21" s="44">
        <v>-453579</v>
      </c>
    </row>
    <row r="22" spans="6:11" ht="6" customHeight="1">
      <c r="F22" s="18"/>
      <c r="G22" s="22"/>
      <c r="I22" s="22"/>
      <c r="J22" s="236"/>
      <c r="K22" s="22"/>
    </row>
    <row r="23" spans="1:12" ht="18" customHeight="1">
      <c r="A23" s="1" t="s">
        <v>64</v>
      </c>
      <c r="B23" s="6"/>
      <c r="F23" s="25">
        <f>SUM(F16:F22)</f>
        <v>-9085024</v>
      </c>
      <c r="G23" s="4"/>
      <c r="H23" s="10">
        <f>SUM(H16:H22)</f>
        <v>-6569001</v>
      </c>
      <c r="I23" s="4"/>
      <c r="J23" s="25">
        <f>SUM(J16:J22)</f>
        <v>-4922697</v>
      </c>
      <c r="K23" s="4"/>
      <c r="L23" s="10">
        <f>SUM(L16:L22)</f>
        <v>-3648001</v>
      </c>
    </row>
    <row r="24" spans="6:11" ht="9.75" customHeight="1">
      <c r="F24" s="18"/>
      <c r="G24" s="4"/>
      <c r="I24" s="4"/>
      <c r="J24" s="18"/>
      <c r="K24" s="4"/>
    </row>
    <row r="25" spans="1:12" ht="18" customHeight="1">
      <c r="A25" s="3" t="s">
        <v>203</v>
      </c>
      <c r="F25" s="62"/>
      <c r="G25" s="22"/>
      <c r="H25" s="63"/>
      <c r="I25" s="22"/>
      <c r="J25" s="62"/>
      <c r="K25" s="22"/>
      <c r="L25" s="63"/>
    </row>
    <row r="26" spans="2:12" ht="18" customHeight="1">
      <c r="B26" s="3" t="s">
        <v>278</v>
      </c>
      <c r="D26" s="28">
        <v>11.1</v>
      </c>
      <c r="F26" s="43">
        <v>-18852</v>
      </c>
      <c r="G26" s="39"/>
      <c r="H26" s="44">
        <v>-12610</v>
      </c>
      <c r="I26" s="39"/>
      <c r="J26" s="43">
        <v>0</v>
      </c>
      <c r="K26" s="39"/>
      <c r="L26" s="44">
        <v>0</v>
      </c>
    </row>
    <row r="27" spans="6:11" ht="6" customHeight="1">
      <c r="F27" s="18"/>
      <c r="G27" s="4"/>
      <c r="I27" s="4"/>
      <c r="J27" s="18"/>
      <c r="K27" s="4"/>
    </row>
    <row r="28" spans="1:12" ht="18.75">
      <c r="A28" s="1" t="s">
        <v>66</v>
      </c>
      <c r="F28" s="38">
        <f>SUM(F14+F23+F26)</f>
        <v>3634134</v>
      </c>
      <c r="G28" s="40"/>
      <c r="H28" s="40">
        <f>SUM(H14+H23+H26)</f>
        <v>4264919</v>
      </c>
      <c r="I28" s="40"/>
      <c r="J28" s="38">
        <f>SUM(J14+J23+J26)</f>
        <v>3063311</v>
      </c>
      <c r="K28" s="40"/>
      <c r="L28" s="40">
        <f>SUM(L14+L23+L26)</f>
        <v>2786983</v>
      </c>
    </row>
    <row r="29" spans="1:12" ht="18" customHeight="1">
      <c r="A29" s="3" t="s">
        <v>67</v>
      </c>
      <c r="D29" s="2">
        <v>19</v>
      </c>
      <c r="F29" s="43">
        <v>-12047</v>
      </c>
      <c r="G29" s="39"/>
      <c r="H29" s="44">
        <v>10882</v>
      </c>
      <c r="I29" s="39"/>
      <c r="J29" s="229">
        <v>0</v>
      </c>
      <c r="K29" s="39"/>
      <c r="L29" s="44">
        <v>-864</v>
      </c>
    </row>
    <row r="30" spans="6:11" ht="6" customHeight="1">
      <c r="F30" s="18"/>
      <c r="G30" s="22"/>
      <c r="I30" s="22"/>
      <c r="J30" s="18"/>
      <c r="K30" s="22"/>
    </row>
    <row r="31" spans="1:12" ht="18" customHeight="1">
      <c r="A31" s="1" t="s">
        <v>68</v>
      </c>
      <c r="F31" s="25">
        <f>SUM(F28:F29)</f>
        <v>3622087</v>
      </c>
      <c r="G31" s="4"/>
      <c r="H31" s="10">
        <f>SUM(H28:H29)</f>
        <v>4275801</v>
      </c>
      <c r="I31" s="4"/>
      <c r="J31" s="25">
        <f>SUM(J28:J29)</f>
        <v>3063311</v>
      </c>
      <c r="K31" s="4"/>
      <c r="L31" s="10">
        <f>SUM(L28:L29)</f>
        <v>2786119</v>
      </c>
    </row>
    <row r="32" spans="7:11" ht="9.75" customHeight="1">
      <c r="G32" s="4"/>
      <c r="I32" s="4"/>
      <c r="K32" s="4"/>
    </row>
    <row r="33" spans="1:11" ht="17.25" customHeight="1">
      <c r="A33" s="1"/>
      <c r="G33" s="4"/>
      <c r="I33" s="4"/>
      <c r="K33" s="4"/>
    </row>
    <row r="34" spans="1:12" s="260" customFormat="1" ht="17.25" customHeight="1">
      <c r="A34" s="256"/>
      <c r="B34" s="258"/>
      <c r="C34" s="258"/>
      <c r="D34" s="257"/>
      <c r="E34" s="258"/>
      <c r="F34" s="259"/>
      <c r="G34" s="259"/>
      <c r="H34" s="259"/>
      <c r="I34" s="259"/>
      <c r="J34" s="259"/>
      <c r="K34" s="259"/>
      <c r="L34" s="259"/>
    </row>
    <row r="35" spans="1:12" s="260" customFormat="1" ht="17.25" customHeight="1">
      <c r="A35" s="256"/>
      <c r="B35" s="258"/>
      <c r="C35" s="258"/>
      <c r="D35" s="257"/>
      <c r="E35" s="258"/>
      <c r="F35" s="259"/>
      <c r="G35" s="259"/>
      <c r="H35" s="259"/>
      <c r="I35" s="259"/>
      <c r="J35" s="259"/>
      <c r="K35" s="259"/>
      <c r="L35" s="259"/>
    </row>
    <row r="36" spans="1:12" s="260" customFormat="1" ht="17.25" customHeight="1">
      <c r="A36" s="256"/>
      <c r="B36" s="258"/>
      <c r="C36" s="258"/>
      <c r="D36" s="257"/>
      <c r="E36" s="258"/>
      <c r="F36" s="259"/>
      <c r="G36" s="259"/>
      <c r="H36" s="259"/>
      <c r="I36" s="259"/>
      <c r="J36" s="259"/>
      <c r="K36" s="259"/>
      <c r="L36" s="259"/>
    </row>
    <row r="37" spans="1:12" s="260" customFormat="1" ht="17.25" customHeight="1">
      <c r="A37" s="256"/>
      <c r="B37" s="258"/>
      <c r="C37" s="258"/>
      <c r="D37" s="257"/>
      <c r="E37" s="258"/>
      <c r="F37" s="259"/>
      <c r="G37" s="259"/>
      <c r="H37" s="259"/>
      <c r="I37" s="259"/>
      <c r="J37" s="259"/>
      <c r="K37" s="259"/>
      <c r="L37" s="259"/>
    </row>
    <row r="38" spans="1:12" s="260" customFormat="1" ht="17.25" customHeight="1">
      <c r="A38" s="256"/>
      <c r="B38" s="258"/>
      <c r="C38" s="258"/>
      <c r="D38" s="257"/>
      <c r="E38" s="258"/>
      <c r="F38" s="259"/>
      <c r="G38" s="259"/>
      <c r="H38" s="259"/>
      <c r="I38" s="259"/>
      <c r="J38" s="259"/>
      <c r="K38" s="259"/>
      <c r="L38" s="259"/>
    </row>
    <row r="39" spans="1:12" s="260" customFormat="1" ht="17.25" customHeight="1">
      <c r="A39" s="256"/>
      <c r="B39" s="258"/>
      <c r="C39" s="258"/>
      <c r="D39" s="257"/>
      <c r="E39" s="258"/>
      <c r="F39" s="259"/>
      <c r="G39" s="259"/>
      <c r="H39" s="259"/>
      <c r="I39" s="259"/>
      <c r="J39" s="259"/>
      <c r="K39" s="259"/>
      <c r="L39" s="259"/>
    </row>
    <row r="40" spans="1:12" s="260" customFormat="1" ht="17.25" customHeight="1">
      <c r="A40" s="256"/>
      <c r="B40" s="258"/>
      <c r="C40" s="258"/>
      <c r="D40" s="257"/>
      <c r="E40" s="258"/>
      <c r="F40" s="259"/>
      <c r="G40" s="259"/>
      <c r="H40" s="259"/>
      <c r="I40" s="259"/>
      <c r="J40" s="259"/>
      <c r="K40" s="259"/>
      <c r="L40" s="259"/>
    </row>
    <row r="41" spans="1:12" s="260" customFormat="1" ht="17.25" customHeight="1">
      <c r="A41" s="256"/>
      <c r="B41" s="258"/>
      <c r="C41" s="258"/>
      <c r="D41" s="257"/>
      <c r="E41" s="258"/>
      <c r="F41" s="259"/>
      <c r="G41" s="259"/>
      <c r="H41" s="259"/>
      <c r="I41" s="259"/>
      <c r="J41" s="259"/>
      <c r="K41" s="259"/>
      <c r="L41" s="259"/>
    </row>
    <row r="42" spans="1:12" s="260" customFormat="1" ht="17.25" customHeight="1">
      <c r="A42" s="256"/>
      <c r="B42" s="258"/>
      <c r="C42" s="258"/>
      <c r="D42" s="257"/>
      <c r="E42" s="258"/>
      <c r="F42" s="259"/>
      <c r="G42" s="259"/>
      <c r="H42" s="259"/>
      <c r="I42" s="259"/>
      <c r="J42" s="259"/>
      <c r="K42" s="259"/>
      <c r="L42" s="259"/>
    </row>
    <row r="43" spans="1:12" s="260" customFormat="1" ht="17.25" customHeight="1">
      <c r="A43" s="256"/>
      <c r="B43" s="258"/>
      <c r="C43" s="258"/>
      <c r="D43" s="257"/>
      <c r="E43" s="258"/>
      <c r="F43" s="259"/>
      <c r="G43" s="259"/>
      <c r="H43" s="259"/>
      <c r="I43" s="259"/>
      <c r="J43" s="259"/>
      <c r="K43" s="259"/>
      <c r="L43" s="259"/>
    </row>
    <row r="44" spans="1:12" s="260" customFormat="1" ht="17.25" customHeight="1">
      <c r="A44" s="256"/>
      <c r="B44" s="258"/>
      <c r="C44" s="258"/>
      <c r="D44" s="257"/>
      <c r="E44" s="258"/>
      <c r="F44" s="259"/>
      <c r="G44" s="259"/>
      <c r="H44" s="259"/>
      <c r="I44" s="259"/>
      <c r="J44" s="259"/>
      <c r="K44" s="259"/>
      <c r="L44" s="259"/>
    </row>
    <row r="45" spans="1:12" s="260" customFormat="1" ht="17.25" customHeight="1">
      <c r="A45" s="256"/>
      <c r="B45" s="258"/>
      <c r="C45" s="258"/>
      <c r="D45" s="257"/>
      <c r="E45" s="258"/>
      <c r="F45" s="259"/>
      <c r="G45" s="259"/>
      <c r="H45" s="259"/>
      <c r="I45" s="259"/>
      <c r="J45" s="259"/>
      <c r="K45" s="259"/>
      <c r="L45" s="259"/>
    </row>
    <row r="46" spans="1:12" s="260" customFormat="1" ht="17.25" customHeight="1">
      <c r="A46" s="256"/>
      <c r="B46" s="258"/>
      <c r="C46" s="258"/>
      <c r="D46" s="257"/>
      <c r="E46" s="258"/>
      <c r="F46" s="259"/>
      <c r="G46" s="259"/>
      <c r="H46" s="259"/>
      <c r="I46" s="259"/>
      <c r="J46" s="259"/>
      <c r="K46" s="259"/>
      <c r="L46" s="259"/>
    </row>
    <row r="47" spans="1:12" s="260" customFormat="1" ht="17.25" customHeight="1">
      <c r="A47" s="256"/>
      <c r="B47" s="258"/>
      <c r="C47" s="258"/>
      <c r="D47" s="257"/>
      <c r="E47" s="258"/>
      <c r="F47" s="259"/>
      <c r="G47" s="259"/>
      <c r="H47" s="259"/>
      <c r="I47" s="259"/>
      <c r="J47" s="259"/>
      <c r="K47" s="259"/>
      <c r="L47" s="259"/>
    </row>
    <row r="48" spans="1:12" s="260" customFormat="1" ht="17.25" customHeight="1">
      <c r="A48" s="256"/>
      <c r="B48" s="258"/>
      <c r="C48" s="258"/>
      <c r="D48" s="257"/>
      <c r="E48" s="258"/>
      <c r="F48" s="259"/>
      <c r="G48" s="259"/>
      <c r="H48" s="259"/>
      <c r="I48" s="259"/>
      <c r="J48" s="259"/>
      <c r="K48" s="259"/>
      <c r="L48" s="259"/>
    </row>
    <row r="49" spans="1:12" s="260" customFormat="1" ht="17.25" customHeight="1">
      <c r="A49" s="256"/>
      <c r="B49" s="258"/>
      <c r="C49" s="258"/>
      <c r="D49" s="257"/>
      <c r="E49" s="258"/>
      <c r="F49" s="259"/>
      <c r="G49" s="259"/>
      <c r="H49" s="259"/>
      <c r="I49" s="259"/>
      <c r="J49" s="259"/>
      <c r="K49" s="259"/>
      <c r="L49" s="259"/>
    </row>
    <row r="50" spans="1:12" s="260" customFormat="1" ht="17.25" customHeight="1">
      <c r="A50" s="256"/>
      <c r="B50" s="258"/>
      <c r="C50" s="258"/>
      <c r="D50" s="257"/>
      <c r="E50" s="258"/>
      <c r="F50" s="259"/>
      <c r="G50" s="259"/>
      <c r="H50" s="259"/>
      <c r="I50" s="259"/>
      <c r="J50" s="259"/>
      <c r="K50" s="259"/>
      <c r="L50" s="259"/>
    </row>
    <row r="51" spans="1:11" ht="17.25" customHeight="1">
      <c r="A51" s="1"/>
      <c r="G51" s="4"/>
      <c r="I51" s="4"/>
      <c r="K51" s="4"/>
    </row>
    <row r="52" spans="1:12" s="260" customFormat="1" ht="17.25" customHeight="1">
      <c r="A52" s="256"/>
      <c r="B52" s="258"/>
      <c r="C52" s="258"/>
      <c r="D52" s="257"/>
      <c r="E52" s="258"/>
      <c r="F52" s="259"/>
      <c r="G52" s="259"/>
      <c r="H52" s="259"/>
      <c r="I52" s="259"/>
      <c r="J52" s="259"/>
      <c r="K52" s="259"/>
      <c r="L52" s="259"/>
    </row>
    <row r="53" spans="1:11" ht="15" customHeight="1">
      <c r="A53" s="1"/>
      <c r="G53" s="4"/>
      <c r="I53" s="4"/>
      <c r="K53" s="4"/>
    </row>
    <row r="54" spans="1:12" ht="21.75" customHeight="1">
      <c r="A54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</row>
    <row r="55" spans="1:12" ht="21.75" customHeight="1">
      <c r="A55" s="1" t="s">
        <v>0</v>
      </c>
      <c r="B55" s="1"/>
      <c r="C55" s="1"/>
      <c r="G55" s="19"/>
      <c r="I55" s="20"/>
      <c r="K55" s="19"/>
      <c r="L55" s="13" t="s">
        <v>3</v>
      </c>
    </row>
    <row r="56" spans="1:11" ht="21.75" customHeight="1">
      <c r="A56" s="1" t="s">
        <v>56</v>
      </c>
      <c r="B56" s="1"/>
      <c r="C56" s="1"/>
      <c r="G56" s="19"/>
      <c r="I56" s="20"/>
      <c r="K56" s="19"/>
    </row>
    <row r="57" spans="1:12" ht="21.75" customHeight="1">
      <c r="A57" s="7" t="str">
        <f>A3</f>
        <v>สำหรับงวดเก้าเดือนสิ้นสุดวันที่ 30 กันยายน พ.ศ. 2563</v>
      </c>
      <c r="B57" s="7"/>
      <c r="C57" s="7"/>
      <c r="D57" s="8"/>
      <c r="E57" s="9"/>
      <c r="F57" s="10"/>
      <c r="G57" s="32"/>
      <c r="H57" s="10"/>
      <c r="I57" s="33"/>
      <c r="J57" s="10"/>
      <c r="K57" s="32"/>
      <c r="L57" s="10"/>
    </row>
    <row r="58" spans="7:11" ht="18.75" customHeight="1">
      <c r="G58" s="19"/>
      <c r="I58" s="20"/>
      <c r="K58" s="19"/>
    </row>
    <row r="59" spans="1:12" ht="18.75" customHeight="1">
      <c r="A59" s="6"/>
      <c r="D59" s="11"/>
      <c r="E59" s="1"/>
      <c r="F59" s="184"/>
      <c r="G59" s="185"/>
      <c r="H59" s="186" t="s">
        <v>2</v>
      </c>
      <c r="I59" s="187"/>
      <c r="J59" s="184"/>
      <c r="K59" s="185"/>
      <c r="L59" s="186" t="s">
        <v>133</v>
      </c>
    </row>
    <row r="60" spans="5:12" ht="18.75" customHeight="1">
      <c r="E60" s="1"/>
      <c r="F60" s="14" t="s">
        <v>214</v>
      </c>
      <c r="G60" s="1"/>
      <c r="H60" s="14" t="s">
        <v>161</v>
      </c>
      <c r="I60" s="15"/>
      <c r="J60" s="14" t="s">
        <v>214</v>
      </c>
      <c r="K60" s="1"/>
      <c r="L60" s="14" t="s">
        <v>161</v>
      </c>
    </row>
    <row r="61" spans="5:12" ht="18" customHeight="1">
      <c r="E61" s="1"/>
      <c r="F61" s="12" t="s">
        <v>7</v>
      </c>
      <c r="G61" s="1"/>
      <c r="H61" s="12" t="s">
        <v>7</v>
      </c>
      <c r="I61" s="15"/>
      <c r="J61" s="12" t="s">
        <v>7</v>
      </c>
      <c r="K61" s="1"/>
      <c r="L61" s="12" t="s">
        <v>7</v>
      </c>
    </row>
    <row r="62" spans="1:11" ht="6" customHeight="1">
      <c r="A62" s="1"/>
      <c r="F62" s="18"/>
      <c r="G62" s="4"/>
      <c r="I62" s="4"/>
      <c r="J62" s="18"/>
      <c r="K62" s="4"/>
    </row>
    <row r="63" spans="1:11" ht="17.25" customHeight="1">
      <c r="A63" s="48" t="s">
        <v>153</v>
      </c>
      <c r="F63" s="18"/>
      <c r="G63" s="22"/>
      <c r="I63" s="22"/>
      <c r="J63" s="18"/>
      <c r="K63" s="22"/>
    </row>
    <row r="64" spans="1:11" ht="9.75" customHeight="1">
      <c r="A64" s="1"/>
      <c r="F64" s="18"/>
      <c r="G64" s="4"/>
      <c r="I64" s="4"/>
      <c r="J64" s="18"/>
      <c r="K64" s="4"/>
    </row>
    <row r="65" spans="1:11" ht="17.25" customHeight="1">
      <c r="A65" s="3" t="s">
        <v>189</v>
      </c>
      <c r="F65" s="18"/>
      <c r="G65" s="4"/>
      <c r="I65" s="4"/>
      <c r="J65" s="18"/>
      <c r="K65" s="4"/>
    </row>
    <row r="66" spans="1:11" ht="17.25" customHeight="1">
      <c r="A66" s="1"/>
      <c r="B66" s="3" t="s">
        <v>69</v>
      </c>
      <c r="F66" s="18"/>
      <c r="G66" s="4"/>
      <c r="I66" s="4"/>
      <c r="J66" s="18"/>
      <c r="K66" s="4"/>
    </row>
    <row r="67" spans="1:11" ht="17.25" customHeight="1">
      <c r="A67" s="1"/>
      <c r="C67" s="49" t="s">
        <v>260</v>
      </c>
      <c r="F67" s="18"/>
      <c r="G67" s="4"/>
      <c r="I67" s="4"/>
      <c r="J67" s="18"/>
      <c r="K67" s="4"/>
    </row>
    <row r="68" spans="1:12" ht="17.25" customHeight="1">
      <c r="A68" s="1"/>
      <c r="B68" s="49"/>
      <c r="C68" s="36" t="s">
        <v>211</v>
      </c>
      <c r="F68" s="18">
        <v>0</v>
      </c>
      <c r="G68" s="4"/>
      <c r="H68" s="4">
        <v>-2443</v>
      </c>
      <c r="I68" s="4"/>
      <c r="J68" s="236">
        <v>0</v>
      </c>
      <c r="K68" s="4"/>
      <c r="L68" s="4">
        <v>-2376</v>
      </c>
    </row>
    <row r="69" spans="1:11" ht="17.25" customHeight="1">
      <c r="A69" s="1"/>
      <c r="C69" s="3" t="s">
        <v>261</v>
      </c>
      <c r="F69" s="18"/>
      <c r="G69" s="4"/>
      <c r="I69" s="4"/>
      <c r="J69" s="236"/>
      <c r="K69" s="4"/>
    </row>
    <row r="70" spans="1:12" ht="17.25" customHeight="1">
      <c r="A70" s="1"/>
      <c r="C70" s="3" t="s">
        <v>262</v>
      </c>
      <c r="F70" s="18">
        <v>733045</v>
      </c>
      <c r="G70" s="4"/>
      <c r="H70" s="4">
        <v>0</v>
      </c>
      <c r="I70" s="4"/>
      <c r="J70" s="236">
        <v>718117</v>
      </c>
      <c r="K70" s="4"/>
      <c r="L70" s="4">
        <v>0</v>
      </c>
    </row>
    <row r="71" spans="1:11" ht="17.25" customHeight="1">
      <c r="A71" s="1"/>
      <c r="B71" s="50"/>
      <c r="C71" s="50" t="s">
        <v>264</v>
      </c>
      <c r="F71" s="18"/>
      <c r="G71" s="4"/>
      <c r="I71" s="4"/>
      <c r="J71" s="236"/>
      <c r="K71" s="4"/>
    </row>
    <row r="72" spans="1:12" ht="17.25" customHeight="1">
      <c r="A72" s="1"/>
      <c r="B72" s="49"/>
      <c r="C72" s="36" t="s">
        <v>263</v>
      </c>
      <c r="F72" s="229">
        <v>-146609</v>
      </c>
      <c r="G72" s="39"/>
      <c r="H72" s="44">
        <v>0</v>
      </c>
      <c r="I72" s="39"/>
      <c r="J72" s="229">
        <v>-143623</v>
      </c>
      <c r="K72" s="39"/>
      <c r="L72" s="44">
        <v>0</v>
      </c>
    </row>
    <row r="73" spans="1:11" ht="9.75" customHeight="1">
      <c r="A73" s="1"/>
      <c r="F73" s="18"/>
      <c r="G73" s="4"/>
      <c r="I73" s="4"/>
      <c r="J73" s="18"/>
      <c r="K73" s="4"/>
    </row>
    <row r="74" spans="1:11" ht="17.25" customHeight="1">
      <c r="A74" s="1" t="s">
        <v>194</v>
      </c>
      <c r="B74" s="1"/>
      <c r="C74" s="1"/>
      <c r="F74" s="18"/>
      <c r="G74" s="4"/>
      <c r="I74" s="4"/>
      <c r="J74" s="18"/>
      <c r="K74" s="4"/>
    </row>
    <row r="75" spans="1:12" ht="17.25" customHeight="1">
      <c r="A75" s="1"/>
      <c r="B75" s="1" t="s">
        <v>69</v>
      </c>
      <c r="C75" s="1"/>
      <c r="F75" s="25">
        <f>SUM(F68:F72)</f>
        <v>586436</v>
      </c>
      <c r="G75" s="22"/>
      <c r="H75" s="10">
        <f>SUM(H67:H72)</f>
        <v>-2443</v>
      </c>
      <c r="I75" s="22"/>
      <c r="J75" s="25">
        <f>SUM(J68:J72)</f>
        <v>574494</v>
      </c>
      <c r="K75" s="22"/>
      <c r="L75" s="10">
        <f>SUM(L67:L72)</f>
        <v>-2376</v>
      </c>
    </row>
    <row r="76" spans="1:11" ht="17.25" customHeight="1">
      <c r="A76" s="1"/>
      <c r="B76" s="1"/>
      <c r="C76" s="1"/>
      <c r="F76" s="18"/>
      <c r="G76" s="22"/>
      <c r="I76" s="22"/>
      <c r="J76" s="18"/>
      <c r="K76" s="22"/>
    </row>
    <row r="77" spans="1:11" ht="18" customHeight="1">
      <c r="A77" s="3" t="s">
        <v>151</v>
      </c>
      <c r="F77" s="18"/>
      <c r="G77" s="22"/>
      <c r="I77" s="22"/>
      <c r="J77" s="18"/>
      <c r="K77" s="22"/>
    </row>
    <row r="78" spans="1:12" s="41" customFormat="1" ht="18" customHeight="1">
      <c r="A78" s="50"/>
      <c r="B78" s="36" t="s">
        <v>69</v>
      </c>
      <c r="C78" s="36"/>
      <c r="D78" s="37"/>
      <c r="E78" s="36"/>
      <c r="F78" s="38"/>
      <c r="G78" s="39"/>
      <c r="H78" s="40"/>
      <c r="I78" s="39"/>
      <c r="J78" s="38"/>
      <c r="K78" s="39"/>
      <c r="L78" s="40"/>
    </row>
    <row r="79" spans="1:12" s="41" customFormat="1" ht="18" customHeight="1">
      <c r="A79" s="50"/>
      <c r="B79" s="49"/>
      <c r="C79" s="49" t="s">
        <v>281</v>
      </c>
      <c r="D79" s="37"/>
      <c r="E79" s="36"/>
      <c r="F79" s="38"/>
      <c r="G79" s="39"/>
      <c r="H79" s="40"/>
      <c r="I79" s="39"/>
      <c r="J79" s="38"/>
      <c r="K79" s="39"/>
      <c r="L79" s="40"/>
    </row>
    <row r="80" spans="1:12" s="41" customFormat="1" ht="18" customHeight="1">
      <c r="A80" s="50"/>
      <c r="B80" s="50"/>
      <c r="C80" s="36" t="s">
        <v>265</v>
      </c>
      <c r="D80" s="37"/>
      <c r="E80" s="36"/>
      <c r="F80" s="38">
        <v>-2320</v>
      </c>
      <c r="G80" s="39"/>
      <c r="H80" s="40">
        <v>0</v>
      </c>
      <c r="I80" s="39"/>
      <c r="J80" s="240">
        <v>0</v>
      </c>
      <c r="K80" s="39"/>
      <c r="L80" s="40">
        <v>0</v>
      </c>
    </row>
    <row r="81" spans="1:12" s="41" customFormat="1" ht="18" customHeight="1">
      <c r="A81" s="51"/>
      <c r="B81" s="52"/>
      <c r="C81" s="52" t="s">
        <v>266</v>
      </c>
      <c r="D81" s="37"/>
      <c r="E81" s="36"/>
      <c r="F81" s="38"/>
      <c r="G81" s="39"/>
      <c r="H81" s="40"/>
      <c r="I81" s="39"/>
      <c r="J81" s="240"/>
      <c r="K81" s="39"/>
      <c r="L81" s="40"/>
    </row>
    <row r="82" spans="1:12" s="41" customFormat="1" ht="18" customHeight="1">
      <c r="A82" s="51"/>
      <c r="C82" s="53" t="s">
        <v>267</v>
      </c>
      <c r="D82" s="37"/>
      <c r="E82" s="36"/>
      <c r="F82" s="240">
        <v>231935</v>
      </c>
      <c r="G82" s="39"/>
      <c r="H82" s="40">
        <v>-192070</v>
      </c>
      <c r="I82" s="39"/>
      <c r="J82" s="240">
        <v>0</v>
      </c>
      <c r="K82" s="39"/>
      <c r="L82" s="40">
        <v>0</v>
      </c>
    </row>
    <row r="83" spans="1:12" s="41" customFormat="1" ht="18" customHeight="1">
      <c r="A83" s="51"/>
      <c r="B83" s="49"/>
      <c r="C83" s="49" t="s">
        <v>268</v>
      </c>
      <c r="D83" s="37"/>
      <c r="E83" s="36"/>
      <c r="F83" s="38"/>
      <c r="G83" s="39"/>
      <c r="H83" s="40"/>
      <c r="I83" s="39"/>
      <c r="J83" s="240"/>
      <c r="K83" s="39"/>
      <c r="L83" s="40"/>
    </row>
    <row r="84" spans="1:12" s="41" customFormat="1" ht="18" customHeight="1">
      <c r="A84" s="51"/>
      <c r="C84" s="53" t="s">
        <v>263</v>
      </c>
      <c r="D84" s="37"/>
      <c r="E84" s="36"/>
      <c r="F84" s="43">
        <v>0</v>
      </c>
      <c r="G84" s="39"/>
      <c r="H84" s="44">
        <v>0</v>
      </c>
      <c r="I84" s="39"/>
      <c r="J84" s="229">
        <v>0</v>
      </c>
      <c r="K84" s="39"/>
      <c r="L84" s="44">
        <v>0</v>
      </c>
    </row>
    <row r="85" spans="1:11" ht="6" customHeight="1">
      <c r="A85" s="1"/>
      <c r="F85" s="18"/>
      <c r="G85" s="4"/>
      <c r="I85" s="4"/>
      <c r="J85" s="18"/>
      <c r="K85" s="4"/>
    </row>
    <row r="86" spans="1:11" ht="21" customHeight="1">
      <c r="A86" s="1" t="s">
        <v>195</v>
      </c>
      <c r="B86" s="1"/>
      <c r="C86" s="1"/>
      <c r="F86" s="18"/>
      <c r="G86" s="4"/>
      <c r="I86" s="4"/>
      <c r="J86" s="18"/>
      <c r="K86" s="4"/>
    </row>
    <row r="87" spans="1:12" ht="21" customHeight="1">
      <c r="A87" s="1"/>
      <c r="B87" s="1" t="s">
        <v>69</v>
      </c>
      <c r="C87" s="1"/>
      <c r="F87" s="43">
        <f>SUM(F78:F84)</f>
        <v>229615</v>
      </c>
      <c r="G87" s="39"/>
      <c r="H87" s="44">
        <f>SUM(H78:H84)</f>
        <v>-192070</v>
      </c>
      <c r="I87" s="39"/>
      <c r="J87" s="43">
        <f>SUM(J78:J84)</f>
        <v>0</v>
      </c>
      <c r="K87" s="39"/>
      <c r="L87" s="44">
        <f>SUM(L78:L84)</f>
        <v>0</v>
      </c>
    </row>
    <row r="88" spans="1:11" ht="6" customHeight="1">
      <c r="A88" s="1"/>
      <c r="F88" s="18"/>
      <c r="G88" s="4"/>
      <c r="I88" s="4"/>
      <c r="J88" s="18"/>
      <c r="K88" s="4"/>
    </row>
    <row r="89" spans="1:12" ht="18" customHeight="1">
      <c r="A89" s="1" t="s">
        <v>269</v>
      </c>
      <c r="B89" s="1"/>
      <c r="F89" s="25">
        <f>SUM(F75,F87)</f>
        <v>816051</v>
      </c>
      <c r="G89" s="22"/>
      <c r="H89" s="10">
        <f>H75+H87</f>
        <v>-194513</v>
      </c>
      <c r="I89" s="22"/>
      <c r="J89" s="25">
        <f>SUM(J75,J87)</f>
        <v>574494</v>
      </c>
      <c r="K89" s="22"/>
      <c r="L89" s="10">
        <f>L75+L87</f>
        <v>-2376</v>
      </c>
    </row>
    <row r="90" spans="1:11" ht="6" customHeight="1">
      <c r="A90" s="1"/>
      <c r="F90" s="18"/>
      <c r="G90" s="4"/>
      <c r="I90" s="4"/>
      <c r="J90" s="18"/>
      <c r="K90" s="4"/>
    </row>
    <row r="91" spans="1:12" ht="18" customHeight="1" thickBot="1">
      <c r="A91" s="1" t="s">
        <v>70</v>
      </c>
      <c r="F91" s="30">
        <f>SUM(F31+F89)</f>
        <v>4438138</v>
      </c>
      <c r="G91" s="4"/>
      <c r="H91" s="31">
        <f>H31+H89</f>
        <v>4081288</v>
      </c>
      <c r="I91" s="4"/>
      <c r="J91" s="30">
        <f>SUM(J31+J89)</f>
        <v>3637805</v>
      </c>
      <c r="K91" s="4"/>
      <c r="L91" s="31">
        <f>SUM(L31+L89)</f>
        <v>2783743</v>
      </c>
    </row>
    <row r="92" spans="1:12" ht="6" customHeight="1" thickTop="1">
      <c r="A92" s="1"/>
      <c r="F92" s="56"/>
      <c r="G92" s="19"/>
      <c r="H92" s="56"/>
      <c r="I92" s="20"/>
      <c r="J92" s="56"/>
      <c r="K92" s="19"/>
      <c r="L92" s="56"/>
    </row>
    <row r="93" spans="1:12" ht="18" customHeight="1">
      <c r="A93" s="1"/>
      <c r="F93" s="56"/>
      <c r="G93" s="19"/>
      <c r="H93" s="56"/>
      <c r="I93" s="20"/>
      <c r="J93" s="56"/>
      <c r="K93" s="19"/>
      <c r="L93" s="56"/>
    </row>
    <row r="94" spans="1:12" s="260" customFormat="1" ht="18" customHeight="1">
      <c r="A94" s="256"/>
      <c r="B94" s="258"/>
      <c r="C94" s="258"/>
      <c r="D94" s="257"/>
      <c r="E94" s="258"/>
      <c r="F94" s="270"/>
      <c r="G94" s="19"/>
      <c r="H94" s="270"/>
      <c r="I94" s="20"/>
      <c r="J94" s="270"/>
      <c r="K94" s="19"/>
      <c r="L94" s="270"/>
    </row>
    <row r="95" spans="1:12" s="260" customFormat="1" ht="18" customHeight="1">
      <c r="A95" s="256"/>
      <c r="B95" s="258"/>
      <c r="C95" s="258"/>
      <c r="D95" s="257"/>
      <c r="E95" s="258"/>
      <c r="F95" s="270"/>
      <c r="G95" s="19"/>
      <c r="H95" s="270"/>
      <c r="I95" s="20"/>
      <c r="J95" s="270"/>
      <c r="K95" s="19"/>
      <c r="L95" s="270"/>
    </row>
    <row r="96" spans="1:12" s="260" customFormat="1" ht="18" customHeight="1">
      <c r="A96" s="256"/>
      <c r="B96" s="258"/>
      <c r="C96" s="258"/>
      <c r="D96" s="257"/>
      <c r="E96" s="258"/>
      <c r="F96" s="270"/>
      <c r="G96" s="19"/>
      <c r="H96" s="270"/>
      <c r="I96" s="20"/>
      <c r="J96" s="270"/>
      <c r="K96" s="19"/>
      <c r="L96" s="270"/>
    </row>
    <row r="97" spans="1:12" s="260" customFormat="1" ht="18" customHeight="1">
      <c r="A97" s="256"/>
      <c r="B97" s="258"/>
      <c r="C97" s="258"/>
      <c r="D97" s="257"/>
      <c r="E97" s="258"/>
      <c r="F97" s="270"/>
      <c r="G97" s="19"/>
      <c r="H97" s="270"/>
      <c r="I97" s="20"/>
      <c r="J97" s="270"/>
      <c r="K97" s="19"/>
      <c r="L97" s="270"/>
    </row>
    <row r="98" spans="1:12" s="260" customFormat="1" ht="18" customHeight="1">
      <c r="A98" s="256"/>
      <c r="B98" s="258"/>
      <c r="C98" s="258"/>
      <c r="D98" s="257"/>
      <c r="E98" s="258"/>
      <c r="F98" s="270"/>
      <c r="G98" s="19"/>
      <c r="H98" s="270"/>
      <c r="I98" s="20"/>
      <c r="J98" s="270"/>
      <c r="K98" s="19"/>
      <c r="L98" s="270"/>
    </row>
    <row r="99" spans="1:12" s="260" customFormat="1" ht="18" customHeight="1">
      <c r="A99" s="256"/>
      <c r="B99" s="258"/>
      <c r="C99" s="258"/>
      <c r="D99" s="257"/>
      <c r="E99" s="258"/>
      <c r="F99" s="270"/>
      <c r="G99" s="19"/>
      <c r="H99" s="270"/>
      <c r="I99" s="20"/>
      <c r="J99" s="270"/>
      <c r="K99" s="19"/>
      <c r="L99" s="270"/>
    </row>
    <row r="100" spans="1:12" s="260" customFormat="1" ht="18" customHeight="1">
      <c r="A100" s="256"/>
      <c r="B100" s="258"/>
      <c r="C100" s="258"/>
      <c r="D100" s="257"/>
      <c r="E100" s="258"/>
      <c r="F100" s="270"/>
      <c r="G100" s="19"/>
      <c r="H100" s="270"/>
      <c r="I100" s="20"/>
      <c r="J100" s="270"/>
      <c r="K100" s="19"/>
      <c r="L100" s="270"/>
    </row>
    <row r="101" spans="1:12" s="260" customFormat="1" ht="18" customHeight="1">
      <c r="A101" s="256"/>
      <c r="B101" s="258"/>
      <c r="C101" s="258"/>
      <c r="D101" s="257"/>
      <c r="E101" s="258"/>
      <c r="F101" s="270"/>
      <c r="G101" s="19"/>
      <c r="H101" s="270"/>
      <c r="I101" s="20"/>
      <c r="J101" s="270"/>
      <c r="K101" s="19"/>
      <c r="L101" s="270"/>
    </row>
    <row r="102" spans="1:12" s="260" customFormat="1" ht="18" customHeight="1">
      <c r="A102" s="256"/>
      <c r="B102" s="258"/>
      <c r="C102" s="258"/>
      <c r="D102" s="257"/>
      <c r="E102" s="258"/>
      <c r="F102" s="270"/>
      <c r="G102" s="19"/>
      <c r="H102" s="270"/>
      <c r="I102" s="20"/>
      <c r="J102" s="270"/>
      <c r="K102" s="19"/>
      <c r="L102" s="270"/>
    </row>
    <row r="103" spans="1:12" s="260" customFormat="1" ht="18" customHeight="1">
      <c r="A103" s="256"/>
      <c r="B103" s="258"/>
      <c r="C103" s="258"/>
      <c r="D103" s="257"/>
      <c r="E103" s="258"/>
      <c r="F103" s="270"/>
      <c r="G103" s="19"/>
      <c r="H103" s="270"/>
      <c r="I103" s="20"/>
      <c r="J103" s="270"/>
      <c r="K103" s="19"/>
      <c r="L103" s="270"/>
    </row>
    <row r="104" spans="1:12" s="260" customFormat="1" ht="18" customHeight="1">
      <c r="A104" s="256"/>
      <c r="B104" s="258"/>
      <c r="C104" s="258"/>
      <c r="D104" s="257"/>
      <c r="E104" s="258"/>
      <c r="F104" s="270"/>
      <c r="G104" s="19"/>
      <c r="H104" s="270"/>
      <c r="I104" s="20"/>
      <c r="J104" s="270"/>
      <c r="K104" s="19"/>
      <c r="L104" s="270"/>
    </row>
    <row r="105" spans="1:12" ht="18" customHeight="1">
      <c r="A105" s="1"/>
      <c r="F105" s="56"/>
      <c r="G105" s="19"/>
      <c r="H105" s="56"/>
      <c r="I105" s="20"/>
      <c r="J105" s="56"/>
      <c r="K105" s="19"/>
      <c r="L105" s="56"/>
    </row>
    <row r="106" spans="1:12" ht="8.25" customHeight="1">
      <c r="A106" s="1"/>
      <c r="F106" s="56"/>
      <c r="G106" s="19"/>
      <c r="H106" s="56"/>
      <c r="I106" s="20"/>
      <c r="J106" s="56"/>
      <c r="K106" s="19"/>
      <c r="L106" s="56"/>
    </row>
    <row r="107" spans="1:12" ht="21.75" customHeight="1">
      <c r="A107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</row>
    <row r="108" spans="1:12" ht="18.75" customHeight="1">
      <c r="A108" s="1" t="s">
        <v>0</v>
      </c>
      <c r="L108" s="13" t="s">
        <v>3</v>
      </c>
    </row>
    <row r="109" ht="18.75" customHeight="1">
      <c r="A109" s="1" t="s">
        <v>56</v>
      </c>
    </row>
    <row r="110" spans="1:12" ht="18.75" customHeight="1">
      <c r="A110" s="7" t="str">
        <f>A3</f>
        <v>สำหรับงวดเก้าเดือนสิ้นสุดวันที่ 30 กันยายน พ.ศ. 2563</v>
      </c>
      <c r="B110" s="9"/>
      <c r="C110" s="9"/>
      <c r="D110" s="8"/>
      <c r="E110" s="9"/>
      <c r="F110" s="10"/>
      <c r="G110" s="9"/>
      <c r="H110" s="10"/>
      <c r="I110" s="8"/>
      <c r="J110" s="10"/>
      <c r="K110" s="9"/>
      <c r="L110" s="10"/>
    </row>
    <row r="111" spans="7:11" ht="18.75" customHeight="1">
      <c r="G111" s="19"/>
      <c r="I111" s="20"/>
      <c r="K111" s="19"/>
    </row>
    <row r="112" spans="1:12" ht="18.75" customHeight="1">
      <c r="A112" s="6"/>
      <c r="D112" s="11"/>
      <c r="E112" s="1"/>
      <c r="F112" s="184"/>
      <c r="G112" s="185"/>
      <c r="H112" s="186" t="s">
        <v>2</v>
      </c>
      <c r="I112" s="187"/>
      <c r="J112" s="184"/>
      <c r="K112" s="185"/>
      <c r="L112" s="186" t="s">
        <v>133</v>
      </c>
    </row>
    <row r="113" spans="5:12" ht="18.75" customHeight="1">
      <c r="E113" s="1"/>
      <c r="F113" s="14" t="s">
        <v>214</v>
      </c>
      <c r="G113" s="1"/>
      <c r="H113" s="14" t="s">
        <v>161</v>
      </c>
      <c r="I113" s="15"/>
      <c r="J113" s="14" t="s">
        <v>214</v>
      </c>
      <c r="K113" s="1"/>
      <c r="L113" s="14" t="s">
        <v>143</v>
      </c>
    </row>
    <row r="114" spans="5:12" ht="18" customHeight="1">
      <c r="E114" s="1"/>
      <c r="F114" s="12" t="s">
        <v>7</v>
      </c>
      <c r="G114" s="1"/>
      <c r="H114" s="12" t="s">
        <v>7</v>
      </c>
      <c r="I114" s="15"/>
      <c r="J114" s="12" t="s">
        <v>7</v>
      </c>
      <c r="K114" s="1"/>
      <c r="L114" s="12" t="s">
        <v>7</v>
      </c>
    </row>
    <row r="115" spans="1:11" ht="6" customHeight="1">
      <c r="A115" s="1"/>
      <c r="F115" s="18"/>
      <c r="G115" s="4"/>
      <c r="I115" s="4"/>
      <c r="J115" s="18"/>
      <c r="K115" s="4"/>
    </row>
    <row r="116" spans="1:11" ht="18" customHeight="1">
      <c r="A116" s="1" t="s">
        <v>170</v>
      </c>
      <c r="F116" s="18"/>
      <c r="G116" s="19"/>
      <c r="I116" s="20"/>
      <c r="J116" s="18"/>
      <c r="K116" s="19"/>
    </row>
    <row r="117" spans="1:12" ht="18" customHeight="1">
      <c r="A117" s="6"/>
      <c r="B117" s="35" t="s">
        <v>270</v>
      </c>
      <c r="F117" s="268">
        <f>F120-F118</f>
        <v>3720479</v>
      </c>
      <c r="G117" s="54"/>
      <c r="H117" s="40">
        <v>4331890</v>
      </c>
      <c r="I117" s="54"/>
      <c r="J117" s="240">
        <f>J120-J118</f>
        <v>3063311</v>
      </c>
      <c r="K117" s="54"/>
      <c r="L117" s="40">
        <v>2786119</v>
      </c>
    </row>
    <row r="118" spans="1:12" ht="18" customHeight="1">
      <c r="A118" s="6"/>
      <c r="B118" s="35" t="s">
        <v>271</v>
      </c>
      <c r="F118" s="229">
        <v>-98392</v>
      </c>
      <c r="G118" s="54"/>
      <c r="H118" s="44">
        <v>-56089</v>
      </c>
      <c r="I118" s="54"/>
      <c r="J118" s="229">
        <v>0</v>
      </c>
      <c r="K118" s="54"/>
      <c r="L118" s="44">
        <v>0</v>
      </c>
    </row>
    <row r="119" spans="6:12" ht="6" customHeight="1">
      <c r="F119" s="55"/>
      <c r="G119" s="56"/>
      <c r="H119" s="56"/>
      <c r="I119" s="56"/>
      <c r="J119" s="55"/>
      <c r="K119" s="56"/>
      <c r="L119" s="56"/>
    </row>
    <row r="120" spans="6:12" ht="18" customHeight="1" thickBot="1">
      <c r="F120" s="30">
        <f>F31</f>
        <v>3622087</v>
      </c>
      <c r="G120" s="56"/>
      <c r="H120" s="31">
        <f>SUM(H117:H119)</f>
        <v>4275801</v>
      </c>
      <c r="I120" s="56"/>
      <c r="J120" s="30">
        <f>J31</f>
        <v>3063311</v>
      </c>
      <c r="K120" s="56"/>
      <c r="L120" s="31">
        <f>SUM(L117:L119)</f>
        <v>2786119</v>
      </c>
    </row>
    <row r="121" spans="6:11" ht="18.75" customHeight="1" thickTop="1">
      <c r="F121" s="18"/>
      <c r="G121" s="56"/>
      <c r="I121" s="56"/>
      <c r="J121" s="18"/>
      <c r="K121" s="56"/>
    </row>
    <row r="122" spans="1:12" ht="18.75" customHeight="1">
      <c r="A122" s="1" t="s">
        <v>176</v>
      </c>
      <c r="F122" s="55"/>
      <c r="G122" s="56"/>
      <c r="H122" s="56"/>
      <c r="I122" s="56"/>
      <c r="J122" s="55"/>
      <c r="K122" s="56"/>
      <c r="L122" s="56"/>
    </row>
    <row r="123" spans="1:12" ht="18.75" customHeight="1">
      <c r="A123" s="6"/>
      <c r="B123" s="35" t="s">
        <v>270</v>
      </c>
      <c r="F123" s="268">
        <f>F126-F124</f>
        <v>4473474</v>
      </c>
      <c r="G123" s="54"/>
      <c r="H123" s="40">
        <v>4186627</v>
      </c>
      <c r="I123" s="54"/>
      <c r="J123" s="240">
        <f>J126-J124</f>
        <v>3637805</v>
      </c>
      <c r="K123" s="54"/>
      <c r="L123" s="40">
        <v>2783743</v>
      </c>
    </row>
    <row r="124" spans="1:12" ht="18" customHeight="1">
      <c r="A124" s="6"/>
      <c r="B124" s="35" t="s">
        <v>271</v>
      </c>
      <c r="F124" s="229">
        <v>-35336</v>
      </c>
      <c r="G124" s="54"/>
      <c r="H124" s="44">
        <v>-105339</v>
      </c>
      <c r="I124" s="54"/>
      <c r="J124" s="229">
        <v>0</v>
      </c>
      <c r="K124" s="54"/>
      <c r="L124" s="44">
        <v>0</v>
      </c>
    </row>
    <row r="125" spans="6:12" ht="6" customHeight="1">
      <c r="F125" s="18"/>
      <c r="G125" s="56"/>
      <c r="I125" s="56"/>
      <c r="J125" s="55"/>
      <c r="K125" s="56"/>
      <c r="L125" s="56"/>
    </row>
    <row r="126" spans="6:12" ht="18" customHeight="1" thickBot="1">
      <c r="F126" s="30">
        <f>F91</f>
        <v>4438138</v>
      </c>
      <c r="G126" s="56"/>
      <c r="H126" s="31">
        <f>SUM(H123:H125)</f>
        <v>4081288</v>
      </c>
      <c r="I126" s="56"/>
      <c r="J126" s="30">
        <f>J91</f>
        <v>3637805</v>
      </c>
      <c r="K126" s="56"/>
      <c r="L126" s="31">
        <f>SUM(L123:L125)</f>
        <v>2783743</v>
      </c>
    </row>
    <row r="127" spans="4:12" ht="18.75" customHeight="1" thickTop="1">
      <c r="D127" s="15"/>
      <c r="E127" s="1"/>
      <c r="F127" s="57"/>
      <c r="G127" s="1"/>
      <c r="H127" s="14"/>
      <c r="I127" s="15"/>
      <c r="J127" s="57"/>
      <c r="K127" s="1"/>
      <c r="L127" s="14"/>
    </row>
    <row r="128" spans="1:11" ht="18" customHeight="1">
      <c r="A128" s="1" t="s">
        <v>71</v>
      </c>
      <c r="E128" s="4"/>
      <c r="F128" s="18"/>
      <c r="G128" s="4"/>
      <c r="I128" s="4"/>
      <c r="J128" s="18"/>
      <c r="K128" s="4"/>
    </row>
    <row r="129" spans="1:12" ht="18" customHeight="1">
      <c r="A129" s="1"/>
      <c r="B129" s="3" t="s">
        <v>72</v>
      </c>
      <c r="F129" s="58">
        <f>F117/3730000</f>
        <v>0.9974474530831099</v>
      </c>
      <c r="G129" s="59"/>
      <c r="H129" s="60">
        <f>H117/3730000</f>
        <v>1.1613646112600535</v>
      </c>
      <c r="I129" s="59"/>
      <c r="J129" s="58">
        <f>J117/3730000</f>
        <v>0.8212630026809652</v>
      </c>
      <c r="K129" s="61"/>
      <c r="L129" s="60">
        <f>L117/3730000</f>
        <v>0.7469487935656837</v>
      </c>
    </row>
    <row r="130" spans="1:12" ht="18" customHeight="1">
      <c r="A130" s="1"/>
      <c r="F130" s="56"/>
      <c r="G130" s="19"/>
      <c r="H130" s="56"/>
      <c r="I130" s="20"/>
      <c r="J130" s="56"/>
      <c r="K130" s="19"/>
      <c r="L130" s="56"/>
    </row>
    <row r="135" spans="1:12" s="260" customFormat="1" ht="18.75" customHeight="1">
      <c r="A135" s="258"/>
      <c r="B135" s="258"/>
      <c r="C135" s="258"/>
      <c r="D135" s="257"/>
      <c r="E135" s="258"/>
      <c r="F135" s="259"/>
      <c r="G135" s="258"/>
      <c r="H135" s="259"/>
      <c r="I135" s="257"/>
      <c r="J135" s="259"/>
      <c r="K135" s="258"/>
      <c r="L135" s="259"/>
    </row>
    <row r="136" spans="1:12" s="260" customFormat="1" ht="18.75" customHeight="1">
      <c r="A136" s="258"/>
      <c r="B136" s="258"/>
      <c r="C136" s="258"/>
      <c r="D136" s="257"/>
      <c r="E136" s="258"/>
      <c r="F136" s="259"/>
      <c r="G136" s="258"/>
      <c r="H136" s="259"/>
      <c r="I136" s="257"/>
      <c r="J136" s="259"/>
      <c r="K136" s="258"/>
      <c r="L136" s="259"/>
    </row>
    <row r="137" spans="1:12" s="260" customFormat="1" ht="18.75" customHeight="1">
      <c r="A137" s="258"/>
      <c r="B137" s="258"/>
      <c r="C137" s="258"/>
      <c r="D137" s="257"/>
      <c r="E137" s="258"/>
      <c r="F137" s="259"/>
      <c r="G137" s="258"/>
      <c r="H137" s="259"/>
      <c r="I137" s="257"/>
      <c r="J137" s="259"/>
      <c r="K137" s="258"/>
      <c r="L137" s="259"/>
    </row>
    <row r="138" spans="1:12" s="260" customFormat="1" ht="18.75" customHeight="1">
      <c r="A138" s="258"/>
      <c r="B138" s="258"/>
      <c r="C138" s="258"/>
      <c r="D138" s="257"/>
      <c r="E138" s="258"/>
      <c r="F138" s="259"/>
      <c r="G138" s="258"/>
      <c r="H138" s="259"/>
      <c r="I138" s="257"/>
      <c r="J138" s="259"/>
      <c r="K138" s="258"/>
      <c r="L138" s="259"/>
    </row>
    <row r="139" spans="1:12" s="260" customFormat="1" ht="18.75" customHeight="1">
      <c r="A139" s="258"/>
      <c r="B139" s="258"/>
      <c r="C139" s="258"/>
      <c r="D139" s="257"/>
      <c r="E139" s="258"/>
      <c r="F139" s="259"/>
      <c r="G139" s="258"/>
      <c r="H139" s="259"/>
      <c r="I139" s="257"/>
      <c r="J139" s="259"/>
      <c r="K139" s="258"/>
      <c r="L139" s="259"/>
    </row>
    <row r="140" spans="1:12" s="260" customFormat="1" ht="18.75" customHeight="1">
      <c r="A140" s="258"/>
      <c r="B140" s="258"/>
      <c r="C140" s="258"/>
      <c r="D140" s="257"/>
      <c r="E140" s="258"/>
      <c r="F140" s="259"/>
      <c r="G140" s="258"/>
      <c r="H140" s="259"/>
      <c r="I140" s="257"/>
      <c r="J140" s="259"/>
      <c r="K140" s="258"/>
      <c r="L140" s="259"/>
    </row>
    <row r="141" spans="1:12" s="260" customFormat="1" ht="18.75" customHeight="1">
      <c r="A141" s="258"/>
      <c r="B141" s="258"/>
      <c r="C141" s="258"/>
      <c r="D141" s="257"/>
      <c r="E141" s="258"/>
      <c r="F141" s="259"/>
      <c r="G141" s="258"/>
      <c r="H141" s="259"/>
      <c r="I141" s="257"/>
      <c r="J141" s="259"/>
      <c r="K141" s="258"/>
      <c r="L141" s="259"/>
    </row>
    <row r="142" spans="1:12" s="260" customFormat="1" ht="18.75" customHeight="1">
      <c r="A142" s="258"/>
      <c r="B142" s="258"/>
      <c r="C142" s="258"/>
      <c r="D142" s="257"/>
      <c r="E142" s="258"/>
      <c r="F142" s="259"/>
      <c r="G142" s="258"/>
      <c r="H142" s="259"/>
      <c r="I142" s="257"/>
      <c r="J142" s="259"/>
      <c r="K142" s="258"/>
      <c r="L142" s="259"/>
    </row>
    <row r="148" spans="1:12" s="260" customFormat="1" ht="18.75" customHeight="1">
      <c r="A148" s="258"/>
      <c r="B148" s="258"/>
      <c r="C148" s="258"/>
      <c r="D148" s="257"/>
      <c r="E148" s="258"/>
      <c r="F148" s="259"/>
      <c r="G148" s="258"/>
      <c r="H148" s="259"/>
      <c r="I148" s="257"/>
      <c r="J148" s="259"/>
      <c r="K148" s="258"/>
      <c r="L148" s="259"/>
    </row>
    <row r="149" spans="1:12" s="260" customFormat="1" ht="18.75" customHeight="1">
      <c r="A149" s="258"/>
      <c r="B149" s="258"/>
      <c r="C149" s="258"/>
      <c r="D149" s="257"/>
      <c r="E149" s="258"/>
      <c r="F149" s="259"/>
      <c r="G149" s="258"/>
      <c r="H149" s="259"/>
      <c r="I149" s="257"/>
      <c r="J149" s="259"/>
      <c r="K149" s="258"/>
      <c r="L149" s="259"/>
    </row>
    <row r="150" spans="1:12" s="260" customFormat="1" ht="18.75" customHeight="1">
      <c r="A150" s="258"/>
      <c r="B150" s="258"/>
      <c r="C150" s="258"/>
      <c r="D150" s="257"/>
      <c r="E150" s="258"/>
      <c r="F150" s="259"/>
      <c r="G150" s="258"/>
      <c r="H150" s="259"/>
      <c r="I150" s="257"/>
      <c r="J150" s="259"/>
      <c r="K150" s="258"/>
      <c r="L150" s="259"/>
    </row>
    <row r="151" spans="1:12" s="260" customFormat="1" ht="18.75" customHeight="1">
      <c r="A151" s="258"/>
      <c r="B151" s="258"/>
      <c r="C151" s="258"/>
      <c r="D151" s="257"/>
      <c r="E151" s="258"/>
      <c r="F151" s="259"/>
      <c r="G151" s="258"/>
      <c r="H151" s="259"/>
      <c r="I151" s="257"/>
      <c r="J151" s="259"/>
      <c r="K151" s="258"/>
      <c r="L151" s="259"/>
    </row>
    <row r="152" spans="1:12" s="260" customFormat="1" ht="18.75" customHeight="1">
      <c r="A152" s="258"/>
      <c r="B152" s="258"/>
      <c r="C152" s="258"/>
      <c r="D152" s="257"/>
      <c r="E152" s="258"/>
      <c r="F152" s="259"/>
      <c r="G152" s="258"/>
      <c r="H152" s="259"/>
      <c r="I152" s="257"/>
      <c r="J152" s="259"/>
      <c r="K152" s="258"/>
      <c r="L152" s="259"/>
    </row>
    <row r="153" spans="1:12" s="260" customFormat="1" ht="18.75" customHeight="1">
      <c r="A153" s="258"/>
      <c r="B153" s="258"/>
      <c r="C153" s="258"/>
      <c r="D153" s="257"/>
      <c r="E153" s="258"/>
      <c r="F153" s="259"/>
      <c r="G153" s="258"/>
      <c r="H153" s="259"/>
      <c r="I153" s="257"/>
      <c r="J153" s="259"/>
      <c r="K153" s="258"/>
      <c r="L153" s="259"/>
    </row>
    <row r="155" ht="15" customHeight="1"/>
    <row r="156" spans="1:12" ht="18.75" customHeight="1">
      <c r="A156" s="289" t="str">
        <f>A107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</row>
  </sheetData>
  <sheetProtection/>
  <mergeCells count="3">
    <mergeCell ref="A107:L107"/>
    <mergeCell ref="A54:L54"/>
    <mergeCell ref="A156:L156"/>
  </mergeCells>
  <printOptions/>
  <pageMargins left="0.8" right="0.5" top="0.5" bottom="0.6" header="0.49" footer="0.4"/>
  <pageSetup firstPageNumber="8" useFirstPageNumber="1" fitToHeight="0" fitToWidth="1" horizontalDpi="1200" verticalDpi="1200" orientation="portrait" paperSize="9" scale="90" r:id="rId1"/>
  <headerFooter>
    <oddFooter>&amp;R&amp;"Browallia New,Regular"&amp;13&amp;P</oddFooter>
  </headerFooter>
  <rowBreaks count="2" manualBreakCount="2">
    <brk id="54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AD51"/>
  <sheetViews>
    <sheetView zoomScale="90" zoomScaleNormal="90" zoomScaleSheetLayoutView="100" zoomScalePageLayoutView="0" workbookViewId="0" topLeftCell="A37">
      <selection activeCell="D1" sqref="D1:AD65536"/>
    </sheetView>
  </sheetViews>
  <sheetFormatPr defaultColWidth="9.28125" defaultRowHeight="19.5" customHeight="1"/>
  <cols>
    <col min="1" max="1" width="1.28515625" style="66" customWidth="1"/>
    <col min="2" max="2" width="1.421875" style="66" customWidth="1"/>
    <col min="3" max="3" width="38.421875" style="66" customWidth="1"/>
    <col min="4" max="4" width="7.28125" style="23" customWidth="1"/>
    <col min="5" max="5" width="0.5625" style="65" customWidth="1"/>
    <col min="6" max="6" width="10.7109375" style="23" customWidth="1"/>
    <col min="7" max="7" width="0.5625" style="65" customWidth="1"/>
    <col min="8" max="8" width="8.7109375" style="23" customWidth="1"/>
    <col min="9" max="9" width="0.5625" style="65" customWidth="1"/>
    <col min="10" max="10" width="10.7109375" style="23" customWidth="1"/>
    <col min="11" max="11" width="0.5625" style="65" customWidth="1"/>
    <col min="12" max="12" width="8.7109375" style="23" customWidth="1"/>
    <col min="13" max="13" width="0.5625" style="23" customWidth="1"/>
    <col min="14" max="14" width="14.7109375" style="23" customWidth="1"/>
    <col min="15" max="15" width="0.5625" style="23" customWidth="1"/>
    <col min="16" max="16" width="12.7109375" style="23" customWidth="1"/>
    <col min="17" max="17" width="0.5625" style="23" customWidth="1"/>
    <col min="18" max="18" width="12.28125" style="23" bestFit="1" customWidth="1"/>
    <col min="19" max="19" width="0.5625" style="23" customWidth="1"/>
    <col min="20" max="20" width="13.7109375" style="23" customWidth="1"/>
    <col min="21" max="21" width="0.5625" style="23" customWidth="1"/>
    <col min="22" max="22" width="11.28125" style="23" customWidth="1"/>
    <col min="23" max="23" width="0.5625" style="23" customWidth="1"/>
    <col min="24" max="24" width="11.7109375" style="23" customWidth="1"/>
    <col min="25" max="25" width="0.5625" style="65" customWidth="1"/>
    <col min="26" max="26" width="10.7109375" style="23" customWidth="1"/>
    <col min="27" max="27" width="0.5625" style="65" customWidth="1"/>
    <col min="28" max="28" width="11.7109375" style="65" customWidth="1"/>
    <col min="29" max="29" width="0.5625" style="65" customWidth="1"/>
    <col min="30" max="30" width="11.7109375" style="23" customWidth="1"/>
    <col min="31" max="16384" width="9.28125" style="66" customWidth="1"/>
  </cols>
  <sheetData>
    <row r="1" spans="1:30" ht="18.75" customHeight="1">
      <c r="A1" s="1" t="s">
        <v>0</v>
      </c>
      <c r="B1" s="64"/>
      <c r="C1" s="64"/>
      <c r="AD1" s="5" t="s">
        <v>3</v>
      </c>
    </row>
    <row r="2" spans="1:3" ht="16.5" customHeight="1">
      <c r="A2" s="1" t="s">
        <v>134</v>
      </c>
      <c r="B2" s="64"/>
      <c r="C2" s="64"/>
    </row>
    <row r="3" spans="1:30" ht="16.5" customHeight="1">
      <c r="A3" s="7" t="str">
        <f>'8-10 (9m)'!A3</f>
        <v>สำหรับงวดเก้าเดือนสิ้นสุดวันที่ 30 กันยายน พ.ศ. 2563</v>
      </c>
      <c r="B3" s="67"/>
      <c r="C3" s="67"/>
      <c r="D3" s="10"/>
      <c r="E3" s="68"/>
      <c r="F3" s="10"/>
      <c r="G3" s="68"/>
      <c r="H3" s="10"/>
      <c r="I3" s="68"/>
      <c r="J3" s="10"/>
      <c r="K3" s="6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8"/>
      <c r="Z3" s="10"/>
      <c r="AA3" s="68"/>
      <c r="AB3" s="68"/>
      <c r="AC3" s="68"/>
      <c r="AD3" s="10"/>
    </row>
    <row r="4" spans="4:30" s="75" customFormat="1" ht="16.5" customHeight="1">
      <c r="D4" s="76"/>
      <c r="E4" s="77"/>
      <c r="F4" s="76"/>
      <c r="G4" s="77"/>
      <c r="H4" s="76"/>
      <c r="I4" s="77"/>
      <c r="J4" s="76"/>
      <c r="K4" s="77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76"/>
      <c r="AA4" s="77"/>
      <c r="AB4" s="77"/>
      <c r="AC4" s="77"/>
      <c r="AD4" s="76"/>
    </row>
    <row r="5" spans="1:30" s="84" customFormat="1" ht="16.5" customHeight="1">
      <c r="A5" s="78"/>
      <c r="B5" s="79"/>
      <c r="C5" s="79"/>
      <c r="D5" s="80"/>
      <c r="E5" s="79"/>
      <c r="F5" s="81"/>
      <c r="G5" s="82"/>
      <c r="H5" s="81"/>
      <c r="I5" s="82"/>
      <c r="J5" s="81"/>
      <c r="K5" s="82"/>
      <c r="L5" s="81"/>
      <c r="M5" s="81"/>
      <c r="N5" s="81"/>
      <c r="O5" s="81"/>
      <c r="P5" s="81"/>
      <c r="Q5" s="81"/>
      <c r="R5" s="81"/>
      <c r="S5" s="81"/>
      <c r="T5" s="81"/>
      <c r="U5" s="82"/>
      <c r="V5" s="81"/>
      <c r="W5" s="82"/>
      <c r="X5" s="81"/>
      <c r="Y5" s="82"/>
      <c r="Z5" s="82"/>
      <c r="AA5" s="82"/>
      <c r="AB5" s="81"/>
      <c r="AC5" s="82"/>
      <c r="AD5" s="83" t="s">
        <v>73</v>
      </c>
    </row>
    <row r="6" spans="1:30" s="84" customFormat="1" ht="16.5" customHeight="1">
      <c r="A6" s="78"/>
      <c r="B6" s="79"/>
      <c r="C6" s="79"/>
      <c r="D6" s="80"/>
      <c r="E6" s="79"/>
      <c r="F6" s="290" t="s">
        <v>136</v>
      </c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85"/>
      <c r="AB6" s="85"/>
      <c r="AC6" s="79"/>
      <c r="AD6" s="86"/>
    </row>
    <row r="7" spans="5:30" s="84" customFormat="1" ht="16.5" customHeight="1">
      <c r="E7" s="87"/>
      <c r="G7" s="87"/>
      <c r="H7" s="88"/>
      <c r="I7" s="87"/>
      <c r="N7" s="291" t="s">
        <v>52</v>
      </c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89"/>
      <c r="Z7" s="89"/>
      <c r="AA7" s="87"/>
      <c r="AB7" s="88"/>
      <c r="AC7" s="87"/>
      <c r="AD7" s="88"/>
    </row>
    <row r="8" spans="5:30" s="84" customFormat="1" ht="16.5" customHeight="1">
      <c r="E8" s="87"/>
      <c r="G8" s="87"/>
      <c r="H8" s="88"/>
      <c r="I8" s="87"/>
      <c r="N8" s="90"/>
      <c r="O8" s="80"/>
      <c r="P8" s="291" t="s">
        <v>153</v>
      </c>
      <c r="Q8" s="291"/>
      <c r="R8" s="291"/>
      <c r="S8" s="291"/>
      <c r="T8" s="291"/>
      <c r="U8" s="291"/>
      <c r="V8" s="291"/>
      <c r="W8" s="89"/>
      <c r="X8" s="89"/>
      <c r="Y8" s="88"/>
      <c r="Z8" s="88"/>
      <c r="AA8" s="88"/>
      <c r="AB8" s="88"/>
      <c r="AC8" s="87"/>
      <c r="AD8" s="88"/>
    </row>
    <row r="9" spans="5:30" s="84" customFormat="1" ht="16.5" customHeight="1">
      <c r="E9" s="87"/>
      <c r="G9" s="87"/>
      <c r="H9" s="88"/>
      <c r="I9" s="87"/>
      <c r="J9" s="91"/>
      <c r="K9" s="91"/>
      <c r="L9" s="91"/>
      <c r="N9" s="90"/>
      <c r="O9" s="80"/>
      <c r="P9" s="80"/>
      <c r="Q9" s="80"/>
      <c r="R9" s="80"/>
      <c r="S9" s="80"/>
      <c r="T9" s="80"/>
      <c r="U9" s="80"/>
      <c r="V9" s="79" t="s">
        <v>154</v>
      </c>
      <c r="W9" s="89"/>
      <c r="X9" s="89"/>
      <c r="Y9" s="88"/>
      <c r="Z9" s="88"/>
      <c r="AA9" s="88"/>
      <c r="AB9" s="88"/>
      <c r="AC9" s="87"/>
      <c r="AD9" s="88"/>
    </row>
    <row r="10" spans="5:30" s="84" customFormat="1" ht="16.5" customHeight="1">
      <c r="E10" s="87"/>
      <c r="G10" s="87"/>
      <c r="H10" s="88"/>
      <c r="I10" s="87"/>
      <c r="J10" s="91"/>
      <c r="K10" s="91"/>
      <c r="L10" s="91"/>
      <c r="N10" s="79" t="s">
        <v>236</v>
      </c>
      <c r="O10" s="80"/>
      <c r="P10" s="92" t="s">
        <v>190</v>
      </c>
      <c r="Q10" s="80"/>
      <c r="R10" s="79" t="s">
        <v>238</v>
      </c>
      <c r="S10" s="80"/>
      <c r="T10" s="79" t="s">
        <v>164</v>
      </c>
      <c r="U10" s="80"/>
      <c r="V10" s="79" t="s">
        <v>155</v>
      </c>
      <c r="W10" s="80"/>
      <c r="X10" s="80"/>
      <c r="Y10" s="88"/>
      <c r="Z10" s="88"/>
      <c r="AA10" s="88"/>
      <c r="AB10" s="88"/>
      <c r="AC10" s="87"/>
      <c r="AD10" s="88"/>
    </row>
    <row r="11" spans="4:30" s="84" customFormat="1" ht="16.5" customHeight="1">
      <c r="D11" s="88"/>
      <c r="E11" s="87"/>
      <c r="F11" s="88"/>
      <c r="G11" s="87"/>
      <c r="H11" s="88"/>
      <c r="I11" s="87"/>
      <c r="J11" s="292" t="s">
        <v>48</v>
      </c>
      <c r="K11" s="292"/>
      <c r="L11" s="292"/>
      <c r="N11" s="88" t="s">
        <v>237</v>
      </c>
      <c r="P11" s="93" t="s">
        <v>191</v>
      </c>
      <c r="R11" s="220" t="s">
        <v>239</v>
      </c>
      <c r="T11" s="88" t="s">
        <v>165</v>
      </c>
      <c r="U11" s="87"/>
      <c r="V11" s="79" t="s">
        <v>148</v>
      </c>
      <c r="W11" s="87"/>
      <c r="X11" s="79" t="s">
        <v>74</v>
      </c>
      <c r="Y11" s="87"/>
      <c r="Z11" s="88" t="s">
        <v>80</v>
      </c>
      <c r="AA11" s="87"/>
      <c r="AB11" s="88"/>
      <c r="AC11" s="87"/>
      <c r="AD11" s="88"/>
    </row>
    <row r="12" spans="4:30" s="84" customFormat="1" ht="16.5" customHeight="1">
      <c r="D12" s="94"/>
      <c r="E12" s="87"/>
      <c r="F12" s="94" t="s">
        <v>75</v>
      </c>
      <c r="G12" s="87"/>
      <c r="H12" s="94" t="s">
        <v>76</v>
      </c>
      <c r="I12" s="87"/>
      <c r="J12" s="94" t="s">
        <v>77</v>
      </c>
      <c r="K12" s="87"/>
      <c r="L12" s="88" t="s">
        <v>78</v>
      </c>
      <c r="M12" s="88"/>
      <c r="N12" s="88" t="s">
        <v>160</v>
      </c>
      <c r="P12" s="93" t="s">
        <v>192</v>
      </c>
      <c r="R12" s="220" t="s">
        <v>240</v>
      </c>
      <c r="T12" s="88" t="s">
        <v>166</v>
      </c>
      <c r="U12" s="87"/>
      <c r="V12" s="88" t="s">
        <v>149</v>
      </c>
      <c r="W12" s="87"/>
      <c r="X12" s="88" t="s">
        <v>79</v>
      </c>
      <c r="Y12" s="87"/>
      <c r="Z12" s="88" t="s">
        <v>137</v>
      </c>
      <c r="AA12" s="87"/>
      <c r="AB12" s="88" t="s">
        <v>81</v>
      </c>
      <c r="AC12" s="87"/>
      <c r="AD12" s="88" t="s">
        <v>82</v>
      </c>
    </row>
    <row r="13" spans="4:30" s="84" customFormat="1" ht="16.5" customHeight="1">
      <c r="D13" s="94"/>
      <c r="E13" s="87"/>
      <c r="F13" s="94" t="s">
        <v>83</v>
      </c>
      <c r="G13" s="87"/>
      <c r="H13" s="94" t="s">
        <v>84</v>
      </c>
      <c r="I13" s="87"/>
      <c r="J13" s="94" t="s">
        <v>85</v>
      </c>
      <c r="K13" s="87"/>
      <c r="L13" s="88" t="s">
        <v>86</v>
      </c>
      <c r="M13" s="88"/>
      <c r="N13" s="88" t="s">
        <v>159</v>
      </c>
      <c r="P13" s="93" t="s">
        <v>193</v>
      </c>
      <c r="R13" s="220" t="s">
        <v>241</v>
      </c>
      <c r="T13" s="88" t="s">
        <v>167</v>
      </c>
      <c r="U13" s="87"/>
      <c r="V13" s="88" t="s">
        <v>150</v>
      </c>
      <c r="W13" s="87"/>
      <c r="X13" s="88" t="s">
        <v>139</v>
      </c>
      <c r="Y13" s="87"/>
      <c r="Z13" s="88" t="s">
        <v>138</v>
      </c>
      <c r="AA13" s="87"/>
      <c r="AB13" s="88" t="s">
        <v>87</v>
      </c>
      <c r="AC13" s="87"/>
      <c r="AD13" s="88" t="s">
        <v>41</v>
      </c>
    </row>
    <row r="14" spans="4:30" s="84" customFormat="1" ht="16.5" customHeight="1">
      <c r="D14" s="95" t="s">
        <v>6</v>
      </c>
      <c r="E14" s="87"/>
      <c r="F14" s="96" t="s">
        <v>7</v>
      </c>
      <c r="G14" s="97"/>
      <c r="H14" s="96" t="s">
        <v>7</v>
      </c>
      <c r="I14" s="87"/>
      <c r="J14" s="96" t="s">
        <v>7</v>
      </c>
      <c r="K14" s="97"/>
      <c r="L14" s="96" t="s">
        <v>7</v>
      </c>
      <c r="M14" s="98"/>
      <c r="N14" s="96" t="s">
        <v>7</v>
      </c>
      <c r="P14" s="99" t="s">
        <v>7</v>
      </c>
      <c r="R14" s="99" t="s">
        <v>7</v>
      </c>
      <c r="T14" s="96" t="s">
        <v>7</v>
      </c>
      <c r="U14" s="87"/>
      <c r="V14" s="96" t="s">
        <v>7</v>
      </c>
      <c r="W14" s="87"/>
      <c r="X14" s="96" t="s">
        <v>7</v>
      </c>
      <c r="Y14" s="87"/>
      <c r="Z14" s="96" t="s">
        <v>7</v>
      </c>
      <c r="AA14" s="87"/>
      <c r="AB14" s="96" t="s">
        <v>7</v>
      </c>
      <c r="AC14" s="87"/>
      <c r="AD14" s="96" t="s">
        <v>7</v>
      </c>
    </row>
    <row r="15" spans="4:30" s="84" customFormat="1" ht="3.75" customHeight="1">
      <c r="D15" s="98"/>
      <c r="E15" s="87"/>
      <c r="F15" s="98"/>
      <c r="G15" s="97"/>
      <c r="H15" s="98"/>
      <c r="I15" s="87"/>
      <c r="J15" s="98"/>
      <c r="K15" s="97"/>
      <c r="L15" s="98"/>
      <c r="M15" s="98"/>
      <c r="N15" s="98"/>
      <c r="T15" s="98"/>
      <c r="U15" s="87"/>
      <c r="V15" s="98"/>
      <c r="W15" s="87"/>
      <c r="X15" s="98"/>
      <c r="Y15" s="87"/>
      <c r="Z15" s="87"/>
      <c r="AA15" s="87"/>
      <c r="AB15" s="98"/>
      <c r="AC15" s="87"/>
      <c r="AD15" s="98"/>
    </row>
    <row r="16" spans="1:30" s="84" customFormat="1" ht="16.5" customHeight="1">
      <c r="A16" s="100" t="s">
        <v>162</v>
      </c>
      <c r="B16" s="100"/>
      <c r="D16" s="101"/>
      <c r="E16" s="90"/>
      <c r="F16" s="101">
        <v>373000</v>
      </c>
      <c r="G16" s="101"/>
      <c r="H16" s="101">
        <v>3680616</v>
      </c>
      <c r="I16" s="101"/>
      <c r="J16" s="101">
        <v>37300</v>
      </c>
      <c r="K16" s="101"/>
      <c r="L16" s="101">
        <v>14826640</v>
      </c>
      <c r="M16" s="101"/>
      <c r="N16" s="101">
        <v>-701847</v>
      </c>
      <c r="P16" s="101">
        <v>-15699</v>
      </c>
      <c r="R16" s="90">
        <v>0</v>
      </c>
      <c r="T16" s="101">
        <v>-63358</v>
      </c>
      <c r="U16" s="102"/>
      <c r="V16" s="101">
        <v>2011</v>
      </c>
      <c r="W16" s="102"/>
      <c r="X16" s="102">
        <f>SUM(N16:V16)</f>
        <v>-778893</v>
      </c>
      <c r="Y16" s="102"/>
      <c r="Z16" s="102">
        <f>SUM(X16,L16,J16,H16,F16)</f>
        <v>18138663</v>
      </c>
      <c r="AA16" s="102"/>
      <c r="AB16" s="101">
        <v>1378962</v>
      </c>
      <c r="AC16" s="101"/>
      <c r="AD16" s="101">
        <f>SUM(Z16:AB16)</f>
        <v>19517625</v>
      </c>
    </row>
    <row r="17" spans="1:30" s="84" customFormat="1" ht="16.5" customHeight="1">
      <c r="A17" s="100" t="s">
        <v>135</v>
      </c>
      <c r="B17" s="10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P17" s="90"/>
      <c r="T17" s="90"/>
      <c r="U17" s="90"/>
      <c r="V17" s="90"/>
      <c r="W17" s="90"/>
      <c r="X17" s="90"/>
      <c r="Y17" s="90"/>
      <c r="Z17" s="102"/>
      <c r="AA17" s="90"/>
      <c r="AB17" s="90"/>
      <c r="AC17" s="90"/>
      <c r="AD17" s="90"/>
    </row>
    <row r="18" spans="1:30" s="78" customFormat="1" ht="16.5" customHeight="1">
      <c r="A18" s="78" t="s">
        <v>179</v>
      </c>
      <c r="D18" s="105"/>
      <c r="E18" s="106"/>
      <c r="F18" s="108">
        <v>0</v>
      </c>
      <c r="G18" s="108"/>
      <c r="H18" s="108">
        <v>0</v>
      </c>
      <c r="I18" s="108"/>
      <c r="J18" s="108">
        <v>0</v>
      </c>
      <c r="K18" s="108"/>
      <c r="L18" s="108">
        <v>0</v>
      </c>
      <c r="M18" s="108"/>
      <c r="N18" s="108">
        <v>8315</v>
      </c>
      <c r="P18" s="108">
        <v>0</v>
      </c>
      <c r="R18" s="108">
        <v>0</v>
      </c>
      <c r="T18" s="108">
        <v>0</v>
      </c>
      <c r="U18" s="108"/>
      <c r="V18" s="215">
        <v>0</v>
      </c>
      <c r="W18" s="108"/>
      <c r="X18" s="215">
        <f>SUM(N18:V18)</f>
        <v>8315</v>
      </c>
      <c r="Y18" s="108"/>
      <c r="Z18" s="215">
        <f>SUM(X18,L18,J18,H18,F18)</f>
        <v>8315</v>
      </c>
      <c r="AA18" s="108"/>
      <c r="AB18" s="110">
        <v>437054</v>
      </c>
      <c r="AC18" s="110"/>
      <c r="AD18" s="227">
        <f>SUM(Z18:AB18)</f>
        <v>445369</v>
      </c>
    </row>
    <row r="19" spans="1:30" s="84" customFormat="1" ht="16.5" customHeight="1">
      <c r="A19" s="78" t="s">
        <v>178</v>
      </c>
      <c r="B19" s="103"/>
      <c r="D19" s="105">
        <v>20</v>
      </c>
      <c r="E19" s="90"/>
      <c r="F19" s="90">
        <v>0</v>
      </c>
      <c r="G19" s="90"/>
      <c r="H19" s="90">
        <v>0</v>
      </c>
      <c r="I19" s="90"/>
      <c r="J19" s="90">
        <v>0</v>
      </c>
      <c r="K19" s="90"/>
      <c r="L19" s="90">
        <v>-932500</v>
      </c>
      <c r="M19" s="90"/>
      <c r="N19" s="90">
        <v>0</v>
      </c>
      <c r="P19" s="90">
        <v>0</v>
      </c>
      <c r="R19" s="90">
        <v>0</v>
      </c>
      <c r="T19" s="90">
        <v>0</v>
      </c>
      <c r="U19" s="90"/>
      <c r="V19" s="90">
        <v>0</v>
      </c>
      <c r="W19" s="90"/>
      <c r="X19" s="102">
        <f>SUM(N19:V19)</f>
        <v>0</v>
      </c>
      <c r="Y19" s="90"/>
      <c r="Z19" s="102">
        <f>SUM(X19,L19,J19,H19,F19)</f>
        <v>-932500</v>
      </c>
      <c r="AA19" s="90"/>
      <c r="AB19" s="90">
        <v>0</v>
      </c>
      <c r="AC19" s="90"/>
      <c r="AD19" s="101">
        <f>SUM(Z19:AB19)</f>
        <v>-932500</v>
      </c>
    </row>
    <row r="20" spans="1:30" s="78" customFormat="1" ht="16.5" customHeight="1">
      <c r="A20" s="78" t="s">
        <v>177</v>
      </c>
      <c r="B20" s="213"/>
      <c r="D20" s="214"/>
      <c r="E20" s="108"/>
      <c r="F20" s="109">
        <v>0</v>
      </c>
      <c r="G20" s="215"/>
      <c r="H20" s="109">
        <v>0</v>
      </c>
      <c r="I20" s="215"/>
      <c r="J20" s="109">
        <v>0</v>
      </c>
      <c r="K20" s="215"/>
      <c r="L20" s="109">
        <f>'8-10 (9m)'!H117</f>
        <v>4331890</v>
      </c>
      <c r="M20" s="215"/>
      <c r="N20" s="109">
        <v>0</v>
      </c>
      <c r="P20" s="109">
        <v>-2443</v>
      </c>
      <c r="R20" s="107">
        <v>0</v>
      </c>
      <c r="T20" s="109">
        <v>-142820</v>
      </c>
      <c r="U20" s="215"/>
      <c r="V20" s="109">
        <v>0</v>
      </c>
      <c r="W20" s="215"/>
      <c r="X20" s="109">
        <f>SUM(N20:V20)</f>
        <v>-145263</v>
      </c>
      <c r="Y20" s="215"/>
      <c r="Z20" s="109">
        <f>SUM(X20,L20,J20,H20,F20)</f>
        <v>4186627</v>
      </c>
      <c r="AA20" s="215"/>
      <c r="AB20" s="109">
        <v>-105339</v>
      </c>
      <c r="AC20" s="215"/>
      <c r="AD20" s="111">
        <f>SUM(Z20:AB20)</f>
        <v>4081288</v>
      </c>
    </row>
    <row r="21" spans="1:30" s="84" customFormat="1" ht="3.75" customHeight="1">
      <c r="A21" s="112"/>
      <c r="D21" s="108"/>
      <c r="E21" s="106"/>
      <c r="F21" s="108"/>
      <c r="G21" s="108"/>
      <c r="H21" s="108"/>
      <c r="I21" s="108"/>
      <c r="J21" s="108"/>
      <c r="K21" s="108"/>
      <c r="L21" s="108"/>
      <c r="M21" s="108"/>
      <c r="N21" s="108"/>
      <c r="P21" s="108"/>
      <c r="T21" s="108"/>
      <c r="U21" s="108"/>
      <c r="V21" s="108"/>
      <c r="W21" s="108"/>
      <c r="X21" s="108"/>
      <c r="Y21" s="108"/>
      <c r="Z21" s="108"/>
      <c r="AA21" s="108"/>
      <c r="AB21" s="110"/>
      <c r="AC21" s="110"/>
      <c r="AD21" s="110"/>
    </row>
    <row r="22" spans="1:30" s="84" customFormat="1" ht="16.5" customHeight="1" thickBot="1">
      <c r="A22" s="100" t="s">
        <v>185</v>
      </c>
      <c r="D22" s="90"/>
      <c r="E22" s="106"/>
      <c r="F22" s="113">
        <f>SUM(F16:F20)</f>
        <v>373000</v>
      </c>
      <c r="G22" s="90"/>
      <c r="H22" s="113">
        <f>SUM(H16:H20)</f>
        <v>3680616</v>
      </c>
      <c r="I22" s="90"/>
      <c r="J22" s="113">
        <f>SUM(J16:J20)</f>
        <v>37300</v>
      </c>
      <c r="K22" s="90"/>
      <c r="L22" s="113">
        <f>SUM(L16:L20)</f>
        <v>18226030</v>
      </c>
      <c r="M22" s="108"/>
      <c r="N22" s="113">
        <f>SUM(N16:N20)</f>
        <v>-693532</v>
      </c>
      <c r="P22" s="113">
        <f>SUM(P16:P20)</f>
        <v>-18142</v>
      </c>
      <c r="R22" s="113">
        <f>SUM(R16:R20)</f>
        <v>0</v>
      </c>
      <c r="T22" s="113">
        <f>SUM(T16:T20)</f>
        <v>-206178</v>
      </c>
      <c r="U22" s="90"/>
      <c r="V22" s="113">
        <f>SUM(V16:V20)</f>
        <v>2011</v>
      </c>
      <c r="W22" s="90"/>
      <c r="X22" s="113">
        <f>SUM(X16:X20)</f>
        <v>-915841</v>
      </c>
      <c r="Y22" s="90"/>
      <c r="Z22" s="113">
        <f>SUM(Z16:Z20)</f>
        <v>21401105</v>
      </c>
      <c r="AA22" s="90"/>
      <c r="AB22" s="113">
        <f>SUM(AB16:AB20)</f>
        <v>1710677</v>
      </c>
      <c r="AC22" s="114"/>
      <c r="AD22" s="113">
        <f>SUM(AD16:AD20)</f>
        <v>23111782</v>
      </c>
    </row>
    <row r="23" spans="1:30" s="75" customFormat="1" ht="18.75" thickTop="1">
      <c r="A23" s="115"/>
      <c r="D23" s="76"/>
      <c r="E23" s="116"/>
      <c r="F23" s="117"/>
      <c r="G23" s="76"/>
      <c r="H23" s="117"/>
      <c r="I23" s="76"/>
      <c r="J23" s="117"/>
      <c r="K23" s="76"/>
      <c r="L23" s="117"/>
      <c r="M23" s="117"/>
      <c r="N23" s="117"/>
      <c r="P23" s="117"/>
      <c r="T23" s="117"/>
      <c r="V23" s="117"/>
      <c r="X23" s="117"/>
      <c r="Y23" s="76"/>
      <c r="Z23" s="117"/>
      <c r="AA23" s="76"/>
      <c r="AB23" s="117"/>
      <c r="AC23" s="76"/>
      <c r="AD23" s="117"/>
    </row>
    <row r="24" spans="1:30" s="84" customFormat="1" ht="16.5" customHeight="1">
      <c r="A24" s="100" t="s">
        <v>228</v>
      </c>
      <c r="B24" s="100"/>
      <c r="D24" s="101"/>
      <c r="E24" s="90"/>
      <c r="F24" s="118"/>
      <c r="G24" s="101"/>
      <c r="H24" s="118"/>
      <c r="I24" s="101"/>
      <c r="J24" s="118"/>
      <c r="K24" s="101"/>
      <c r="L24" s="118"/>
      <c r="M24" s="101"/>
      <c r="N24" s="118"/>
      <c r="P24" s="118"/>
      <c r="R24" s="118"/>
      <c r="T24" s="118"/>
      <c r="U24" s="102"/>
      <c r="V24" s="118"/>
      <c r="W24" s="102"/>
      <c r="X24" s="119"/>
      <c r="Y24" s="102"/>
      <c r="Z24" s="119"/>
      <c r="AA24" s="102"/>
      <c r="AB24" s="118"/>
      <c r="AC24" s="101"/>
      <c r="AD24" s="118"/>
    </row>
    <row r="25" spans="1:30" s="84" customFormat="1" ht="3" customHeight="1">
      <c r="A25" s="100"/>
      <c r="B25" s="100"/>
      <c r="D25" s="101"/>
      <c r="E25" s="90"/>
      <c r="F25" s="118"/>
      <c r="G25" s="101"/>
      <c r="H25" s="118"/>
      <c r="I25" s="101"/>
      <c r="J25" s="118"/>
      <c r="K25" s="101"/>
      <c r="L25" s="118"/>
      <c r="M25" s="101"/>
      <c r="N25" s="118"/>
      <c r="P25" s="118"/>
      <c r="R25" s="118"/>
      <c r="T25" s="118"/>
      <c r="U25" s="102"/>
      <c r="V25" s="118"/>
      <c r="W25" s="102"/>
      <c r="X25" s="119"/>
      <c r="Y25" s="102"/>
      <c r="Z25" s="119"/>
      <c r="AA25" s="102"/>
      <c r="AB25" s="118"/>
      <c r="AC25" s="101"/>
      <c r="AD25" s="118"/>
    </row>
    <row r="26" spans="1:30" s="84" customFormat="1" ht="16.5" customHeight="1">
      <c r="A26" s="100" t="s">
        <v>230</v>
      </c>
      <c r="B26" s="100"/>
      <c r="D26" s="101"/>
      <c r="E26" s="90"/>
      <c r="F26" s="118">
        <v>373000</v>
      </c>
      <c r="G26" s="101"/>
      <c r="H26" s="118">
        <v>3680616</v>
      </c>
      <c r="I26" s="101"/>
      <c r="J26" s="118">
        <v>37300</v>
      </c>
      <c r="K26" s="101"/>
      <c r="L26" s="118">
        <v>20148089</v>
      </c>
      <c r="M26" s="101"/>
      <c r="N26" s="118">
        <v>-693532</v>
      </c>
      <c r="P26" s="118">
        <v>-17078</v>
      </c>
      <c r="R26" s="118">
        <v>0</v>
      </c>
      <c r="T26" s="118">
        <v>-164322</v>
      </c>
      <c r="U26" s="102"/>
      <c r="V26" s="118">
        <v>433</v>
      </c>
      <c r="W26" s="102"/>
      <c r="X26" s="119">
        <f>SUM(N26:V26)</f>
        <v>-874499</v>
      </c>
      <c r="Y26" s="102"/>
      <c r="Z26" s="119">
        <f>SUM(X26,L26,J26,H26,F26)</f>
        <v>23364506</v>
      </c>
      <c r="AA26" s="102"/>
      <c r="AB26" s="118">
        <v>1501953</v>
      </c>
      <c r="AC26" s="101"/>
      <c r="AD26" s="118">
        <f>SUM(Z26:AB26)</f>
        <v>24866459</v>
      </c>
    </row>
    <row r="27" spans="1:30" s="84" customFormat="1" ht="16.5" customHeight="1">
      <c r="A27" s="100" t="s">
        <v>231</v>
      </c>
      <c r="B27" s="100"/>
      <c r="D27" s="101"/>
      <c r="E27" s="90"/>
      <c r="F27" s="118"/>
      <c r="G27" s="101"/>
      <c r="H27" s="118"/>
      <c r="I27" s="101"/>
      <c r="J27" s="118"/>
      <c r="K27" s="101"/>
      <c r="L27" s="118"/>
      <c r="M27" s="101"/>
      <c r="N27" s="118"/>
      <c r="P27" s="118"/>
      <c r="R27" s="118"/>
      <c r="T27" s="118"/>
      <c r="U27" s="102"/>
      <c r="V27" s="118"/>
      <c r="W27" s="102"/>
      <c r="X27" s="119"/>
      <c r="Y27" s="102"/>
      <c r="Z27" s="119"/>
      <c r="AA27" s="102"/>
      <c r="AB27" s="118"/>
      <c r="AC27" s="101"/>
      <c r="AD27" s="118"/>
    </row>
    <row r="28" spans="1:30" s="84" customFormat="1" ht="16.5" customHeight="1">
      <c r="A28" s="100"/>
      <c r="B28" s="100" t="s">
        <v>232</v>
      </c>
      <c r="D28" s="219">
        <v>4.2</v>
      </c>
      <c r="E28" s="90"/>
      <c r="F28" s="123">
        <v>0</v>
      </c>
      <c r="G28" s="101"/>
      <c r="H28" s="123">
        <v>0</v>
      </c>
      <c r="I28" s="101"/>
      <c r="J28" s="123">
        <v>0</v>
      </c>
      <c r="K28" s="101"/>
      <c r="L28" s="123">
        <v>-84565</v>
      </c>
      <c r="M28" s="101"/>
      <c r="N28" s="123">
        <v>0</v>
      </c>
      <c r="P28" s="123">
        <v>0</v>
      </c>
      <c r="R28" s="123">
        <v>5454</v>
      </c>
      <c r="T28" s="123">
        <v>0</v>
      </c>
      <c r="U28" s="102"/>
      <c r="V28" s="123">
        <v>0</v>
      </c>
      <c r="W28" s="102"/>
      <c r="X28" s="122">
        <f>SUM(N28:V28)</f>
        <v>5454</v>
      </c>
      <c r="Y28" s="102"/>
      <c r="Z28" s="122">
        <f>SUM(F28,H28,J28,L28,X28)</f>
        <v>-79111</v>
      </c>
      <c r="AA28" s="102"/>
      <c r="AB28" s="123">
        <v>1846</v>
      </c>
      <c r="AC28" s="101"/>
      <c r="AD28" s="123">
        <f>SUM(Z28:AB28)</f>
        <v>-77265</v>
      </c>
    </row>
    <row r="29" spans="1:30" s="84" customFormat="1" ht="3" customHeight="1">
      <c r="A29" s="100"/>
      <c r="B29" s="100"/>
      <c r="D29" s="101"/>
      <c r="E29" s="90"/>
      <c r="F29" s="118"/>
      <c r="G29" s="101"/>
      <c r="H29" s="118"/>
      <c r="I29" s="101"/>
      <c r="J29" s="118"/>
      <c r="K29" s="101"/>
      <c r="L29" s="118"/>
      <c r="M29" s="101"/>
      <c r="N29" s="118"/>
      <c r="P29" s="118"/>
      <c r="R29" s="118"/>
      <c r="T29" s="118"/>
      <c r="U29" s="102"/>
      <c r="V29" s="118"/>
      <c r="W29" s="102"/>
      <c r="X29" s="119"/>
      <c r="Y29" s="102"/>
      <c r="Z29" s="119"/>
      <c r="AA29" s="102"/>
      <c r="AB29" s="118"/>
      <c r="AC29" s="101"/>
      <c r="AD29" s="118"/>
    </row>
    <row r="30" spans="1:30" s="84" customFormat="1" ht="16.5" customHeight="1">
      <c r="A30" s="100" t="s">
        <v>233</v>
      </c>
      <c r="B30" s="100"/>
      <c r="D30" s="101"/>
      <c r="E30" s="90"/>
      <c r="F30" s="118">
        <f>SUM(F26:F28)</f>
        <v>373000</v>
      </c>
      <c r="G30" s="101"/>
      <c r="H30" s="118">
        <f>SUM(H26:H28)</f>
        <v>3680616</v>
      </c>
      <c r="I30" s="101"/>
      <c r="J30" s="118">
        <f>SUM(J26:J28)</f>
        <v>37300</v>
      </c>
      <c r="K30" s="101"/>
      <c r="L30" s="118">
        <f>SUM(L26:L28)</f>
        <v>20063524</v>
      </c>
      <c r="M30" s="101"/>
      <c r="N30" s="118">
        <f>SUM(N26:N28)</f>
        <v>-693532</v>
      </c>
      <c r="P30" s="118">
        <f>SUM(P26:P28)</f>
        <v>-17078</v>
      </c>
      <c r="R30" s="118">
        <f>SUM(R26:R28)</f>
        <v>5454</v>
      </c>
      <c r="T30" s="118">
        <f>SUM(T26:T28)</f>
        <v>-164322</v>
      </c>
      <c r="U30" s="102"/>
      <c r="V30" s="118">
        <f>SUM(V26:V28)</f>
        <v>433</v>
      </c>
      <c r="W30" s="102"/>
      <c r="X30" s="118">
        <f>SUM(X26:X28)</f>
        <v>-869045</v>
      </c>
      <c r="Y30" s="102"/>
      <c r="Z30" s="118">
        <f>SUM(Z26:Z28)</f>
        <v>23285395</v>
      </c>
      <c r="AA30" s="102"/>
      <c r="AB30" s="118">
        <f>SUM(AB26:AB28)</f>
        <v>1503799</v>
      </c>
      <c r="AC30" s="101"/>
      <c r="AD30" s="118">
        <f>SUM(Z30:AB30)</f>
        <v>24789194</v>
      </c>
    </row>
    <row r="31" spans="1:30" s="84" customFormat="1" ht="3" customHeight="1">
      <c r="A31" s="103"/>
      <c r="B31" s="103"/>
      <c r="D31" s="101"/>
      <c r="E31" s="90"/>
      <c r="F31" s="118"/>
      <c r="G31" s="101"/>
      <c r="H31" s="118"/>
      <c r="I31" s="101"/>
      <c r="J31" s="118"/>
      <c r="K31" s="101"/>
      <c r="L31" s="118"/>
      <c r="M31" s="101"/>
      <c r="N31" s="118"/>
      <c r="P31" s="118"/>
      <c r="R31" s="118"/>
      <c r="T31" s="118"/>
      <c r="U31" s="102"/>
      <c r="V31" s="118"/>
      <c r="W31" s="102"/>
      <c r="X31" s="119"/>
      <c r="Y31" s="102"/>
      <c r="Z31" s="119"/>
      <c r="AA31" s="102"/>
      <c r="AB31" s="118"/>
      <c r="AC31" s="101"/>
      <c r="AD31" s="118"/>
    </row>
    <row r="32" spans="1:30" s="84" customFormat="1" ht="16.5" customHeight="1">
      <c r="A32" s="100" t="s">
        <v>135</v>
      </c>
      <c r="B32" s="103"/>
      <c r="D32" s="90"/>
      <c r="E32" s="90"/>
      <c r="F32" s="120"/>
      <c r="G32" s="90"/>
      <c r="H32" s="120"/>
      <c r="I32" s="90"/>
      <c r="J32" s="120"/>
      <c r="K32" s="90"/>
      <c r="L32" s="120"/>
      <c r="M32" s="90"/>
      <c r="N32" s="120"/>
      <c r="P32" s="120"/>
      <c r="R32" s="120"/>
      <c r="T32" s="120"/>
      <c r="U32" s="90"/>
      <c r="V32" s="120"/>
      <c r="W32" s="90"/>
      <c r="X32" s="120"/>
      <c r="Y32" s="90"/>
      <c r="Z32" s="119"/>
      <c r="AA32" s="90"/>
      <c r="AB32" s="120"/>
      <c r="AC32" s="90"/>
      <c r="AD32" s="118"/>
    </row>
    <row r="33" spans="1:30" s="84" customFormat="1" ht="16.5" customHeight="1">
      <c r="A33" s="84" t="s">
        <v>235</v>
      </c>
      <c r="B33" s="103"/>
      <c r="D33" s="105">
        <v>11</v>
      </c>
      <c r="E33" s="90"/>
      <c r="F33" s="272">
        <v>0</v>
      </c>
      <c r="H33" s="272">
        <v>0</v>
      </c>
      <c r="J33" s="272">
        <v>0</v>
      </c>
      <c r="L33" s="272">
        <v>0</v>
      </c>
      <c r="N33" s="272">
        <v>0</v>
      </c>
      <c r="P33" s="271">
        <f>SUM(F33:N33)</f>
        <v>0</v>
      </c>
      <c r="R33" s="271">
        <f>SUM(H33:P33)</f>
        <v>0</v>
      </c>
      <c r="T33" s="271">
        <f>SUM(J33:R33)</f>
        <v>0</v>
      </c>
      <c r="V33" s="271">
        <f>SUM(L33:T33)</f>
        <v>0</v>
      </c>
      <c r="X33" s="119">
        <f>SUM(N33:V33)</f>
        <v>0</v>
      </c>
      <c r="Z33" s="119">
        <f>SUM(F33,H33,J33,L33,X33)</f>
        <v>0</v>
      </c>
      <c r="AB33" s="250">
        <v>-25534</v>
      </c>
      <c r="AD33" s="118">
        <f>SUM(Z33:AB33)</f>
        <v>-25534</v>
      </c>
    </row>
    <row r="34" spans="1:30" s="84" customFormat="1" ht="16.5" customHeight="1">
      <c r="A34" s="78" t="s">
        <v>234</v>
      </c>
      <c r="B34" s="103"/>
      <c r="D34" s="104"/>
      <c r="E34" s="90"/>
      <c r="F34" s="272">
        <v>0</v>
      </c>
      <c r="G34" s="90"/>
      <c r="H34" s="272">
        <v>0</v>
      </c>
      <c r="I34" s="90"/>
      <c r="J34" s="120">
        <v>0</v>
      </c>
      <c r="K34" s="90"/>
      <c r="L34" s="120">
        <v>0</v>
      </c>
      <c r="M34" s="90"/>
      <c r="N34" s="120">
        <v>0</v>
      </c>
      <c r="P34" s="272">
        <v>0</v>
      </c>
      <c r="R34" s="272">
        <v>0</v>
      </c>
      <c r="T34" s="120">
        <v>0</v>
      </c>
      <c r="U34" s="90"/>
      <c r="V34" s="119">
        <v>0</v>
      </c>
      <c r="W34" s="90"/>
      <c r="X34" s="119">
        <f>SUM(N34:V34)</f>
        <v>0</v>
      </c>
      <c r="Y34" s="90"/>
      <c r="Z34" s="119">
        <f>SUM(F34,H34,J34,L34,X34)</f>
        <v>0</v>
      </c>
      <c r="AA34" s="90"/>
      <c r="AB34" s="251">
        <v>384625</v>
      </c>
      <c r="AC34" s="90"/>
      <c r="AD34" s="118">
        <f>SUM(Z34:AB34)</f>
        <v>384625</v>
      </c>
    </row>
    <row r="35" spans="1:30" s="84" customFormat="1" ht="16.5" customHeight="1">
      <c r="A35" s="78" t="s">
        <v>178</v>
      </c>
      <c r="B35" s="103"/>
      <c r="D35" s="105">
        <v>20</v>
      </c>
      <c r="E35" s="90"/>
      <c r="F35" s="272">
        <v>0</v>
      </c>
      <c r="G35" s="90"/>
      <c r="H35" s="272">
        <v>0</v>
      </c>
      <c r="I35" s="90"/>
      <c r="J35" s="120">
        <v>0</v>
      </c>
      <c r="K35" s="90"/>
      <c r="L35" s="272">
        <v>-1119000</v>
      </c>
      <c r="M35" s="90"/>
      <c r="N35" s="120">
        <v>0</v>
      </c>
      <c r="P35" s="272">
        <v>0</v>
      </c>
      <c r="R35" s="272">
        <v>0</v>
      </c>
      <c r="T35" s="120">
        <v>0</v>
      </c>
      <c r="U35" s="90"/>
      <c r="V35" s="120">
        <v>0</v>
      </c>
      <c r="W35" s="90"/>
      <c r="X35" s="119">
        <f>SUM(N35:V35)</f>
        <v>0</v>
      </c>
      <c r="Y35" s="90"/>
      <c r="Z35" s="119">
        <f>SUM(F35,H35,J35,L35,X35)</f>
        <v>-1119000</v>
      </c>
      <c r="AA35" s="90"/>
      <c r="AB35" s="120">
        <v>0</v>
      </c>
      <c r="AC35" s="90"/>
      <c r="AD35" s="118">
        <f>SUM(Z35:AB35)</f>
        <v>-1119000</v>
      </c>
    </row>
    <row r="36" spans="1:30" s="84" customFormat="1" ht="16.5" customHeight="1">
      <c r="A36" s="78" t="s">
        <v>177</v>
      </c>
      <c r="B36" s="103"/>
      <c r="D36" s="104"/>
      <c r="E36" s="90"/>
      <c r="F36" s="273">
        <v>0</v>
      </c>
      <c r="G36" s="90"/>
      <c r="H36" s="273">
        <v>0</v>
      </c>
      <c r="I36" s="90"/>
      <c r="J36" s="121">
        <v>0</v>
      </c>
      <c r="K36" s="90"/>
      <c r="L36" s="273">
        <f>'8-10 (9m)'!F117</f>
        <v>3720479</v>
      </c>
      <c r="M36" s="90"/>
      <c r="N36" s="121">
        <v>0</v>
      </c>
      <c r="P36" s="273">
        <v>0</v>
      </c>
      <c r="R36" s="273">
        <v>585646</v>
      </c>
      <c r="T36" s="121">
        <v>169669</v>
      </c>
      <c r="U36" s="90"/>
      <c r="V36" s="122">
        <v>-2320</v>
      </c>
      <c r="W36" s="90"/>
      <c r="X36" s="122">
        <f>SUM(N36:V36)</f>
        <v>752995</v>
      </c>
      <c r="Y36" s="90"/>
      <c r="Z36" s="122">
        <f>SUM(F36,H36,J36,L36,X36)</f>
        <v>4473474</v>
      </c>
      <c r="AA36" s="90"/>
      <c r="AB36" s="121">
        <f>'8-10 (9m)'!F124</f>
        <v>-35336</v>
      </c>
      <c r="AC36" s="90"/>
      <c r="AD36" s="123">
        <f>SUM(Z36:AB36)</f>
        <v>4438138</v>
      </c>
    </row>
    <row r="37" spans="1:30" s="84" customFormat="1" ht="3.75" customHeight="1">
      <c r="A37" s="112"/>
      <c r="D37" s="108"/>
      <c r="E37" s="106"/>
      <c r="F37" s="124"/>
      <c r="G37" s="108"/>
      <c r="H37" s="124"/>
      <c r="I37" s="108"/>
      <c r="J37" s="124"/>
      <c r="K37" s="108"/>
      <c r="L37" s="124"/>
      <c r="M37" s="108"/>
      <c r="N37" s="124"/>
      <c r="P37" s="124"/>
      <c r="R37" s="124"/>
      <c r="T37" s="124"/>
      <c r="U37" s="108"/>
      <c r="V37" s="124"/>
      <c r="W37" s="108"/>
      <c r="X37" s="124"/>
      <c r="Y37" s="108"/>
      <c r="Z37" s="124"/>
      <c r="AA37" s="108"/>
      <c r="AB37" s="125"/>
      <c r="AC37" s="110"/>
      <c r="AD37" s="125"/>
    </row>
    <row r="38" spans="1:30" s="84" customFormat="1" ht="16.5" customHeight="1" thickBot="1">
      <c r="A38" s="100" t="s">
        <v>229</v>
      </c>
      <c r="D38" s="90"/>
      <c r="E38" s="106"/>
      <c r="F38" s="126">
        <f>SUM(F30:F36)</f>
        <v>373000</v>
      </c>
      <c r="G38" s="90"/>
      <c r="H38" s="126">
        <f>SUM(H30:H36)</f>
        <v>3680616</v>
      </c>
      <c r="I38" s="90"/>
      <c r="J38" s="126">
        <f>SUM(J30:J36)</f>
        <v>37300</v>
      </c>
      <c r="K38" s="90"/>
      <c r="L38" s="126">
        <f>SUM(L30:L36)</f>
        <v>22665003</v>
      </c>
      <c r="M38" s="108"/>
      <c r="N38" s="126">
        <f>SUM(N30:N36)</f>
        <v>-693532</v>
      </c>
      <c r="P38" s="126">
        <f>SUM(P30:P36)</f>
        <v>-17078</v>
      </c>
      <c r="R38" s="126">
        <f>SUM(R30:R36)</f>
        <v>591100</v>
      </c>
      <c r="T38" s="126">
        <f>SUM(T30:T36)</f>
        <v>5347</v>
      </c>
      <c r="U38" s="90"/>
      <c r="V38" s="126">
        <f>SUM(V30:V36)</f>
        <v>-1887</v>
      </c>
      <c r="W38" s="90"/>
      <c r="X38" s="126">
        <f>SUM(X30:X36)</f>
        <v>-116050</v>
      </c>
      <c r="Y38" s="90"/>
      <c r="Z38" s="126">
        <f>SUM(Z30:Z36)</f>
        <v>26639869</v>
      </c>
      <c r="AA38" s="90"/>
      <c r="AB38" s="126">
        <f>SUM(AB30:AB36)</f>
        <v>1827554</v>
      </c>
      <c r="AC38" s="114"/>
      <c r="AD38" s="126">
        <f>SUM(AD30:AD36)</f>
        <v>28467423</v>
      </c>
    </row>
    <row r="39" spans="1:30" s="84" customFormat="1" ht="16.5" customHeight="1" thickTop="1">
      <c r="A39" s="100"/>
      <c r="D39" s="90"/>
      <c r="E39" s="106"/>
      <c r="F39" s="108"/>
      <c r="G39" s="90"/>
      <c r="H39" s="108"/>
      <c r="I39" s="90"/>
      <c r="J39" s="108"/>
      <c r="K39" s="90"/>
      <c r="L39" s="108"/>
      <c r="M39" s="108"/>
      <c r="N39" s="108"/>
      <c r="T39" s="108"/>
      <c r="U39" s="90"/>
      <c r="V39" s="108"/>
      <c r="W39" s="90"/>
      <c r="X39" s="108"/>
      <c r="Y39" s="90"/>
      <c r="Z39" s="108"/>
      <c r="AA39" s="90"/>
      <c r="AB39" s="108"/>
      <c r="AC39" s="114"/>
      <c r="AD39" s="108"/>
    </row>
    <row r="40" spans="1:30" s="84" customFormat="1" ht="16.5" customHeight="1">
      <c r="A40" s="100"/>
      <c r="D40" s="90"/>
      <c r="E40" s="106"/>
      <c r="F40" s="108"/>
      <c r="G40" s="90"/>
      <c r="H40" s="108"/>
      <c r="I40" s="90"/>
      <c r="J40" s="108"/>
      <c r="K40" s="90"/>
      <c r="L40" s="108"/>
      <c r="M40" s="108"/>
      <c r="N40" s="108"/>
      <c r="T40" s="108"/>
      <c r="U40" s="90"/>
      <c r="V40" s="108"/>
      <c r="W40" s="90"/>
      <c r="X40" s="108"/>
      <c r="Y40" s="90"/>
      <c r="Z40" s="108"/>
      <c r="AA40" s="90"/>
      <c r="AB40" s="108"/>
      <c r="AC40" s="114"/>
      <c r="AD40" s="108"/>
    </row>
    <row r="41" spans="1:30" s="84" customFormat="1" ht="16.5" customHeight="1">
      <c r="A41" s="100"/>
      <c r="D41" s="90"/>
      <c r="E41" s="106"/>
      <c r="F41" s="108"/>
      <c r="G41" s="90"/>
      <c r="H41" s="108"/>
      <c r="I41" s="90"/>
      <c r="J41" s="108"/>
      <c r="K41" s="90"/>
      <c r="L41" s="108"/>
      <c r="M41" s="108"/>
      <c r="N41" s="108"/>
      <c r="T41" s="108"/>
      <c r="U41" s="90"/>
      <c r="V41" s="108"/>
      <c r="W41" s="90"/>
      <c r="X41" s="108"/>
      <c r="Y41" s="90"/>
      <c r="Z41" s="108"/>
      <c r="AA41" s="90"/>
      <c r="AB41" s="108"/>
      <c r="AC41" s="114"/>
      <c r="AD41" s="108"/>
    </row>
    <row r="42" spans="1:30" s="84" customFormat="1" ht="16.5" customHeight="1">
      <c r="A42" s="100"/>
      <c r="D42" s="90"/>
      <c r="E42" s="106"/>
      <c r="F42" s="108"/>
      <c r="G42" s="90"/>
      <c r="H42" s="108"/>
      <c r="I42" s="90"/>
      <c r="J42" s="108"/>
      <c r="K42" s="90"/>
      <c r="L42" s="108"/>
      <c r="M42" s="108"/>
      <c r="N42" s="108"/>
      <c r="T42" s="108"/>
      <c r="U42" s="90"/>
      <c r="V42" s="108"/>
      <c r="W42" s="90"/>
      <c r="X42" s="108"/>
      <c r="Y42" s="90"/>
      <c r="Z42" s="108"/>
      <c r="AA42" s="90"/>
      <c r="AB42" s="108"/>
      <c r="AC42" s="114"/>
      <c r="AD42" s="108"/>
    </row>
    <row r="43" spans="1:30" s="84" customFormat="1" ht="16.5" customHeight="1">
      <c r="A43" s="100"/>
      <c r="D43" s="90"/>
      <c r="E43" s="106"/>
      <c r="F43" s="108"/>
      <c r="G43" s="90"/>
      <c r="H43" s="108"/>
      <c r="I43" s="90"/>
      <c r="J43" s="108"/>
      <c r="K43" s="90"/>
      <c r="L43" s="108"/>
      <c r="M43" s="108"/>
      <c r="N43" s="108"/>
      <c r="T43" s="108"/>
      <c r="U43" s="90"/>
      <c r="V43" s="108"/>
      <c r="W43" s="90"/>
      <c r="X43" s="108"/>
      <c r="Y43" s="90"/>
      <c r="Z43" s="108"/>
      <c r="AA43" s="90"/>
      <c r="AB43" s="108"/>
      <c r="AC43" s="114"/>
      <c r="AD43" s="108"/>
    </row>
    <row r="44" spans="1:30" s="84" customFormat="1" ht="16.5" customHeight="1">
      <c r="A44" s="100"/>
      <c r="D44" s="90"/>
      <c r="E44" s="106"/>
      <c r="F44" s="108"/>
      <c r="G44" s="90"/>
      <c r="H44" s="108"/>
      <c r="I44" s="90"/>
      <c r="J44" s="108"/>
      <c r="K44" s="90"/>
      <c r="L44" s="108"/>
      <c r="M44" s="108"/>
      <c r="N44" s="108"/>
      <c r="T44" s="108"/>
      <c r="U44" s="90"/>
      <c r="V44" s="108"/>
      <c r="W44" s="90"/>
      <c r="X44" s="108"/>
      <c r="Y44" s="90"/>
      <c r="Z44" s="108"/>
      <c r="AA44" s="90"/>
      <c r="AB44" s="108"/>
      <c r="AC44" s="114"/>
      <c r="AD44" s="108"/>
    </row>
    <row r="45" spans="1:30" s="84" customFormat="1" ht="16.5" customHeight="1">
      <c r="A45" s="100"/>
      <c r="D45" s="90"/>
      <c r="E45" s="106"/>
      <c r="F45" s="108"/>
      <c r="G45" s="90"/>
      <c r="H45" s="108"/>
      <c r="I45" s="90"/>
      <c r="J45" s="108"/>
      <c r="K45" s="90"/>
      <c r="L45" s="108"/>
      <c r="M45" s="108"/>
      <c r="N45" s="108"/>
      <c r="T45" s="108"/>
      <c r="U45" s="90"/>
      <c r="V45" s="108"/>
      <c r="W45" s="90"/>
      <c r="X45" s="108"/>
      <c r="Y45" s="90"/>
      <c r="Z45" s="108"/>
      <c r="AA45" s="90"/>
      <c r="AB45" s="108"/>
      <c r="AC45" s="114"/>
      <c r="AD45" s="108"/>
    </row>
    <row r="46" spans="1:30" s="84" customFormat="1" ht="16.5" customHeight="1">
      <c r="A46" s="100"/>
      <c r="D46" s="90"/>
      <c r="E46" s="106"/>
      <c r="F46" s="108"/>
      <c r="G46" s="90"/>
      <c r="H46" s="108"/>
      <c r="I46" s="90"/>
      <c r="J46" s="108"/>
      <c r="K46" s="90"/>
      <c r="L46" s="108"/>
      <c r="M46" s="108"/>
      <c r="N46" s="108"/>
      <c r="T46" s="108"/>
      <c r="U46" s="90"/>
      <c r="V46" s="108"/>
      <c r="W46" s="90"/>
      <c r="X46" s="108"/>
      <c r="Y46" s="90"/>
      <c r="Z46" s="108"/>
      <c r="AA46" s="90"/>
      <c r="AB46" s="108"/>
      <c r="AC46" s="114"/>
      <c r="AD46" s="108"/>
    </row>
    <row r="47" spans="1:30" s="84" customFormat="1" ht="16.5" customHeight="1">
      <c r="A47" s="100"/>
      <c r="D47" s="90"/>
      <c r="E47" s="106"/>
      <c r="F47" s="108"/>
      <c r="G47" s="90"/>
      <c r="H47" s="108"/>
      <c r="I47" s="90"/>
      <c r="J47" s="108"/>
      <c r="K47" s="90"/>
      <c r="L47" s="108"/>
      <c r="M47" s="108"/>
      <c r="N47" s="108"/>
      <c r="T47" s="108"/>
      <c r="U47" s="90"/>
      <c r="V47" s="108"/>
      <c r="W47" s="90"/>
      <c r="X47" s="108"/>
      <c r="Y47" s="90"/>
      <c r="Z47" s="108"/>
      <c r="AA47" s="90"/>
      <c r="AB47" s="108"/>
      <c r="AC47" s="114"/>
      <c r="AD47" s="108"/>
    </row>
    <row r="48" spans="1:30" s="84" customFormat="1" ht="16.5" customHeight="1">
      <c r="A48" s="100"/>
      <c r="D48" s="90"/>
      <c r="E48" s="106"/>
      <c r="F48" s="108"/>
      <c r="G48" s="90"/>
      <c r="H48" s="108"/>
      <c r="I48" s="90"/>
      <c r="J48" s="108"/>
      <c r="K48" s="90"/>
      <c r="L48" s="108"/>
      <c r="M48" s="108"/>
      <c r="N48" s="108"/>
      <c r="T48" s="108"/>
      <c r="U48" s="90"/>
      <c r="V48" s="108"/>
      <c r="W48" s="90"/>
      <c r="X48" s="108"/>
      <c r="Y48" s="90"/>
      <c r="Z48" s="108"/>
      <c r="AA48" s="90"/>
      <c r="AB48" s="108"/>
      <c r="AC48" s="114"/>
      <c r="AD48" s="108"/>
    </row>
    <row r="49" spans="1:30" s="84" customFormat="1" ht="16.5" customHeight="1">
      <c r="A49" s="100"/>
      <c r="D49" s="90"/>
      <c r="E49" s="106"/>
      <c r="F49" s="108"/>
      <c r="G49" s="90"/>
      <c r="H49" s="108"/>
      <c r="I49" s="90"/>
      <c r="J49" s="108"/>
      <c r="K49" s="90"/>
      <c r="L49" s="108"/>
      <c r="M49" s="108"/>
      <c r="N49" s="108"/>
      <c r="T49" s="108"/>
      <c r="U49" s="90"/>
      <c r="V49" s="108"/>
      <c r="W49" s="90"/>
      <c r="X49" s="108"/>
      <c r="Y49" s="90"/>
      <c r="Z49" s="108"/>
      <c r="AA49" s="90"/>
      <c r="AB49" s="108"/>
      <c r="AC49" s="114"/>
      <c r="AD49" s="108"/>
    </row>
    <row r="50" spans="1:30" s="84" customFormat="1" ht="22.5" customHeight="1">
      <c r="A50" s="100"/>
      <c r="D50" s="90"/>
      <c r="E50" s="106"/>
      <c r="F50" s="108"/>
      <c r="G50" s="90"/>
      <c r="H50" s="108"/>
      <c r="I50" s="90"/>
      <c r="J50" s="108"/>
      <c r="K50" s="90"/>
      <c r="L50" s="108"/>
      <c r="M50" s="108"/>
      <c r="N50" s="108"/>
      <c r="T50" s="108"/>
      <c r="U50" s="90"/>
      <c r="V50" s="108"/>
      <c r="W50" s="90"/>
      <c r="X50" s="108"/>
      <c r="Y50" s="90"/>
      <c r="Z50" s="108"/>
      <c r="AA50" s="90"/>
      <c r="AB50" s="108"/>
      <c r="AC50" s="114"/>
      <c r="AD50" s="108"/>
    </row>
    <row r="51" spans="1:30" ht="21.75" customHeight="1">
      <c r="A51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8"/>
      <c r="Z51" s="10"/>
      <c r="AA51" s="68"/>
      <c r="AB51" s="68"/>
      <c r="AC51" s="68"/>
      <c r="AD51" s="10"/>
    </row>
  </sheetData>
  <sheetProtection/>
  <mergeCells count="5">
    <mergeCell ref="F6:Z6"/>
    <mergeCell ref="N7:X7"/>
    <mergeCell ref="J11:L11"/>
    <mergeCell ref="P8:V8"/>
    <mergeCell ref="A51:L51"/>
  </mergeCells>
  <printOptions/>
  <pageMargins left="0.5" right="0.5" top="0.5" bottom="0.6" header="0.49" footer="0.4"/>
  <pageSetup firstPageNumber="11" useFirstPageNumber="1" fitToHeight="0" fitToWidth="1" horizontalDpi="1200" verticalDpi="1200" orientation="landscape" paperSize="9" scale="67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T37"/>
  <sheetViews>
    <sheetView zoomScale="80" zoomScaleNormal="80" zoomScaleSheetLayoutView="80" zoomScalePageLayoutView="0" workbookViewId="0" topLeftCell="A16">
      <selection activeCell="R37" sqref="R37"/>
    </sheetView>
  </sheetViews>
  <sheetFormatPr defaultColWidth="9.28125" defaultRowHeight="15.75" customHeight="1"/>
  <cols>
    <col min="1" max="2" width="1.7109375" style="3" customWidth="1"/>
    <col min="3" max="3" width="48.57421875" style="3" customWidth="1"/>
    <col min="4" max="4" width="8.7109375" style="27" customWidth="1"/>
    <col min="5" max="5" width="0.71875" style="2" customWidth="1"/>
    <col min="6" max="6" width="11.28125" style="2" bestFit="1" customWidth="1"/>
    <col min="7" max="7" width="0.71875" style="27" customWidth="1"/>
    <col min="8" max="8" width="14.28125" style="3" bestFit="1" customWidth="1"/>
    <col min="9" max="9" width="0.71875" style="3" customWidth="1"/>
    <col min="10" max="10" width="10.7109375" style="27" bestFit="1" customWidth="1"/>
    <col min="11" max="11" width="0.71875" style="27" customWidth="1"/>
    <col min="12" max="12" width="11.8515625" style="27" bestFit="1" customWidth="1"/>
    <col min="13" max="13" width="0.71875" style="27" customWidth="1"/>
    <col min="14" max="14" width="13.421875" style="27" bestFit="1" customWidth="1"/>
    <col min="15" max="15" width="0.71875" style="27" customWidth="1"/>
    <col min="16" max="16" width="13.28125" style="27" bestFit="1" customWidth="1"/>
    <col min="17" max="17" width="0.71875" style="27" customWidth="1"/>
    <col min="18" max="18" width="13.57421875" style="27" bestFit="1" customWidth="1"/>
    <col min="19" max="19" width="0.71875" style="27" customWidth="1"/>
    <col min="20" max="20" width="24.00390625" style="27" bestFit="1" customWidth="1"/>
    <col min="21" max="16384" width="9.28125" style="6" customWidth="1"/>
  </cols>
  <sheetData>
    <row r="1" spans="1:20" ht="21.7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5" t="s">
        <v>3</v>
      </c>
    </row>
    <row r="2" spans="1:20" ht="21.75" customHeight="1">
      <c r="A2" s="1" t="s">
        <v>134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7" t="str">
        <f>'8-10 (9m)'!A3</f>
        <v>สำหรับงวดเก้าเดือนสิ้นสุดวันที่ 30 กันยายน พ.ศ. 2563</v>
      </c>
      <c r="B3" s="7"/>
      <c r="C3" s="7"/>
      <c r="D3" s="29"/>
      <c r="E3" s="8"/>
      <c r="F3" s="8"/>
      <c r="G3" s="29"/>
      <c r="H3" s="7"/>
      <c r="I3" s="7"/>
      <c r="J3" s="7"/>
      <c r="K3" s="7"/>
      <c r="L3" s="9"/>
      <c r="M3" s="9"/>
      <c r="N3" s="9"/>
      <c r="O3" s="9"/>
      <c r="P3" s="9"/>
      <c r="Q3" s="9"/>
      <c r="R3" s="9"/>
      <c r="S3" s="9"/>
      <c r="T3" s="9"/>
    </row>
    <row r="4" spans="1:20" ht="21.75" customHeight="1">
      <c r="A4" s="1"/>
      <c r="B4" s="1"/>
      <c r="C4" s="1"/>
      <c r="H4" s="1"/>
      <c r="I4" s="1"/>
      <c r="J4" s="1"/>
      <c r="K4" s="1"/>
      <c r="L4" s="3"/>
      <c r="M4" s="3"/>
      <c r="N4" s="3"/>
      <c r="O4" s="3"/>
      <c r="P4" s="3"/>
      <c r="Q4" s="3"/>
      <c r="R4" s="3"/>
      <c r="S4" s="3"/>
      <c r="T4" s="3"/>
    </row>
    <row r="5" spans="1:20" s="133" customFormat="1" ht="21.75" customHeight="1">
      <c r="A5" s="73"/>
      <c r="B5" s="73"/>
      <c r="C5" s="73"/>
      <c r="D5" s="127"/>
      <c r="E5" s="128"/>
      <c r="F5" s="129"/>
      <c r="G5" s="130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0"/>
      <c r="T5" s="132" t="s">
        <v>133</v>
      </c>
    </row>
    <row r="6" spans="1:20" s="133" customFormat="1" ht="21.75" customHeight="1">
      <c r="A6" s="73"/>
      <c r="B6" s="73"/>
      <c r="C6" s="73"/>
      <c r="D6" s="127"/>
      <c r="E6" s="128"/>
      <c r="F6" s="127"/>
      <c r="G6" s="128"/>
      <c r="H6" s="73"/>
      <c r="I6" s="73"/>
      <c r="M6" s="134"/>
      <c r="N6" s="294" t="s">
        <v>52</v>
      </c>
      <c r="O6" s="294"/>
      <c r="P6" s="294"/>
      <c r="Q6" s="294"/>
      <c r="R6" s="294"/>
      <c r="S6" s="128"/>
      <c r="T6" s="135"/>
    </row>
    <row r="7" spans="1:20" s="133" customFormat="1" ht="21.75" customHeight="1">
      <c r="A7" s="73"/>
      <c r="B7" s="73"/>
      <c r="C7" s="73"/>
      <c r="D7" s="127"/>
      <c r="E7" s="128"/>
      <c r="F7" s="127"/>
      <c r="G7" s="128"/>
      <c r="H7" s="73"/>
      <c r="I7" s="73"/>
      <c r="M7" s="134"/>
      <c r="N7" s="295" t="s">
        <v>153</v>
      </c>
      <c r="O7" s="295"/>
      <c r="P7" s="295"/>
      <c r="Q7" s="134"/>
      <c r="R7" s="134"/>
      <c r="S7" s="128"/>
      <c r="T7" s="135"/>
    </row>
    <row r="8" spans="1:20" s="133" customFormat="1" ht="21.75" customHeight="1">
      <c r="A8" s="73"/>
      <c r="B8" s="73"/>
      <c r="C8" s="73"/>
      <c r="D8" s="127"/>
      <c r="E8" s="128"/>
      <c r="F8" s="127"/>
      <c r="G8" s="128"/>
      <c r="H8" s="73"/>
      <c r="I8" s="73"/>
      <c r="J8" s="134"/>
      <c r="K8" s="134"/>
      <c r="L8" s="134"/>
      <c r="M8" s="134"/>
      <c r="N8" s="135" t="s">
        <v>190</v>
      </c>
      <c r="O8" s="134"/>
      <c r="P8" s="135" t="s">
        <v>238</v>
      </c>
      <c r="Q8" s="134"/>
      <c r="R8" s="134"/>
      <c r="S8" s="128"/>
      <c r="T8" s="135"/>
    </row>
    <row r="9" spans="1:20" s="133" customFormat="1" ht="21.75" customHeight="1">
      <c r="A9" s="73"/>
      <c r="B9" s="73"/>
      <c r="C9" s="73"/>
      <c r="D9" s="127"/>
      <c r="E9" s="128"/>
      <c r="F9" s="127"/>
      <c r="G9" s="128"/>
      <c r="H9" s="73"/>
      <c r="I9" s="73"/>
      <c r="J9" s="293" t="s">
        <v>48</v>
      </c>
      <c r="K9" s="293"/>
      <c r="L9" s="293"/>
      <c r="M9" s="134"/>
      <c r="N9" s="135" t="s">
        <v>191</v>
      </c>
      <c r="O9" s="134"/>
      <c r="P9" s="135" t="s">
        <v>239</v>
      </c>
      <c r="Q9" s="134"/>
      <c r="R9" s="135" t="s">
        <v>74</v>
      </c>
      <c r="S9" s="128"/>
      <c r="T9" s="135"/>
    </row>
    <row r="10" spans="1:20" s="133" customFormat="1" ht="21.75" customHeight="1">
      <c r="A10" s="72"/>
      <c r="B10" s="73"/>
      <c r="C10" s="73"/>
      <c r="D10" s="127"/>
      <c r="E10" s="128"/>
      <c r="F10" s="135" t="s">
        <v>88</v>
      </c>
      <c r="G10" s="135"/>
      <c r="H10" s="135"/>
      <c r="I10" s="135"/>
      <c r="J10" s="135" t="s">
        <v>77</v>
      </c>
      <c r="K10" s="135"/>
      <c r="L10" s="135"/>
      <c r="M10" s="135"/>
      <c r="N10" s="135" t="s">
        <v>192</v>
      </c>
      <c r="O10" s="135"/>
      <c r="P10" s="135" t="s">
        <v>240</v>
      </c>
      <c r="Q10" s="135"/>
      <c r="R10" s="135" t="s">
        <v>79</v>
      </c>
      <c r="S10" s="135"/>
      <c r="T10" s="135" t="s">
        <v>82</v>
      </c>
    </row>
    <row r="11" spans="1:20" s="133" customFormat="1" ht="21.75" customHeight="1">
      <c r="A11" s="72"/>
      <c r="B11" s="73"/>
      <c r="C11" s="73"/>
      <c r="D11" s="127"/>
      <c r="E11" s="128"/>
      <c r="F11" s="135" t="s">
        <v>83</v>
      </c>
      <c r="G11" s="135"/>
      <c r="H11" s="135" t="s">
        <v>89</v>
      </c>
      <c r="I11" s="135"/>
      <c r="J11" s="135" t="s">
        <v>85</v>
      </c>
      <c r="K11" s="135"/>
      <c r="L11" s="135" t="s">
        <v>51</v>
      </c>
      <c r="M11" s="135"/>
      <c r="N11" s="135" t="s">
        <v>193</v>
      </c>
      <c r="O11" s="135"/>
      <c r="P11" s="135" t="s">
        <v>241</v>
      </c>
      <c r="Q11" s="135"/>
      <c r="R11" s="135" t="s">
        <v>139</v>
      </c>
      <c r="S11" s="135"/>
      <c r="T11" s="135" t="s">
        <v>41</v>
      </c>
    </row>
    <row r="12" spans="1:20" s="133" customFormat="1" ht="21.75" customHeight="1">
      <c r="A12" s="72"/>
      <c r="B12" s="73"/>
      <c r="C12" s="73"/>
      <c r="D12" s="136" t="s">
        <v>6</v>
      </c>
      <c r="E12" s="128"/>
      <c r="F12" s="69" t="s">
        <v>7</v>
      </c>
      <c r="G12" s="137"/>
      <c r="H12" s="69" t="s">
        <v>7</v>
      </c>
      <c r="I12" s="135"/>
      <c r="J12" s="69" t="s">
        <v>7</v>
      </c>
      <c r="K12" s="137"/>
      <c r="L12" s="69" t="s">
        <v>7</v>
      </c>
      <c r="M12" s="70"/>
      <c r="N12" s="69" t="s">
        <v>7</v>
      </c>
      <c r="O12" s="70"/>
      <c r="P12" s="69" t="s">
        <v>7</v>
      </c>
      <c r="Q12" s="70"/>
      <c r="R12" s="71" t="s">
        <v>7</v>
      </c>
      <c r="S12" s="135"/>
      <c r="T12" s="69" t="s">
        <v>7</v>
      </c>
    </row>
    <row r="13" spans="1:19" s="133" customFormat="1" ht="21.75" customHeight="1">
      <c r="A13" s="72"/>
      <c r="B13" s="73"/>
      <c r="C13" s="73"/>
      <c r="D13" s="127"/>
      <c r="E13" s="128"/>
      <c r="F13" s="73"/>
      <c r="G13" s="128"/>
      <c r="H13" s="127"/>
      <c r="I13" s="127"/>
      <c r="J13" s="73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20" s="133" customFormat="1" ht="21.75" customHeight="1">
      <c r="A14" s="72" t="s">
        <v>162</v>
      </c>
      <c r="B14" s="138"/>
      <c r="C14" s="73"/>
      <c r="D14" s="127"/>
      <c r="E14" s="128"/>
      <c r="F14" s="133">
        <v>373000</v>
      </c>
      <c r="H14" s="133">
        <v>3680616</v>
      </c>
      <c r="I14" s="73"/>
      <c r="J14" s="133">
        <v>37300</v>
      </c>
      <c r="L14" s="133">
        <v>11626023</v>
      </c>
      <c r="N14" s="216">
        <v>-16007</v>
      </c>
      <c r="O14" s="140"/>
      <c r="P14" s="141">
        <v>0</v>
      </c>
      <c r="Q14" s="140"/>
      <c r="R14" s="216">
        <f>SUM(N14:P14)</f>
        <v>-16007</v>
      </c>
      <c r="T14" s="133">
        <f>SUM(F14,H14,J14,L14,R14)</f>
        <v>15700932</v>
      </c>
    </row>
    <row r="15" spans="1:5" s="133" customFormat="1" ht="21.75" customHeight="1">
      <c r="A15" s="72" t="s">
        <v>135</v>
      </c>
      <c r="B15" s="138"/>
      <c r="C15" s="73"/>
      <c r="D15" s="127"/>
      <c r="E15" s="128"/>
    </row>
    <row r="16" spans="1:20" s="133" customFormat="1" ht="21.75" customHeight="1">
      <c r="A16" s="73" t="s">
        <v>178</v>
      </c>
      <c r="B16" s="73"/>
      <c r="C16" s="73"/>
      <c r="D16" s="127">
        <v>20</v>
      </c>
      <c r="E16" s="128"/>
      <c r="F16" s="141">
        <v>0</v>
      </c>
      <c r="G16" s="142"/>
      <c r="H16" s="141">
        <v>0</v>
      </c>
      <c r="I16" s="142"/>
      <c r="J16" s="141">
        <v>0</v>
      </c>
      <c r="K16" s="142"/>
      <c r="L16" s="141">
        <v>-932500</v>
      </c>
      <c r="M16" s="141"/>
      <c r="N16" s="141">
        <v>0</v>
      </c>
      <c r="O16" s="141"/>
      <c r="P16" s="141">
        <v>0</v>
      </c>
      <c r="Q16" s="141"/>
      <c r="R16" s="24">
        <f>SUM(N16:P16)</f>
        <v>0</v>
      </c>
      <c r="S16" s="142"/>
      <c r="T16" s="133">
        <f>SUM(F16,H16,J16,L16,R16)</f>
        <v>-932500</v>
      </c>
    </row>
    <row r="17" spans="1:20" s="133" customFormat="1" ht="21.75" customHeight="1">
      <c r="A17" s="73" t="s">
        <v>177</v>
      </c>
      <c r="C17" s="73"/>
      <c r="D17" s="127"/>
      <c r="E17" s="128"/>
      <c r="F17" s="143">
        <v>0</v>
      </c>
      <c r="G17" s="142"/>
      <c r="H17" s="143">
        <v>0</v>
      </c>
      <c r="I17" s="141"/>
      <c r="J17" s="143">
        <v>0</v>
      </c>
      <c r="K17" s="128"/>
      <c r="L17" s="143">
        <f>'8-10 (9m)'!L117</f>
        <v>2786119</v>
      </c>
      <c r="M17" s="141"/>
      <c r="N17" s="143">
        <v>-2376</v>
      </c>
      <c r="O17" s="141"/>
      <c r="P17" s="143">
        <v>0</v>
      </c>
      <c r="Q17" s="141"/>
      <c r="R17" s="221">
        <f>SUM(N17:P17)</f>
        <v>-2376</v>
      </c>
      <c r="S17" s="128"/>
      <c r="T17" s="144">
        <f>SUM(F17,H17,J17,L17,R17)</f>
        <v>2783743</v>
      </c>
    </row>
    <row r="18" spans="1:20" s="133" customFormat="1" ht="6" customHeight="1">
      <c r="A18" s="73"/>
      <c r="B18" s="73"/>
      <c r="C18" s="73"/>
      <c r="D18" s="127"/>
      <c r="E18" s="128"/>
      <c r="F18" s="141"/>
      <c r="G18" s="142"/>
      <c r="H18" s="141"/>
      <c r="I18" s="142"/>
      <c r="J18" s="141"/>
      <c r="K18" s="142"/>
      <c r="L18" s="141"/>
      <c r="M18" s="141"/>
      <c r="N18" s="141"/>
      <c r="O18" s="141"/>
      <c r="P18" s="141"/>
      <c r="Q18" s="141"/>
      <c r="R18" s="141"/>
      <c r="S18" s="142"/>
      <c r="T18" s="141"/>
    </row>
    <row r="19" spans="1:20" s="133" customFormat="1" ht="21.75" customHeight="1" thickBot="1">
      <c r="A19" s="72" t="s">
        <v>185</v>
      </c>
      <c r="B19" s="73"/>
      <c r="C19" s="73"/>
      <c r="D19" s="127"/>
      <c r="E19" s="128"/>
      <c r="F19" s="145">
        <f>SUM(F14:F17)</f>
        <v>373000</v>
      </c>
      <c r="G19" s="142"/>
      <c r="H19" s="145">
        <f>SUM(H14:H17)</f>
        <v>3680616</v>
      </c>
      <c r="I19" s="142"/>
      <c r="J19" s="145">
        <f>SUM(J14:J17)</f>
        <v>37300</v>
      </c>
      <c r="K19" s="142"/>
      <c r="L19" s="145">
        <f>SUM(L14:L17)</f>
        <v>13479642</v>
      </c>
      <c r="M19" s="141"/>
      <c r="N19" s="145">
        <f>SUM(N14:N17)</f>
        <v>-18383</v>
      </c>
      <c r="O19" s="141"/>
      <c r="P19" s="145">
        <f>SUM(P14:P17)</f>
        <v>0</v>
      </c>
      <c r="Q19" s="141"/>
      <c r="R19" s="145">
        <f>SUM(R14:R17)</f>
        <v>-18383</v>
      </c>
      <c r="S19" s="142"/>
      <c r="T19" s="145">
        <f>SUM(T14:T17)</f>
        <v>17552175</v>
      </c>
    </row>
    <row r="20" spans="1:20" s="133" customFormat="1" ht="21.75" customHeight="1" thickTop="1">
      <c r="A20" s="72"/>
      <c r="B20" s="73"/>
      <c r="C20" s="73"/>
      <c r="D20" s="127"/>
      <c r="E20" s="128"/>
      <c r="F20" s="141"/>
      <c r="G20" s="142"/>
      <c r="H20" s="141"/>
      <c r="I20" s="142"/>
      <c r="J20" s="141"/>
      <c r="K20" s="142"/>
      <c r="L20" s="141"/>
      <c r="M20" s="141"/>
      <c r="N20" s="141"/>
      <c r="O20" s="141"/>
      <c r="P20" s="141"/>
      <c r="Q20" s="141"/>
      <c r="R20" s="141"/>
      <c r="S20" s="142"/>
      <c r="T20" s="141"/>
    </row>
    <row r="21" spans="1:20" s="133" customFormat="1" ht="21.75" customHeight="1">
      <c r="A21" s="72" t="s">
        <v>228</v>
      </c>
      <c r="B21" s="138"/>
      <c r="C21" s="73"/>
      <c r="D21" s="127"/>
      <c r="E21" s="128"/>
      <c r="F21" s="146"/>
      <c r="H21" s="146"/>
      <c r="I21" s="73"/>
      <c r="J21" s="146"/>
      <c r="L21" s="146"/>
      <c r="N21" s="146"/>
      <c r="P21" s="223"/>
      <c r="R21" s="146"/>
      <c r="T21" s="146"/>
    </row>
    <row r="22" spans="1:20" s="133" customFormat="1" ht="6" customHeight="1">
      <c r="A22" s="72"/>
      <c r="B22" s="138"/>
      <c r="C22" s="73"/>
      <c r="D22" s="127"/>
      <c r="E22" s="128"/>
      <c r="F22" s="146"/>
      <c r="H22" s="146"/>
      <c r="I22" s="73"/>
      <c r="J22" s="146"/>
      <c r="L22" s="146"/>
      <c r="N22" s="146"/>
      <c r="P22" s="146"/>
      <c r="R22" s="146"/>
      <c r="T22" s="146"/>
    </row>
    <row r="23" spans="1:20" s="133" customFormat="1" ht="21.75" customHeight="1">
      <c r="A23" s="72" t="s">
        <v>230</v>
      </c>
      <c r="B23" s="138"/>
      <c r="C23" s="73"/>
      <c r="D23" s="127"/>
      <c r="E23" s="128"/>
      <c r="F23" s="146">
        <v>373000</v>
      </c>
      <c r="H23" s="146">
        <v>3680616</v>
      </c>
      <c r="I23" s="73"/>
      <c r="J23" s="146">
        <v>37300</v>
      </c>
      <c r="L23" s="146">
        <v>14601907</v>
      </c>
      <c r="N23" s="146">
        <v>-18383</v>
      </c>
      <c r="P23" s="223">
        <v>0</v>
      </c>
      <c r="R23" s="146">
        <f>SUM(N23:P23)</f>
        <v>-18383</v>
      </c>
      <c r="T23" s="146">
        <f>SUM(F23:L23,R23)</f>
        <v>18674440</v>
      </c>
    </row>
    <row r="24" spans="1:20" s="133" customFormat="1" ht="18.75">
      <c r="A24" s="72" t="s">
        <v>242</v>
      </c>
      <c r="B24" s="138"/>
      <c r="C24" s="73"/>
      <c r="D24" s="222">
        <v>4.2</v>
      </c>
      <c r="E24" s="128"/>
      <c r="F24" s="224">
        <v>0</v>
      </c>
      <c r="H24" s="224">
        <v>0</v>
      </c>
      <c r="I24" s="73"/>
      <c r="J24" s="224">
        <v>0</v>
      </c>
      <c r="L24" s="149">
        <v>-3350</v>
      </c>
      <c r="N24" s="224">
        <v>0</v>
      </c>
      <c r="P24" s="224">
        <v>0</v>
      </c>
      <c r="R24" s="224">
        <f>SUM(N24:P24)</f>
        <v>0</v>
      </c>
      <c r="T24" s="149">
        <f>SUM(F24:L24,R24)</f>
        <v>-3350</v>
      </c>
    </row>
    <row r="25" spans="1:20" s="133" customFormat="1" ht="6" customHeight="1">
      <c r="A25" s="72"/>
      <c r="B25" s="138"/>
      <c r="C25" s="73"/>
      <c r="D25" s="127"/>
      <c r="E25" s="128"/>
      <c r="F25" s="146"/>
      <c r="H25" s="146"/>
      <c r="I25" s="73"/>
      <c r="J25" s="146"/>
      <c r="L25" s="146"/>
      <c r="N25" s="146"/>
      <c r="P25" s="146"/>
      <c r="R25" s="146"/>
      <c r="T25" s="146"/>
    </row>
    <row r="26" spans="1:20" s="133" customFormat="1" ht="21.75" customHeight="1">
      <c r="A26" s="72" t="s">
        <v>233</v>
      </c>
      <c r="B26" s="138"/>
      <c r="C26" s="73"/>
      <c r="D26" s="127"/>
      <c r="E26" s="128"/>
      <c r="F26" s="146">
        <f>SUM(F23:F25)</f>
        <v>373000</v>
      </c>
      <c r="H26" s="146">
        <f>SUM(H23:H25)</f>
        <v>3680616</v>
      </c>
      <c r="I26" s="73"/>
      <c r="J26" s="146">
        <f>SUM(J23:J25)</f>
        <v>37300</v>
      </c>
      <c r="L26" s="146">
        <f>SUM(L23:L25)</f>
        <v>14598557</v>
      </c>
      <c r="N26" s="146">
        <f>SUM(N23:N25)</f>
        <v>-18383</v>
      </c>
      <c r="P26" s="223">
        <f>SUM(P23:P25)</f>
        <v>0</v>
      </c>
      <c r="R26" s="146">
        <f>SUM(R23:R25)</f>
        <v>-18383</v>
      </c>
      <c r="T26" s="146">
        <f>SUM(T23:T25)</f>
        <v>18671090</v>
      </c>
    </row>
    <row r="27" spans="1:20" s="133" customFormat="1" ht="6" customHeight="1">
      <c r="A27" s="72"/>
      <c r="B27" s="138"/>
      <c r="C27" s="73"/>
      <c r="D27" s="127"/>
      <c r="E27" s="128"/>
      <c r="F27" s="146"/>
      <c r="H27" s="146"/>
      <c r="I27" s="73"/>
      <c r="J27" s="146"/>
      <c r="L27" s="146"/>
      <c r="N27" s="146"/>
      <c r="P27" s="146"/>
      <c r="R27" s="146"/>
      <c r="T27" s="146"/>
    </row>
    <row r="28" spans="1:20" s="133" customFormat="1" ht="21.75" customHeight="1">
      <c r="A28" s="72" t="s">
        <v>135</v>
      </c>
      <c r="B28" s="138"/>
      <c r="C28" s="73"/>
      <c r="D28" s="127"/>
      <c r="E28" s="128"/>
      <c r="F28" s="146"/>
      <c r="H28" s="146"/>
      <c r="J28" s="146"/>
      <c r="L28" s="146"/>
      <c r="N28" s="146"/>
      <c r="P28" s="146"/>
      <c r="R28" s="146"/>
      <c r="T28" s="146"/>
    </row>
    <row r="29" spans="1:20" s="133" customFormat="1" ht="21.75" customHeight="1">
      <c r="A29" s="73" t="s">
        <v>178</v>
      </c>
      <c r="B29" s="73"/>
      <c r="C29" s="73"/>
      <c r="D29" s="127">
        <v>20</v>
      </c>
      <c r="E29" s="128"/>
      <c r="F29" s="147">
        <v>0</v>
      </c>
      <c r="G29" s="142"/>
      <c r="H29" s="147">
        <v>0</v>
      </c>
      <c r="I29" s="142"/>
      <c r="J29" s="147">
        <v>0</v>
      </c>
      <c r="K29" s="142"/>
      <c r="L29" s="244">
        <v>-1119000</v>
      </c>
      <c r="M29" s="141"/>
      <c r="N29" s="244">
        <v>0</v>
      </c>
      <c r="O29" s="141"/>
      <c r="P29" s="223">
        <v>0</v>
      </c>
      <c r="Q29" s="141"/>
      <c r="R29" s="223">
        <f>SUM(N29:P29)</f>
        <v>0</v>
      </c>
      <c r="S29" s="142"/>
      <c r="T29" s="284">
        <f>SUM(F29:L29,R29)</f>
        <v>-1119000</v>
      </c>
    </row>
    <row r="30" spans="1:20" s="133" customFormat="1" ht="21.75" customHeight="1">
      <c r="A30" s="73" t="s">
        <v>70</v>
      </c>
      <c r="C30" s="73"/>
      <c r="D30" s="127"/>
      <c r="E30" s="128"/>
      <c r="F30" s="148">
        <v>0</v>
      </c>
      <c r="G30" s="142"/>
      <c r="H30" s="148">
        <v>0</v>
      </c>
      <c r="I30" s="141"/>
      <c r="J30" s="148">
        <v>0</v>
      </c>
      <c r="K30" s="128"/>
      <c r="L30" s="148">
        <f>'8-10 (9m)'!J117</f>
        <v>3063311</v>
      </c>
      <c r="M30" s="141"/>
      <c r="N30" s="230">
        <v>0</v>
      </c>
      <c r="O30" s="141"/>
      <c r="P30" s="282">
        <f>'8-10 (9m)'!J75</f>
        <v>574494</v>
      </c>
      <c r="Q30" s="283"/>
      <c r="R30" s="282">
        <f>SUM(N30:P30)</f>
        <v>574494</v>
      </c>
      <c r="S30" s="283"/>
      <c r="T30" s="282">
        <f>SUM(F30:L30,R30)</f>
        <v>3637805</v>
      </c>
    </row>
    <row r="31" spans="1:20" s="133" customFormat="1" ht="7.5" customHeight="1">
      <c r="A31" s="73"/>
      <c r="B31" s="73"/>
      <c r="C31" s="73"/>
      <c r="D31" s="127"/>
      <c r="E31" s="128"/>
      <c r="F31" s="147"/>
      <c r="G31" s="142"/>
      <c r="H31" s="147"/>
      <c r="I31" s="142"/>
      <c r="J31" s="147"/>
      <c r="K31" s="142"/>
      <c r="L31" s="147"/>
      <c r="M31" s="141"/>
      <c r="N31" s="147"/>
      <c r="O31" s="141"/>
      <c r="P31" s="147"/>
      <c r="Q31" s="141"/>
      <c r="R31" s="147"/>
      <c r="S31" s="142"/>
      <c r="T31" s="147"/>
    </row>
    <row r="32" spans="1:20" s="133" customFormat="1" ht="21.75" customHeight="1" thickBot="1">
      <c r="A32" s="72" t="s">
        <v>229</v>
      </c>
      <c r="B32" s="73"/>
      <c r="C32" s="73"/>
      <c r="D32" s="127"/>
      <c r="E32" s="128"/>
      <c r="F32" s="150">
        <f>SUM(F26:F30)</f>
        <v>373000</v>
      </c>
      <c r="G32" s="142"/>
      <c r="H32" s="150">
        <f>SUM(H26:H30)</f>
        <v>3680616</v>
      </c>
      <c r="I32" s="142"/>
      <c r="J32" s="150">
        <f>SUM(J26:J30)</f>
        <v>37300</v>
      </c>
      <c r="K32" s="142"/>
      <c r="L32" s="150">
        <f>SUM(L26:L30)</f>
        <v>16542868</v>
      </c>
      <c r="M32" s="141"/>
      <c r="N32" s="150">
        <f>SUM(N26:N30)</f>
        <v>-18383</v>
      </c>
      <c r="O32" s="141"/>
      <c r="P32" s="150">
        <f>SUM(P26:P30)</f>
        <v>574494</v>
      </c>
      <c r="Q32" s="141"/>
      <c r="R32" s="150">
        <f>SUM(R26:R30)</f>
        <v>556111</v>
      </c>
      <c r="S32" s="142"/>
      <c r="T32" s="150">
        <f>SUM(T26:T30)</f>
        <v>21189895</v>
      </c>
    </row>
    <row r="33" spans="1:20" s="133" customFormat="1" ht="15.75" customHeight="1" thickTop="1">
      <c r="A33" s="72"/>
      <c r="B33" s="73"/>
      <c r="C33" s="73"/>
      <c r="D33" s="127"/>
      <c r="E33" s="128"/>
      <c r="F33" s="141"/>
      <c r="G33" s="142"/>
      <c r="H33" s="141"/>
      <c r="I33" s="142"/>
      <c r="J33" s="141"/>
      <c r="K33" s="142"/>
      <c r="L33" s="141"/>
      <c r="M33" s="141"/>
      <c r="N33" s="141"/>
      <c r="O33" s="141"/>
      <c r="P33" s="141"/>
      <c r="Q33" s="141"/>
      <c r="R33" s="141"/>
      <c r="S33" s="142"/>
      <c r="T33" s="141"/>
    </row>
    <row r="34" spans="1:20" s="133" customFormat="1" ht="15.75" customHeight="1">
      <c r="A34" s="72"/>
      <c r="B34" s="73"/>
      <c r="C34" s="73"/>
      <c r="D34" s="127"/>
      <c r="E34" s="128"/>
      <c r="F34" s="141"/>
      <c r="G34" s="142"/>
      <c r="H34" s="141"/>
      <c r="I34" s="142"/>
      <c r="J34" s="141"/>
      <c r="K34" s="142"/>
      <c r="L34" s="141"/>
      <c r="M34" s="141"/>
      <c r="N34" s="141"/>
      <c r="O34" s="141"/>
      <c r="P34" s="141"/>
      <c r="Q34" s="141"/>
      <c r="R34" s="141"/>
      <c r="S34" s="142"/>
      <c r="T34" s="141"/>
    </row>
    <row r="35" spans="1:20" s="133" customFormat="1" ht="15.75" customHeight="1">
      <c r="A35" s="72"/>
      <c r="B35" s="73"/>
      <c r="C35" s="73"/>
      <c r="D35" s="127"/>
      <c r="E35" s="128"/>
      <c r="F35" s="141"/>
      <c r="G35" s="142"/>
      <c r="H35" s="141"/>
      <c r="I35" s="142"/>
      <c r="J35" s="141"/>
      <c r="K35" s="142"/>
      <c r="L35" s="141"/>
      <c r="M35" s="141"/>
      <c r="N35" s="141"/>
      <c r="O35" s="141"/>
      <c r="P35" s="141"/>
      <c r="Q35" s="141"/>
      <c r="R35" s="141"/>
      <c r="S35" s="142"/>
      <c r="T35" s="141"/>
    </row>
    <row r="36" spans="1:20" s="133" customFormat="1" ht="12.75" customHeight="1">
      <c r="A36" s="72"/>
      <c r="B36" s="73"/>
      <c r="C36" s="73"/>
      <c r="D36" s="127"/>
      <c r="E36" s="128"/>
      <c r="F36" s="141"/>
      <c r="G36" s="142"/>
      <c r="H36" s="141"/>
      <c r="I36" s="142"/>
      <c r="J36" s="141"/>
      <c r="K36" s="142"/>
      <c r="L36" s="141"/>
      <c r="M36" s="141"/>
      <c r="N36" s="141"/>
      <c r="O36" s="141"/>
      <c r="P36" s="141"/>
      <c r="Q36" s="141"/>
      <c r="R36" s="141"/>
      <c r="S36" s="142"/>
      <c r="T36" s="141"/>
    </row>
    <row r="37" spans="1:20" ht="21.75" customHeight="1">
      <c r="A37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6"/>
      <c r="N37" s="26"/>
      <c r="O37" s="26"/>
      <c r="P37" s="26"/>
      <c r="Q37" s="26"/>
      <c r="R37" s="26"/>
      <c r="S37" s="26"/>
      <c r="T37" s="26"/>
    </row>
  </sheetData>
  <sheetProtection/>
  <mergeCells count="4">
    <mergeCell ref="J9:L9"/>
    <mergeCell ref="N6:R6"/>
    <mergeCell ref="A37:L37"/>
    <mergeCell ref="N7:P7"/>
  </mergeCells>
  <printOptions/>
  <pageMargins left="0.5" right="0.5" top="0.5" bottom="0.6" header="0.49" footer="0.4"/>
  <pageSetup firstPageNumber="12" useFirstPageNumber="1" fitToHeight="0" fitToWidth="1" horizontalDpi="1200" verticalDpi="1200" orientation="landscape" paperSize="9" scale="77" r:id="rId1"/>
  <headerFooter>
    <oddFooter>&amp;R&amp;"Browallia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75"/>
  <sheetViews>
    <sheetView zoomScale="80" zoomScaleNormal="80" zoomScaleSheetLayoutView="130" zoomScalePageLayoutView="0" workbookViewId="0" topLeftCell="A1">
      <selection activeCell="Q15" sqref="Q15"/>
    </sheetView>
  </sheetViews>
  <sheetFormatPr defaultColWidth="9.28125" defaultRowHeight="16.5" customHeight="1"/>
  <cols>
    <col min="1" max="2" width="1.28515625" style="3" customWidth="1"/>
    <col min="3" max="3" width="47.8515625" style="3" customWidth="1"/>
    <col min="4" max="4" width="7.851562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9.28125" style="6" customWidth="1"/>
  </cols>
  <sheetData>
    <row r="1" spans="1:12" ht="16.5" customHeight="1">
      <c r="A1" s="1" t="s">
        <v>0</v>
      </c>
      <c r="B1" s="1"/>
      <c r="C1" s="1"/>
      <c r="G1" s="19"/>
      <c r="I1" s="20"/>
      <c r="K1" s="19"/>
      <c r="L1" s="218" t="str">
        <f>'5-7 (3m)'!L1</f>
        <v>ยังไม่ได้ตรวจสอบ</v>
      </c>
    </row>
    <row r="2" spans="1:11" ht="16.5" customHeight="1">
      <c r="A2" s="1" t="s">
        <v>90</v>
      </c>
      <c r="B2" s="1"/>
      <c r="C2" s="1"/>
      <c r="G2" s="19"/>
      <c r="I2" s="20"/>
      <c r="K2" s="19"/>
    </row>
    <row r="3" spans="1:12" ht="16.5" customHeight="1">
      <c r="A3" s="7" t="str">
        <f>'8-10 (9m)'!A3</f>
        <v>สำหรับงวดเก้าเดือนสิ้นสุดวันที่ 30 กันยายน พ.ศ. 2563</v>
      </c>
      <c r="B3" s="7"/>
      <c r="C3" s="7"/>
      <c r="D3" s="8"/>
      <c r="E3" s="9"/>
      <c r="F3" s="10"/>
      <c r="G3" s="32"/>
      <c r="H3" s="10"/>
      <c r="I3" s="33"/>
      <c r="J3" s="10"/>
      <c r="K3" s="32"/>
      <c r="L3" s="10"/>
    </row>
    <row r="4" spans="7:11" ht="16.5" customHeight="1">
      <c r="G4" s="19"/>
      <c r="I4" s="20"/>
      <c r="K4" s="19"/>
    </row>
    <row r="5" spans="1:12" ht="16.5" customHeight="1">
      <c r="A5" s="6"/>
      <c r="D5" s="15"/>
      <c r="E5" s="1"/>
      <c r="F5" s="184"/>
      <c r="G5" s="225"/>
      <c r="H5" s="186" t="s">
        <v>2</v>
      </c>
      <c r="I5" s="226"/>
      <c r="J5" s="184"/>
      <c r="K5" s="225"/>
      <c r="L5" s="186" t="s">
        <v>133</v>
      </c>
    </row>
    <row r="6" spans="4:12" ht="16.5" customHeight="1">
      <c r="D6" s="15"/>
      <c r="E6" s="1"/>
      <c r="F6" s="14" t="s">
        <v>214</v>
      </c>
      <c r="G6" s="1"/>
      <c r="H6" s="14" t="s">
        <v>161</v>
      </c>
      <c r="I6" s="15"/>
      <c r="J6" s="14" t="s">
        <v>214</v>
      </c>
      <c r="K6" s="1"/>
      <c r="L6" s="14" t="s">
        <v>161</v>
      </c>
    </row>
    <row r="7" spans="4:12" ht="16.5" customHeight="1">
      <c r="D7" s="151" t="s">
        <v>6</v>
      </c>
      <c r="E7" s="1"/>
      <c r="F7" s="12" t="s">
        <v>7</v>
      </c>
      <c r="G7" s="1"/>
      <c r="H7" s="12" t="s">
        <v>7</v>
      </c>
      <c r="I7" s="15"/>
      <c r="J7" s="12" t="s">
        <v>7</v>
      </c>
      <c r="K7" s="1"/>
      <c r="L7" s="12" t="s">
        <v>7</v>
      </c>
    </row>
    <row r="8" spans="1:11" ht="16.5" customHeight="1">
      <c r="A8" s="1" t="s">
        <v>91</v>
      </c>
      <c r="F8" s="18"/>
      <c r="G8" s="19"/>
      <c r="I8" s="20"/>
      <c r="J8" s="18"/>
      <c r="K8" s="19"/>
    </row>
    <row r="9" spans="1:12" ht="16.5" customHeight="1">
      <c r="A9" s="3" t="s">
        <v>92</v>
      </c>
      <c r="F9" s="21">
        <f>'8-10 (9m)'!F28</f>
        <v>3634134</v>
      </c>
      <c r="G9" s="74"/>
      <c r="H9" s="23">
        <f>'8-10 (9m)'!H28</f>
        <v>4264919</v>
      </c>
      <c r="I9" s="74"/>
      <c r="J9" s="21">
        <f>'8-10 (9m)'!J28</f>
        <v>3063311</v>
      </c>
      <c r="K9" s="22"/>
      <c r="L9" s="23">
        <f>'8-10 (9m)'!L28</f>
        <v>2786983</v>
      </c>
    </row>
    <row r="10" spans="1:12" ht="16.5" customHeight="1">
      <c r="A10" s="3" t="s">
        <v>243</v>
      </c>
      <c r="F10" s="21"/>
      <c r="G10" s="74"/>
      <c r="H10" s="23"/>
      <c r="I10" s="22"/>
      <c r="J10" s="21"/>
      <c r="K10" s="74"/>
      <c r="L10" s="23"/>
    </row>
    <row r="11" spans="1:12" ht="16.5" customHeight="1">
      <c r="A11" s="3" t="s">
        <v>93</v>
      </c>
      <c r="F11" s="21"/>
      <c r="G11" s="74"/>
      <c r="H11" s="23"/>
      <c r="I11" s="22"/>
      <c r="J11" s="21"/>
      <c r="K11" s="74"/>
      <c r="L11" s="23"/>
    </row>
    <row r="12" spans="1:12" ht="16.5" customHeight="1">
      <c r="A12" s="3" t="s">
        <v>94</v>
      </c>
      <c r="B12" s="35" t="s">
        <v>95</v>
      </c>
      <c r="F12" s="21">
        <v>2015848</v>
      </c>
      <c r="G12" s="74"/>
      <c r="H12" s="23">
        <v>1816164</v>
      </c>
      <c r="I12" s="74"/>
      <c r="J12" s="237">
        <v>81334</v>
      </c>
      <c r="K12" s="22"/>
      <c r="L12" s="23">
        <v>68724</v>
      </c>
    </row>
    <row r="13" spans="2:12" ht="16.5" customHeight="1">
      <c r="B13" s="267" t="s">
        <v>282</v>
      </c>
      <c r="F13" s="21">
        <v>4779</v>
      </c>
      <c r="G13" s="74"/>
      <c r="H13" s="23">
        <v>12586</v>
      </c>
      <c r="I13" s="74"/>
      <c r="J13" s="237">
        <v>585</v>
      </c>
      <c r="K13" s="22"/>
      <c r="L13" s="23">
        <v>8910</v>
      </c>
    </row>
    <row r="14" spans="2:12" ht="16.5" customHeight="1">
      <c r="B14" s="35" t="s">
        <v>245</v>
      </c>
      <c r="F14" s="265">
        <v>-62140</v>
      </c>
      <c r="G14" s="74"/>
      <c r="H14" s="23">
        <v>0</v>
      </c>
      <c r="I14" s="74"/>
      <c r="J14" s="237">
        <v>0</v>
      </c>
      <c r="K14" s="22"/>
      <c r="L14" s="23">
        <v>0</v>
      </c>
    </row>
    <row r="15" spans="2:12" ht="16.5" customHeight="1">
      <c r="B15" s="35" t="s">
        <v>96</v>
      </c>
      <c r="F15" s="21">
        <v>-27480</v>
      </c>
      <c r="G15" s="74"/>
      <c r="H15" s="23">
        <v>-14621</v>
      </c>
      <c r="I15" s="74"/>
      <c r="J15" s="237">
        <v>-309030</v>
      </c>
      <c r="K15" s="22"/>
      <c r="L15" s="23">
        <v>-195492</v>
      </c>
    </row>
    <row r="16" spans="2:12" ht="16.5" customHeight="1">
      <c r="B16" s="35" t="s">
        <v>128</v>
      </c>
      <c r="D16" s="28">
        <v>11.2</v>
      </c>
      <c r="F16" s="21">
        <v>0</v>
      </c>
      <c r="G16" s="74"/>
      <c r="H16" s="23">
        <v>0</v>
      </c>
      <c r="I16" s="74"/>
      <c r="J16" s="237">
        <v>-3502597</v>
      </c>
      <c r="K16" s="22"/>
      <c r="L16" s="23">
        <v>-3487759</v>
      </c>
    </row>
    <row r="17" spans="2:12" ht="16.5" customHeight="1">
      <c r="B17" s="35" t="s">
        <v>97</v>
      </c>
      <c r="F17" s="21">
        <v>1261806</v>
      </c>
      <c r="G17" s="74"/>
      <c r="H17" s="23">
        <v>986105</v>
      </c>
      <c r="I17" s="74"/>
      <c r="J17" s="237">
        <v>632758</v>
      </c>
      <c r="K17" s="22"/>
      <c r="L17" s="23">
        <v>453579</v>
      </c>
    </row>
    <row r="18" spans="2:12" ht="16.5" customHeight="1">
      <c r="B18" s="35" t="s">
        <v>98</v>
      </c>
      <c r="F18" s="21">
        <v>7571</v>
      </c>
      <c r="G18" s="74"/>
      <c r="H18" s="23">
        <v>11316</v>
      </c>
      <c r="I18" s="74"/>
      <c r="J18" s="237">
        <v>6153</v>
      </c>
      <c r="K18" s="22"/>
      <c r="L18" s="23">
        <v>9585</v>
      </c>
    </row>
    <row r="19" spans="2:12" ht="16.5" customHeight="1">
      <c r="B19" s="35" t="s">
        <v>180</v>
      </c>
      <c r="F19" s="21">
        <v>0</v>
      </c>
      <c r="G19" s="74"/>
      <c r="H19" s="23">
        <v>875</v>
      </c>
      <c r="I19" s="74"/>
      <c r="J19" s="237">
        <v>0</v>
      </c>
      <c r="K19" s="22"/>
      <c r="L19" s="23">
        <v>0</v>
      </c>
    </row>
    <row r="20" spans="2:12" ht="16.5" customHeight="1">
      <c r="B20" s="35" t="s">
        <v>246</v>
      </c>
      <c r="D20" s="28">
        <v>11.1</v>
      </c>
      <c r="F20" s="21">
        <v>18852</v>
      </c>
      <c r="G20" s="74"/>
      <c r="H20" s="23">
        <v>12610</v>
      </c>
      <c r="I20" s="74"/>
      <c r="J20" s="237">
        <v>0</v>
      </c>
      <c r="K20" s="22"/>
      <c r="L20" s="23">
        <v>0</v>
      </c>
    </row>
    <row r="21" spans="2:12" ht="16.5" customHeight="1">
      <c r="B21" s="35" t="s">
        <v>212</v>
      </c>
      <c r="D21" s="6"/>
      <c r="E21" s="6"/>
      <c r="F21" s="21"/>
      <c r="G21" s="6"/>
      <c r="H21" s="217"/>
      <c r="I21" s="6"/>
      <c r="J21" s="21"/>
      <c r="K21" s="6"/>
      <c r="L21" s="217"/>
    </row>
    <row r="22" spans="2:12" ht="16.5" customHeight="1">
      <c r="B22" s="35"/>
      <c r="C22" s="3" t="s">
        <v>213</v>
      </c>
      <c r="D22" s="28">
        <v>11.1</v>
      </c>
      <c r="F22" s="21">
        <v>-8759</v>
      </c>
      <c r="G22" s="74"/>
      <c r="H22" s="23">
        <v>-12439</v>
      </c>
      <c r="I22" s="74"/>
      <c r="J22" s="237">
        <v>0</v>
      </c>
      <c r="K22" s="22"/>
      <c r="L22" s="23">
        <v>0</v>
      </c>
    </row>
    <row r="23" spans="1:12" s="235" customFormat="1" ht="16.5" customHeight="1">
      <c r="A23" s="234"/>
      <c r="B23" s="239" t="s">
        <v>274</v>
      </c>
      <c r="C23" s="234"/>
      <c r="D23" s="238">
        <v>11.1</v>
      </c>
      <c r="E23" s="234"/>
      <c r="F23" s="237">
        <v>0</v>
      </c>
      <c r="G23" s="74"/>
      <c r="H23" s="23">
        <v>0</v>
      </c>
      <c r="I23" s="74"/>
      <c r="J23" s="237">
        <v>59</v>
      </c>
      <c r="K23" s="22"/>
      <c r="L23" s="23">
        <v>0</v>
      </c>
    </row>
    <row r="24" spans="2:12" ht="16.5" customHeight="1">
      <c r="B24" s="267" t="s">
        <v>279</v>
      </c>
      <c r="C24" s="258"/>
      <c r="F24" s="21">
        <v>39293</v>
      </c>
      <c r="G24" s="74"/>
      <c r="H24" s="23">
        <v>-307</v>
      </c>
      <c r="I24" s="74"/>
      <c r="J24" s="237">
        <v>-806</v>
      </c>
      <c r="K24" s="22"/>
      <c r="L24" s="23">
        <v>0</v>
      </c>
    </row>
    <row r="25" spans="2:12" ht="16.5" customHeight="1">
      <c r="B25" s="35" t="s">
        <v>247</v>
      </c>
      <c r="F25" s="21">
        <v>1192</v>
      </c>
      <c r="G25" s="74"/>
      <c r="H25" s="23">
        <v>3762</v>
      </c>
      <c r="I25" s="74"/>
      <c r="J25" s="237" t="s">
        <v>206</v>
      </c>
      <c r="K25" s="22"/>
      <c r="L25" s="23">
        <v>1379</v>
      </c>
    </row>
    <row r="26" spans="2:12" ht="16.5" customHeight="1">
      <c r="B26" s="267" t="s">
        <v>288</v>
      </c>
      <c r="F26" s="21">
        <v>18920</v>
      </c>
      <c r="G26" s="74"/>
      <c r="H26" s="23">
        <v>1871</v>
      </c>
      <c r="I26" s="74"/>
      <c r="J26" s="237">
        <v>0</v>
      </c>
      <c r="K26" s="22"/>
      <c r="L26" s="23">
        <v>1871</v>
      </c>
    </row>
    <row r="27" spans="2:12" ht="16.5" customHeight="1">
      <c r="B27" s="35" t="s">
        <v>140</v>
      </c>
      <c r="F27" s="18">
        <v>-2324</v>
      </c>
      <c r="G27" s="74"/>
      <c r="H27" s="4">
        <v>-57744</v>
      </c>
      <c r="I27" s="74"/>
      <c r="J27" s="237">
        <v>-26659</v>
      </c>
      <c r="K27" s="22"/>
      <c r="L27" s="23">
        <v>4239</v>
      </c>
    </row>
    <row r="28" spans="2:11" ht="16.5" customHeight="1">
      <c r="B28" s="35" t="s">
        <v>99</v>
      </c>
      <c r="D28" s="28"/>
      <c r="F28" s="18"/>
      <c r="G28" s="74"/>
      <c r="I28" s="74"/>
      <c r="J28" s="18"/>
      <c r="K28" s="22"/>
    </row>
    <row r="29" spans="2:12" ht="16.5" customHeight="1">
      <c r="B29" s="35"/>
      <c r="C29" s="3" t="s">
        <v>248</v>
      </c>
      <c r="D29" s="28">
        <v>21.6</v>
      </c>
      <c r="F29" s="25">
        <v>0</v>
      </c>
      <c r="G29" s="74"/>
      <c r="H29" s="10">
        <v>0</v>
      </c>
      <c r="I29" s="74"/>
      <c r="J29" s="228">
        <v>-42449</v>
      </c>
      <c r="K29" s="22"/>
      <c r="L29" s="10">
        <v>-37647</v>
      </c>
    </row>
    <row r="30" spans="2:10" ht="7.5" customHeight="1">
      <c r="B30" s="35"/>
      <c r="F30" s="18"/>
      <c r="G30" s="22"/>
      <c r="J30" s="18"/>
    </row>
    <row r="31" spans="1:12" ht="16.5" customHeight="1">
      <c r="A31" s="6"/>
      <c r="B31" s="3" t="s">
        <v>100</v>
      </c>
      <c r="F31" s="17"/>
      <c r="G31" s="6"/>
      <c r="H31" s="6"/>
      <c r="I31" s="6"/>
      <c r="J31" s="17"/>
      <c r="K31" s="6"/>
      <c r="L31" s="6"/>
    </row>
    <row r="32" spans="3:12" ht="16.5" customHeight="1">
      <c r="C32" s="3" t="s">
        <v>101</v>
      </c>
      <c r="F32" s="18">
        <f>SUM(F9:F29)</f>
        <v>6901692</v>
      </c>
      <c r="G32" s="19"/>
      <c r="H32" s="4">
        <f>SUM(H9:H29)</f>
        <v>7025097</v>
      </c>
      <c r="I32" s="19"/>
      <c r="J32" s="18">
        <f>SUM(J9:J29)</f>
        <v>-97341</v>
      </c>
      <c r="K32" s="20"/>
      <c r="L32" s="4">
        <f>SUM(L9:L29)</f>
        <v>-385628</v>
      </c>
    </row>
    <row r="33" spans="2:12" ht="16.5" customHeight="1">
      <c r="B33" s="3" t="s">
        <v>102</v>
      </c>
      <c r="D33" s="15"/>
      <c r="E33" s="1"/>
      <c r="F33" s="152"/>
      <c r="G33" s="51"/>
      <c r="H33" s="153"/>
      <c r="I33" s="154"/>
      <c r="J33" s="152"/>
      <c r="K33" s="51"/>
      <c r="L33" s="153"/>
    </row>
    <row r="34" spans="2:12" ht="16.5" customHeight="1">
      <c r="B34" s="6"/>
      <c r="C34" s="35" t="s">
        <v>103</v>
      </c>
      <c r="D34" s="15"/>
      <c r="E34" s="1"/>
      <c r="F34" s="155">
        <v>565453</v>
      </c>
      <c r="G34" s="51"/>
      <c r="H34" s="139">
        <v>-869043</v>
      </c>
      <c r="I34" s="51"/>
      <c r="J34" s="246">
        <v>9464</v>
      </c>
      <c r="K34" s="154"/>
      <c r="L34" s="139">
        <v>-8631</v>
      </c>
    </row>
    <row r="35" spans="2:12" ht="16.5" customHeight="1">
      <c r="B35" s="6"/>
      <c r="C35" s="35" t="s">
        <v>104</v>
      </c>
      <c r="D35" s="15"/>
      <c r="E35" s="1"/>
      <c r="F35" s="155">
        <v>-260969</v>
      </c>
      <c r="G35" s="51"/>
      <c r="H35" s="139">
        <v>-18989</v>
      </c>
      <c r="I35" s="51"/>
      <c r="J35" s="246">
        <v>-89824</v>
      </c>
      <c r="K35" s="154"/>
      <c r="L35" s="139">
        <v>-3740</v>
      </c>
    </row>
    <row r="36" spans="2:12" ht="16.5" customHeight="1">
      <c r="B36" s="6"/>
      <c r="C36" s="35" t="s">
        <v>105</v>
      </c>
      <c r="D36" s="15"/>
      <c r="E36" s="1"/>
      <c r="F36" s="155">
        <v>5729</v>
      </c>
      <c r="G36" s="51"/>
      <c r="H36" s="139">
        <v>-242725</v>
      </c>
      <c r="I36" s="51"/>
      <c r="J36" s="276">
        <v>37165</v>
      </c>
      <c r="K36" s="154"/>
      <c r="L36" s="139">
        <v>-26855</v>
      </c>
    </row>
    <row r="37" spans="2:12" ht="16.5" customHeight="1">
      <c r="B37" s="6"/>
      <c r="C37" s="35" t="s">
        <v>106</v>
      </c>
      <c r="D37" s="15"/>
      <c r="E37" s="1"/>
      <c r="F37" s="155">
        <v>76912</v>
      </c>
      <c r="G37" s="51"/>
      <c r="H37" s="139">
        <v>-176206</v>
      </c>
      <c r="I37" s="51"/>
      <c r="J37" s="246">
        <v>7584</v>
      </c>
      <c r="K37" s="154"/>
      <c r="L37" s="139">
        <v>-9336</v>
      </c>
    </row>
    <row r="38" spans="2:12" ht="16.5" customHeight="1">
      <c r="B38" s="6"/>
      <c r="C38" s="35" t="s">
        <v>107</v>
      </c>
      <c r="D38" s="15"/>
      <c r="E38" s="1"/>
      <c r="F38" s="155">
        <v>-127725</v>
      </c>
      <c r="G38" s="51"/>
      <c r="H38" s="139">
        <v>54205</v>
      </c>
      <c r="I38" s="51"/>
      <c r="J38" s="246">
        <v>-97592</v>
      </c>
      <c r="K38" s="154"/>
      <c r="L38" s="139">
        <v>73403</v>
      </c>
    </row>
    <row r="39" spans="2:12" ht="16.5" customHeight="1">
      <c r="B39" s="6"/>
      <c r="C39" s="35" t="s">
        <v>108</v>
      </c>
      <c r="D39" s="15"/>
      <c r="E39" s="1"/>
      <c r="F39" s="155">
        <v>90903</v>
      </c>
      <c r="G39" s="22"/>
      <c r="H39" s="139">
        <v>176529</v>
      </c>
      <c r="I39" s="22"/>
      <c r="J39" s="236">
        <v>21021</v>
      </c>
      <c r="K39" s="22"/>
      <c r="L39" s="4">
        <v>69893</v>
      </c>
    </row>
    <row r="40" spans="2:12" ht="16.5" customHeight="1">
      <c r="B40" s="6"/>
      <c r="C40" s="35" t="s">
        <v>168</v>
      </c>
      <c r="D40" s="15"/>
      <c r="E40" s="1"/>
      <c r="F40" s="156">
        <v>-95</v>
      </c>
      <c r="G40" s="51"/>
      <c r="H40" s="157">
        <v>493</v>
      </c>
      <c r="I40" s="51"/>
      <c r="J40" s="231">
        <v>-97</v>
      </c>
      <c r="K40" s="154"/>
      <c r="L40" s="157">
        <v>767</v>
      </c>
    </row>
    <row r="41" spans="1:12" ht="4.5" customHeight="1">
      <c r="A41" s="6"/>
      <c r="D41" s="15"/>
      <c r="E41" s="1"/>
      <c r="F41" s="152"/>
      <c r="G41" s="51"/>
      <c r="H41" s="153"/>
      <c r="I41" s="154"/>
      <c r="J41" s="152"/>
      <c r="K41" s="51"/>
      <c r="L41" s="153"/>
    </row>
    <row r="42" spans="1:12" ht="16.5" customHeight="1">
      <c r="A42" s="6"/>
      <c r="B42" s="3" t="s">
        <v>171</v>
      </c>
      <c r="C42" s="6"/>
      <c r="D42" s="15"/>
      <c r="E42" s="1"/>
      <c r="F42" s="155">
        <f>SUM(F32:F40)</f>
        <v>7251900</v>
      </c>
      <c r="G42" s="51"/>
      <c r="H42" s="139">
        <f>SUM(H32:H40)</f>
        <v>5949361</v>
      </c>
      <c r="I42" s="154"/>
      <c r="J42" s="155">
        <f>SUM(J32:J40)</f>
        <v>-209620</v>
      </c>
      <c r="K42" s="51"/>
      <c r="L42" s="139">
        <f>SUM(L32:L40)</f>
        <v>-290127</v>
      </c>
    </row>
    <row r="43" spans="1:12" ht="16.5" customHeight="1">
      <c r="A43" s="6"/>
      <c r="B43" s="6"/>
      <c r="C43" s="35" t="s">
        <v>109</v>
      </c>
      <c r="D43" s="15"/>
      <c r="E43" s="1"/>
      <c r="F43" s="156">
        <v>-27073</v>
      </c>
      <c r="G43" s="51"/>
      <c r="H43" s="157">
        <v>-60502</v>
      </c>
      <c r="I43" s="51"/>
      <c r="J43" s="231">
        <v>-8674</v>
      </c>
      <c r="K43" s="154"/>
      <c r="L43" s="157">
        <v>-14361</v>
      </c>
    </row>
    <row r="44" spans="1:12" ht="4.5" customHeight="1">
      <c r="A44" s="6"/>
      <c r="D44" s="15"/>
      <c r="E44" s="1"/>
      <c r="F44" s="152"/>
      <c r="G44" s="51"/>
      <c r="H44" s="153"/>
      <c r="I44" s="154"/>
      <c r="J44" s="152"/>
      <c r="K44" s="51"/>
      <c r="L44" s="153"/>
    </row>
    <row r="45" spans="1:12" ht="16.5" customHeight="1">
      <c r="A45" s="1" t="s">
        <v>172</v>
      </c>
      <c r="C45" s="6"/>
      <c r="D45" s="15"/>
      <c r="E45" s="1"/>
      <c r="F45" s="156">
        <f>SUM(F42:F43)</f>
        <v>7224827</v>
      </c>
      <c r="G45" s="51"/>
      <c r="H45" s="157">
        <f>SUM(H42:H43)</f>
        <v>5888859</v>
      </c>
      <c r="I45" s="154"/>
      <c r="J45" s="156">
        <f>SUM(J42:J43)</f>
        <v>-218294</v>
      </c>
      <c r="K45" s="51"/>
      <c r="L45" s="157">
        <f>SUM(L42:L43)</f>
        <v>-304488</v>
      </c>
    </row>
    <row r="46" spans="2:11" ht="18.75" customHeight="1" hidden="1">
      <c r="B46" s="1"/>
      <c r="C46" s="6"/>
      <c r="D46" s="15"/>
      <c r="E46" s="1"/>
      <c r="G46" s="1"/>
      <c r="I46" s="15"/>
      <c r="K46" s="1"/>
    </row>
    <row r="47" spans="2:11" ht="24.75" customHeight="1" hidden="1">
      <c r="B47" s="1"/>
      <c r="C47" s="6"/>
      <c r="D47" s="15"/>
      <c r="E47" s="1"/>
      <c r="G47" s="1"/>
      <c r="I47" s="15"/>
      <c r="K47" s="1"/>
    </row>
    <row r="48" spans="2:11" ht="4.5" customHeight="1">
      <c r="B48" s="1"/>
      <c r="C48" s="6"/>
      <c r="D48" s="15"/>
      <c r="E48" s="1"/>
      <c r="G48" s="1"/>
      <c r="I48" s="15"/>
      <c r="K48" s="1"/>
    </row>
    <row r="49" spans="2:11" ht="16.5" customHeight="1">
      <c r="B49" s="1"/>
      <c r="C49" s="6"/>
      <c r="D49" s="15"/>
      <c r="E49" s="1"/>
      <c r="G49" s="1"/>
      <c r="I49" s="15"/>
      <c r="K49" s="1"/>
    </row>
    <row r="50" spans="2:11" ht="16.5" customHeight="1">
      <c r="B50" s="1"/>
      <c r="C50" s="6"/>
      <c r="D50" s="15"/>
      <c r="E50" s="1"/>
      <c r="G50" s="1"/>
      <c r="I50" s="15"/>
      <c r="K50" s="1"/>
    </row>
    <row r="51" spans="1:12" s="260" customFormat="1" ht="16.5" customHeight="1">
      <c r="A51" s="258"/>
      <c r="B51" s="256"/>
      <c r="D51" s="263"/>
      <c r="E51" s="256"/>
      <c r="F51" s="259"/>
      <c r="G51" s="256"/>
      <c r="H51" s="259"/>
      <c r="I51" s="263"/>
      <c r="J51" s="259"/>
      <c r="K51" s="256"/>
      <c r="L51" s="259"/>
    </row>
    <row r="52" spans="1:12" s="260" customFormat="1" ht="16.5" customHeight="1">
      <c r="A52" s="258"/>
      <c r="B52" s="256"/>
      <c r="D52" s="263"/>
      <c r="E52" s="256"/>
      <c r="F52" s="259"/>
      <c r="G52" s="256"/>
      <c r="H52" s="259"/>
      <c r="I52" s="263"/>
      <c r="J52" s="259"/>
      <c r="K52" s="256"/>
      <c r="L52" s="259"/>
    </row>
    <row r="53" spans="1:12" s="260" customFormat="1" ht="16.5" customHeight="1">
      <c r="A53" s="258"/>
      <c r="B53" s="256"/>
      <c r="D53" s="263"/>
      <c r="E53" s="256"/>
      <c r="F53" s="259"/>
      <c r="G53" s="256"/>
      <c r="H53" s="259"/>
      <c r="I53" s="263"/>
      <c r="J53" s="259"/>
      <c r="K53" s="256"/>
      <c r="L53" s="259"/>
    </row>
    <row r="54" spans="1:12" s="260" customFormat="1" ht="16.5" customHeight="1">
      <c r="A54" s="258"/>
      <c r="B54" s="256"/>
      <c r="D54" s="263"/>
      <c r="E54" s="256"/>
      <c r="F54" s="259"/>
      <c r="G54" s="256"/>
      <c r="H54" s="259"/>
      <c r="I54" s="263"/>
      <c r="J54" s="259"/>
      <c r="K54" s="256"/>
      <c r="L54" s="259"/>
    </row>
    <row r="55" spans="1:12" s="260" customFormat="1" ht="16.5" customHeight="1">
      <c r="A55" s="258"/>
      <c r="B55" s="256"/>
      <c r="D55" s="263"/>
      <c r="E55" s="256"/>
      <c r="F55" s="259"/>
      <c r="G55" s="256"/>
      <c r="H55" s="259"/>
      <c r="I55" s="263"/>
      <c r="J55" s="259"/>
      <c r="K55" s="256"/>
      <c r="L55" s="259"/>
    </row>
    <row r="56" spans="1:12" s="260" customFormat="1" ht="16.5" customHeight="1">
      <c r="A56" s="258"/>
      <c r="B56" s="256"/>
      <c r="D56" s="263"/>
      <c r="E56" s="256"/>
      <c r="F56" s="259"/>
      <c r="G56" s="256"/>
      <c r="H56" s="259"/>
      <c r="I56" s="263"/>
      <c r="J56" s="259"/>
      <c r="K56" s="256"/>
      <c r="L56" s="259"/>
    </row>
    <row r="57" spans="1:12" s="260" customFormat="1" ht="16.5" customHeight="1">
      <c r="A57" s="258"/>
      <c r="B57" s="256"/>
      <c r="D57" s="263"/>
      <c r="E57" s="256"/>
      <c r="F57" s="259"/>
      <c r="G57" s="256"/>
      <c r="H57" s="259"/>
      <c r="I57" s="263"/>
      <c r="J57" s="259"/>
      <c r="K57" s="256"/>
      <c r="L57" s="259"/>
    </row>
    <row r="58" spans="1:12" s="260" customFormat="1" ht="16.5" customHeight="1">
      <c r="A58" s="258"/>
      <c r="B58" s="256"/>
      <c r="D58" s="263"/>
      <c r="E58" s="256"/>
      <c r="F58" s="259"/>
      <c r="G58" s="256"/>
      <c r="H58" s="259"/>
      <c r="I58" s="263"/>
      <c r="J58" s="259"/>
      <c r="K58" s="256"/>
      <c r="L58" s="259"/>
    </row>
    <row r="59" spans="1:12" s="260" customFormat="1" ht="16.5" customHeight="1">
      <c r="A59" s="258"/>
      <c r="B59" s="256"/>
      <c r="D59" s="263"/>
      <c r="E59" s="256"/>
      <c r="F59" s="259"/>
      <c r="G59" s="256"/>
      <c r="H59" s="259"/>
      <c r="I59" s="263"/>
      <c r="J59" s="259"/>
      <c r="K59" s="256"/>
      <c r="L59" s="259"/>
    </row>
    <row r="60" spans="2:11" ht="9.75" customHeight="1">
      <c r="B60" s="1"/>
      <c r="C60" s="6"/>
      <c r="D60" s="15"/>
      <c r="E60" s="1"/>
      <c r="G60" s="1"/>
      <c r="I60" s="15"/>
      <c r="K60" s="1"/>
    </row>
    <row r="61" spans="1:12" ht="21.75" customHeight="1">
      <c r="A61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</row>
    <row r="62" spans="1:12" ht="16.5" customHeight="1">
      <c r="A62" s="1" t="s">
        <v>0</v>
      </c>
      <c r="B62" s="1"/>
      <c r="C62" s="1"/>
      <c r="G62" s="19"/>
      <c r="I62" s="20"/>
      <c r="K62" s="19"/>
      <c r="L62" s="218" t="s">
        <v>3</v>
      </c>
    </row>
    <row r="63" spans="1:11" ht="16.5" customHeight="1">
      <c r="A63" s="1" t="s">
        <v>110</v>
      </c>
      <c r="B63" s="1"/>
      <c r="C63" s="1"/>
      <c r="G63" s="19"/>
      <c r="I63" s="20"/>
      <c r="K63" s="19"/>
    </row>
    <row r="64" spans="1:12" ht="16.5" customHeight="1">
      <c r="A64" s="7" t="str">
        <f>'8-10 (9m)'!A3</f>
        <v>สำหรับงวดเก้าเดือนสิ้นสุดวันที่ 30 กันยายน พ.ศ. 2563</v>
      </c>
      <c r="B64" s="7"/>
      <c r="C64" s="7"/>
      <c r="D64" s="8"/>
      <c r="E64" s="9"/>
      <c r="F64" s="10"/>
      <c r="G64" s="32"/>
      <c r="H64" s="10"/>
      <c r="I64" s="33"/>
      <c r="J64" s="10"/>
      <c r="K64" s="32"/>
      <c r="L64" s="10"/>
    </row>
    <row r="65" spans="7:11" ht="16.5" customHeight="1">
      <c r="G65" s="19"/>
      <c r="I65" s="20"/>
      <c r="K65" s="19"/>
    </row>
    <row r="66" spans="1:12" ht="16.5" customHeight="1">
      <c r="A66" s="6"/>
      <c r="D66" s="15"/>
      <c r="E66" s="1"/>
      <c r="F66" s="184"/>
      <c r="G66" s="225"/>
      <c r="H66" s="186" t="s">
        <v>2</v>
      </c>
      <c r="I66" s="226"/>
      <c r="J66" s="184"/>
      <c r="K66" s="225"/>
      <c r="L66" s="186" t="s">
        <v>133</v>
      </c>
    </row>
    <row r="67" spans="4:12" ht="16.5" customHeight="1">
      <c r="D67" s="15"/>
      <c r="E67" s="1"/>
      <c r="F67" s="14" t="s">
        <v>214</v>
      </c>
      <c r="G67" s="1"/>
      <c r="H67" s="14" t="s">
        <v>161</v>
      </c>
      <c r="I67" s="15"/>
      <c r="J67" s="14" t="s">
        <v>214</v>
      </c>
      <c r="K67" s="1"/>
      <c r="L67" s="14" t="s">
        <v>161</v>
      </c>
    </row>
    <row r="68" spans="4:12" ht="16.5" customHeight="1">
      <c r="D68" s="151" t="s">
        <v>6</v>
      </c>
      <c r="E68" s="1"/>
      <c r="F68" s="12" t="s">
        <v>7</v>
      </c>
      <c r="G68" s="1"/>
      <c r="H68" s="12" t="s">
        <v>7</v>
      </c>
      <c r="I68" s="15"/>
      <c r="J68" s="12" t="s">
        <v>7</v>
      </c>
      <c r="K68" s="1"/>
      <c r="L68" s="12" t="s">
        <v>7</v>
      </c>
    </row>
    <row r="69" spans="1:12" ht="16.5" customHeight="1">
      <c r="A69" s="1" t="s">
        <v>111</v>
      </c>
      <c r="D69" s="15"/>
      <c r="E69" s="1"/>
      <c r="F69" s="57"/>
      <c r="G69" s="1"/>
      <c r="H69" s="14"/>
      <c r="I69" s="15"/>
      <c r="J69" s="57"/>
      <c r="K69" s="1"/>
      <c r="L69" s="14"/>
    </row>
    <row r="70" spans="1:12" ht="16.5" customHeight="1">
      <c r="A70" s="3" t="s">
        <v>11</v>
      </c>
      <c r="B70" s="6"/>
      <c r="E70" s="1"/>
      <c r="F70" s="155">
        <v>28233</v>
      </c>
      <c r="G70" s="51"/>
      <c r="H70" s="139">
        <v>22618</v>
      </c>
      <c r="I70" s="51"/>
      <c r="J70" s="246">
        <v>5000</v>
      </c>
      <c r="K70" s="154"/>
      <c r="L70" s="139">
        <v>2643</v>
      </c>
    </row>
    <row r="71" spans="1:12" ht="16.5" customHeight="1">
      <c r="A71" s="3" t="s">
        <v>129</v>
      </c>
      <c r="B71" s="6"/>
      <c r="D71" s="28">
        <v>21.4</v>
      </c>
      <c r="E71" s="1"/>
      <c r="F71" s="276">
        <v>0</v>
      </c>
      <c r="G71" s="51"/>
      <c r="H71" s="4">
        <v>0</v>
      </c>
      <c r="I71" s="51"/>
      <c r="J71" s="246">
        <v>670000</v>
      </c>
      <c r="K71" s="154"/>
      <c r="L71" s="139">
        <v>81900</v>
      </c>
    </row>
    <row r="72" spans="1:12" ht="16.5" customHeight="1">
      <c r="A72" s="3" t="s">
        <v>249</v>
      </c>
      <c r="B72" s="6"/>
      <c r="D72" s="28">
        <v>21.4</v>
      </c>
      <c r="E72" s="1"/>
      <c r="F72" s="276">
        <v>0</v>
      </c>
      <c r="G72" s="51"/>
      <c r="H72" s="139">
        <v>-500</v>
      </c>
      <c r="I72" s="51"/>
      <c r="J72" s="246">
        <v>-1745000</v>
      </c>
      <c r="K72" s="154"/>
      <c r="L72" s="139">
        <v>-11370847</v>
      </c>
    </row>
    <row r="73" spans="1:12" ht="16.5" customHeight="1">
      <c r="A73" s="3" t="s">
        <v>130</v>
      </c>
      <c r="B73" s="6"/>
      <c r="D73" s="28">
        <v>21.4</v>
      </c>
      <c r="E73" s="1"/>
      <c r="F73" s="276">
        <v>0</v>
      </c>
      <c r="G73" s="51"/>
      <c r="H73" s="139">
        <v>0</v>
      </c>
      <c r="I73" s="51"/>
      <c r="J73" s="246">
        <v>2194000</v>
      </c>
      <c r="K73" s="154"/>
      <c r="L73" s="139">
        <v>0</v>
      </c>
    </row>
    <row r="74" spans="1:12" s="235" customFormat="1" ht="16.5" customHeight="1">
      <c r="A74" s="234" t="s">
        <v>287</v>
      </c>
      <c r="C74" s="234"/>
      <c r="D74" s="238">
        <v>21.4</v>
      </c>
      <c r="E74" s="233"/>
      <c r="F74" s="276">
        <v>0</v>
      </c>
      <c r="G74" s="242"/>
      <c r="H74" s="243">
        <v>0</v>
      </c>
      <c r="I74" s="242"/>
      <c r="J74" s="246">
        <v>-165000</v>
      </c>
      <c r="K74" s="245"/>
      <c r="L74" s="243">
        <v>0</v>
      </c>
    </row>
    <row r="75" spans="1:12" ht="16.5" customHeight="1">
      <c r="A75" s="3" t="s">
        <v>250</v>
      </c>
      <c r="B75" s="6"/>
      <c r="D75" s="28"/>
      <c r="E75" s="1"/>
      <c r="F75" s="155"/>
      <c r="G75" s="51"/>
      <c r="H75" s="139"/>
      <c r="I75" s="51"/>
      <c r="J75" s="276"/>
      <c r="K75" s="154"/>
      <c r="L75" s="139"/>
    </row>
    <row r="76" spans="2:12" ht="16.5" customHeight="1">
      <c r="B76" s="6" t="s">
        <v>251</v>
      </c>
      <c r="D76" s="2">
        <v>10</v>
      </c>
      <c r="E76" s="1"/>
      <c r="F76" s="276">
        <v>-5134071</v>
      </c>
      <c r="G76" s="51"/>
      <c r="H76" s="139">
        <v>0</v>
      </c>
      <c r="I76" s="51"/>
      <c r="J76" s="246">
        <v>-5134071</v>
      </c>
      <c r="K76" s="154"/>
      <c r="L76" s="139">
        <v>0</v>
      </c>
    </row>
    <row r="77" spans="1:12" ht="16.5" customHeight="1">
      <c r="A77" s="3" t="s">
        <v>252</v>
      </c>
      <c r="B77" s="6"/>
      <c r="D77" s="28"/>
      <c r="E77" s="1"/>
      <c r="F77" s="155">
        <v>403</v>
      </c>
      <c r="G77" s="51"/>
      <c r="H77" s="139">
        <v>0</v>
      </c>
      <c r="I77" s="51"/>
      <c r="J77" s="246">
        <v>0</v>
      </c>
      <c r="K77" s="154"/>
      <c r="L77" s="139">
        <v>0</v>
      </c>
    </row>
    <row r="78" spans="1:12" ht="16.5" customHeight="1">
      <c r="A78" s="3" t="s">
        <v>253</v>
      </c>
      <c r="B78" s="6"/>
      <c r="D78" s="28"/>
      <c r="E78" s="1"/>
      <c r="F78" s="155">
        <v>-348095</v>
      </c>
      <c r="G78" s="51"/>
      <c r="H78" s="139">
        <v>0</v>
      </c>
      <c r="I78" s="51"/>
      <c r="J78" s="155">
        <v>0</v>
      </c>
      <c r="K78" s="154"/>
      <c r="L78" s="139">
        <v>0</v>
      </c>
    </row>
    <row r="79" spans="1:12" ht="16.5" customHeight="1">
      <c r="A79" s="3" t="s">
        <v>112</v>
      </c>
      <c r="B79" s="6"/>
      <c r="D79" s="28">
        <v>11.1</v>
      </c>
      <c r="E79" s="1"/>
      <c r="F79" s="276">
        <v>0</v>
      </c>
      <c r="G79" s="51"/>
      <c r="H79" s="139">
        <v>0</v>
      </c>
      <c r="I79" s="51"/>
      <c r="J79" s="246">
        <v>-3564030</v>
      </c>
      <c r="K79" s="154"/>
      <c r="L79" s="139">
        <v>-1100336</v>
      </c>
    </row>
    <row r="80" spans="1:12" s="235" customFormat="1" ht="16.5" customHeight="1">
      <c r="A80" s="234" t="s">
        <v>275</v>
      </c>
      <c r="C80" s="234"/>
      <c r="D80" s="238">
        <v>11.1</v>
      </c>
      <c r="E80" s="233"/>
      <c r="F80" s="276">
        <v>0</v>
      </c>
      <c r="G80" s="242"/>
      <c r="H80" s="243">
        <v>0</v>
      </c>
      <c r="I80" s="242"/>
      <c r="J80" s="246">
        <v>191</v>
      </c>
      <c r="K80" s="245"/>
      <c r="L80" s="243">
        <v>0</v>
      </c>
    </row>
    <row r="81" spans="1:12" ht="16.5" customHeight="1">
      <c r="A81" s="3" t="s">
        <v>196</v>
      </c>
      <c r="B81" s="6"/>
      <c r="D81" s="28">
        <v>11.1</v>
      </c>
      <c r="E81" s="1"/>
      <c r="F81" s="155">
        <v>-1474000</v>
      </c>
      <c r="G81" s="51"/>
      <c r="H81" s="139">
        <v>-50151</v>
      </c>
      <c r="I81" s="51"/>
      <c r="J81" s="246">
        <v>0</v>
      </c>
      <c r="K81" s="154"/>
      <c r="L81" s="139">
        <v>0</v>
      </c>
    </row>
    <row r="82" spans="1:12" ht="16.5" customHeight="1">
      <c r="A82" s="3" t="s">
        <v>276</v>
      </c>
      <c r="B82" s="6"/>
      <c r="D82" s="28"/>
      <c r="E82" s="1"/>
      <c r="F82" s="155">
        <v>-20000</v>
      </c>
      <c r="G82" s="51"/>
      <c r="H82" s="139">
        <v>0</v>
      </c>
      <c r="I82" s="51"/>
      <c r="J82" s="155">
        <v>0</v>
      </c>
      <c r="K82" s="154"/>
      <c r="L82" s="139">
        <v>0</v>
      </c>
    </row>
    <row r="83" spans="1:12" s="260" customFormat="1" ht="16.5" customHeight="1">
      <c r="A83" s="258" t="s">
        <v>277</v>
      </c>
      <c r="C83" s="258"/>
      <c r="D83" s="266">
        <v>11.1</v>
      </c>
      <c r="E83" s="256"/>
      <c r="F83" s="276">
        <v>-2186</v>
      </c>
      <c r="G83" s="269"/>
      <c r="H83" s="274">
        <v>0</v>
      </c>
      <c r="I83" s="269"/>
      <c r="J83" s="276">
        <v>-2186</v>
      </c>
      <c r="K83" s="275"/>
      <c r="L83" s="274">
        <v>0</v>
      </c>
    </row>
    <row r="84" spans="1:12" s="260" customFormat="1" ht="16.5" customHeight="1">
      <c r="A84" s="258" t="s">
        <v>291</v>
      </c>
      <c r="B84" s="256"/>
      <c r="D84" s="263"/>
      <c r="E84" s="256"/>
      <c r="F84" s="276">
        <v>0</v>
      </c>
      <c r="G84" s="256"/>
      <c r="H84" s="259">
        <v>0</v>
      </c>
      <c r="I84" s="263"/>
      <c r="J84" s="276">
        <v>0</v>
      </c>
      <c r="K84" s="256"/>
      <c r="L84" s="259">
        <v>1227</v>
      </c>
    </row>
    <row r="85" spans="1:12" ht="16.5" customHeight="1">
      <c r="A85" s="3" t="s">
        <v>113</v>
      </c>
      <c r="B85" s="6"/>
      <c r="E85" s="1"/>
      <c r="F85" s="155">
        <v>0</v>
      </c>
      <c r="G85" s="51"/>
      <c r="H85" s="139">
        <v>-38791</v>
      </c>
      <c r="I85" s="51"/>
      <c r="J85" s="155">
        <v>0</v>
      </c>
      <c r="K85" s="154"/>
      <c r="L85" s="139">
        <v>0</v>
      </c>
    </row>
    <row r="86" spans="1:12" ht="16.5" customHeight="1">
      <c r="A86" s="3" t="s">
        <v>114</v>
      </c>
      <c r="B86" s="6"/>
      <c r="E86" s="1"/>
      <c r="F86" s="155">
        <v>-5052909</v>
      </c>
      <c r="G86" s="51"/>
      <c r="H86" s="139">
        <v>-12558123</v>
      </c>
      <c r="I86" s="51"/>
      <c r="J86" s="246">
        <v>-877785</v>
      </c>
      <c r="K86" s="154"/>
      <c r="L86" s="139">
        <v>-29983</v>
      </c>
    </row>
    <row r="87" spans="1:12" ht="16.5" customHeight="1">
      <c r="A87" s="3" t="s">
        <v>286</v>
      </c>
      <c r="B87" s="6"/>
      <c r="E87" s="1"/>
      <c r="F87" s="155">
        <v>16411</v>
      </c>
      <c r="G87" s="51"/>
      <c r="H87" s="139">
        <v>321</v>
      </c>
      <c r="I87" s="51"/>
      <c r="J87" s="246">
        <v>7363</v>
      </c>
      <c r="K87" s="154"/>
      <c r="L87" s="139">
        <v>0</v>
      </c>
    </row>
    <row r="88" spans="1:12" ht="16.5" customHeight="1">
      <c r="A88" s="3" t="s">
        <v>146</v>
      </c>
      <c r="B88" s="6"/>
      <c r="E88" s="1"/>
      <c r="F88" s="276">
        <v>-18982</v>
      </c>
      <c r="G88" s="51"/>
      <c r="H88" s="139">
        <v>-170506</v>
      </c>
      <c r="I88" s="51"/>
      <c r="J88" s="246">
        <v>-1590</v>
      </c>
      <c r="K88" s="154"/>
      <c r="L88" s="139">
        <v>-2821</v>
      </c>
    </row>
    <row r="89" spans="1:12" ht="16.5" customHeight="1">
      <c r="A89" s="3" t="s">
        <v>199</v>
      </c>
      <c r="B89" s="6"/>
      <c r="D89" s="266">
        <v>21.6</v>
      </c>
      <c r="E89" s="1"/>
      <c r="F89" s="276">
        <v>0</v>
      </c>
      <c r="G89" s="51"/>
      <c r="H89" s="139">
        <v>0</v>
      </c>
      <c r="I89" s="51"/>
      <c r="J89" s="246">
        <v>59525</v>
      </c>
      <c r="K89" s="154"/>
      <c r="L89" s="139">
        <v>214002</v>
      </c>
    </row>
    <row r="90" spans="1:12" ht="16.5" customHeight="1">
      <c r="A90" s="3" t="s">
        <v>131</v>
      </c>
      <c r="B90" s="6"/>
      <c r="E90" s="1"/>
      <c r="F90" s="276">
        <v>0</v>
      </c>
      <c r="G90" s="51"/>
      <c r="H90" s="139">
        <v>0</v>
      </c>
      <c r="I90" s="51"/>
      <c r="J90" s="246">
        <v>3502597</v>
      </c>
      <c r="K90" s="154"/>
      <c r="L90" s="139">
        <v>3487759</v>
      </c>
    </row>
    <row r="91" spans="1:12" ht="16.5" customHeight="1">
      <c r="A91" s="3" t="s">
        <v>115</v>
      </c>
      <c r="B91" s="6"/>
      <c r="E91" s="1"/>
      <c r="F91" s="155">
        <v>27480</v>
      </c>
      <c r="G91" s="51"/>
      <c r="H91" s="139">
        <v>14577</v>
      </c>
      <c r="I91" s="51"/>
      <c r="J91" s="246">
        <v>291658</v>
      </c>
      <c r="K91" s="154"/>
      <c r="L91" s="274">
        <v>17424</v>
      </c>
    </row>
    <row r="92" spans="1:12" ht="16.5" customHeight="1">
      <c r="A92" s="3" t="s">
        <v>200</v>
      </c>
      <c r="B92" s="6"/>
      <c r="E92" s="1"/>
      <c r="F92" s="156">
        <v>-8954</v>
      </c>
      <c r="G92" s="51"/>
      <c r="H92" s="157">
        <v>-26170</v>
      </c>
      <c r="I92" s="51"/>
      <c r="J92" s="231">
        <v>0</v>
      </c>
      <c r="K92" s="154"/>
      <c r="L92" s="157">
        <v>0</v>
      </c>
    </row>
    <row r="93" spans="5:12" ht="6" customHeight="1">
      <c r="E93" s="1"/>
      <c r="F93" s="152"/>
      <c r="G93" s="51"/>
      <c r="H93" s="153"/>
      <c r="I93" s="154"/>
      <c r="J93" s="152"/>
      <c r="K93" s="51"/>
      <c r="L93" s="153"/>
    </row>
    <row r="94" spans="1:12" ht="16.5" customHeight="1">
      <c r="A94" s="1" t="s">
        <v>201</v>
      </c>
      <c r="C94" s="6"/>
      <c r="E94" s="1"/>
      <c r="F94" s="156">
        <f>SUM(F70:F92)</f>
        <v>-11986670</v>
      </c>
      <c r="G94" s="51"/>
      <c r="H94" s="157">
        <f>SUM(H70:H92)</f>
        <v>-12806725</v>
      </c>
      <c r="I94" s="154"/>
      <c r="J94" s="156">
        <f>SUM(J70:J92)</f>
        <v>-4759328</v>
      </c>
      <c r="K94" s="51"/>
      <c r="L94" s="157">
        <f>SUM(L70:L92)</f>
        <v>-8699032</v>
      </c>
    </row>
    <row r="95" spans="5:12" ht="9.75" customHeight="1">
      <c r="E95" s="1"/>
      <c r="F95" s="152"/>
      <c r="G95" s="51"/>
      <c r="H95" s="153"/>
      <c r="I95" s="154"/>
      <c r="J95" s="152"/>
      <c r="K95" s="51"/>
      <c r="L95" s="153"/>
    </row>
    <row r="96" spans="1:12" ht="16.5" customHeight="1">
      <c r="A96" s="1" t="s">
        <v>116</v>
      </c>
      <c r="E96" s="1"/>
      <c r="F96" s="152"/>
      <c r="G96" s="51"/>
      <c r="H96" s="153"/>
      <c r="I96" s="154"/>
      <c r="J96" s="152"/>
      <c r="K96" s="51"/>
      <c r="L96" s="153"/>
    </row>
    <row r="97" spans="1:12" ht="16.5" customHeight="1">
      <c r="A97" s="3" t="s">
        <v>117</v>
      </c>
      <c r="B97" s="158"/>
      <c r="C97" s="158"/>
      <c r="D97" s="2">
        <v>15</v>
      </c>
      <c r="E97" s="1"/>
      <c r="F97" s="159">
        <v>3866948</v>
      </c>
      <c r="G97" s="160"/>
      <c r="H97" s="161">
        <v>7409711</v>
      </c>
      <c r="I97" s="160"/>
      <c r="J97" s="247">
        <v>2605767</v>
      </c>
      <c r="K97" s="162"/>
      <c r="L97" s="161">
        <v>7348554</v>
      </c>
    </row>
    <row r="98" spans="1:12" ht="16.5" customHeight="1">
      <c r="A98" s="3" t="s">
        <v>118</v>
      </c>
      <c r="B98" s="6"/>
      <c r="D98" s="2">
        <v>15</v>
      </c>
      <c r="E98" s="1"/>
      <c r="F98" s="159">
        <v>-2986303</v>
      </c>
      <c r="G98" s="163"/>
      <c r="H98" s="161">
        <v>-6836582</v>
      </c>
      <c r="I98" s="163"/>
      <c r="J98" s="247">
        <v>-2371698</v>
      </c>
      <c r="K98" s="164"/>
      <c r="L98" s="161">
        <v>-6813326</v>
      </c>
    </row>
    <row r="99" spans="1:12" ht="16.5" customHeight="1">
      <c r="A99" s="3" t="s">
        <v>169</v>
      </c>
      <c r="B99" s="6"/>
      <c r="D99" s="2">
        <v>16</v>
      </c>
      <c r="E99" s="1"/>
      <c r="F99" s="159">
        <v>246142</v>
      </c>
      <c r="G99" s="163"/>
      <c r="H99" s="161">
        <v>4984262</v>
      </c>
      <c r="I99" s="163"/>
      <c r="J99" s="247">
        <v>0</v>
      </c>
      <c r="K99" s="164"/>
      <c r="L99" s="161">
        <v>4876000</v>
      </c>
    </row>
    <row r="100" spans="1:12" ht="16.5" customHeight="1">
      <c r="A100" s="3" t="s">
        <v>119</v>
      </c>
      <c r="B100" s="6"/>
      <c r="D100" s="2">
        <v>16</v>
      </c>
      <c r="E100" s="1"/>
      <c r="F100" s="159">
        <v>-117870</v>
      </c>
      <c r="G100" s="163"/>
      <c r="H100" s="161">
        <v>-243310</v>
      </c>
      <c r="I100" s="163"/>
      <c r="J100" s="247">
        <v>0</v>
      </c>
      <c r="K100" s="164"/>
      <c r="L100" s="161">
        <v>0</v>
      </c>
    </row>
    <row r="101" spans="1:12" ht="16.5" customHeight="1">
      <c r="A101" s="3" t="s">
        <v>158</v>
      </c>
      <c r="B101" s="6"/>
      <c r="D101" s="28">
        <v>21.5</v>
      </c>
      <c r="E101" s="1"/>
      <c r="F101" s="247">
        <v>0</v>
      </c>
      <c r="G101" s="163"/>
      <c r="H101" s="161">
        <v>0</v>
      </c>
      <c r="I101" s="163"/>
      <c r="J101" s="247">
        <v>2380000</v>
      </c>
      <c r="K101" s="164"/>
      <c r="L101" s="161">
        <v>2051000</v>
      </c>
    </row>
    <row r="102" spans="1:12" ht="16.5" customHeight="1">
      <c r="A102" s="3" t="s">
        <v>254</v>
      </c>
      <c r="B102" s="6"/>
      <c r="D102" s="28">
        <v>21.5</v>
      </c>
      <c r="E102" s="1"/>
      <c r="F102" s="159">
        <v>-49756</v>
      </c>
      <c r="G102" s="163"/>
      <c r="H102" s="161">
        <v>0</v>
      </c>
      <c r="I102" s="163"/>
      <c r="J102" s="247">
        <v>-24000</v>
      </c>
      <c r="K102" s="164"/>
      <c r="L102" s="161">
        <v>-8290</v>
      </c>
    </row>
    <row r="103" spans="1:12" ht="16.5" customHeight="1">
      <c r="A103" s="3" t="s">
        <v>120</v>
      </c>
      <c r="B103" s="6"/>
      <c r="E103" s="1"/>
      <c r="F103" s="159">
        <v>0</v>
      </c>
      <c r="G103" s="163"/>
      <c r="H103" s="161">
        <v>-3455</v>
      </c>
      <c r="I103" s="163"/>
      <c r="J103" s="247">
        <v>0</v>
      </c>
      <c r="K103" s="164"/>
      <c r="L103" s="161">
        <v>0</v>
      </c>
    </row>
    <row r="104" spans="1:12" ht="16.5" customHeight="1">
      <c r="A104" s="3" t="s">
        <v>255</v>
      </c>
      <c r="B104" s="6"/>
      <c r="E104" s="1"/>
      <c r="F104" s="159">
        <v>-82854</v>
      </c>
      <c r="G104" s="163"/>
      <c r="H104" s="161">
        <v>0</v>
      </c>
      <c r="I104" s="163"/>
      <c r="J104" s="247">
        <v>-13910</v>
      </c>
      <c r="K104" s="164"/>
      <c r="L104" s="161">
        <v>0</v>
      </c>
    </row>
    <row r="105" spans="1:12" ht="16.5" customHeight="1">
      <c r="A105" s="3" t="s">
        <v>197</v>
      </c>
      <c r="B105" s="6"/>
      <c r="D105" s="2">
        <v>17</v>
      </c>
      <c r="E105" s="1"/>
      <c r="F105" s="159">
        <v>2200000</v>
      </c>
      <c r="G105" s="163"/>
      <c r="H105" s="161">
        <v>7000000</v>
      </c>
      <c r="I105" s="163"/>
      <c r="J105" s="247">
        <v>2200000</v>
      </c>
      <c r="K105" s="164"/>
      <c r="L105" s="161">
        <v>7000000</v>
      </c>
    </row>
    <row r="106" spans="1:12" ht="16.5" customHeight="1">
      <c r="A106" s="3" t="s">
        <v>198</v>
      </c>
      <c r="B106" s="6"/>
      <c r="D106" s="2">
        <v>17</v>
      </c>
      <c r="E106" s="1"/>
      <c r="F106" s="159">
        <v>-3000000</v>
      </c>
      <c r="G106" s="163"/>
      <c r="H106" s="161">
        <v>-1000000</v>
      </c>
      <c r="I106" s="163"/>
      <c r="J106" s="247">
        <v>-3000000</v>
      </c>
      <c r="K106" s="164"/>
      <c r="L106" s="161">
        <v>-1000000</v>
      </c>
    </row>
    <row r="107" spans="1:12" ht="16.5" customHeight="1">
      <c r="A107" s="3" t="s">
        <v>208</v>
      </c>
      <c r="B107" s="6"/>
      <c r="D107" s="2">
        <v>17</v>
      </c>
      <c r="E107" s="1"/>
      <c r="F107" s="247">
        <v>-2200</v>
      </c>
      <c r="G107" s="163"/>
      <c r="H107" s="161">
        <v>-7700</v>
      </c>
      <c r="I107" s="163"/>
      <c r="J107" s="247">
        <v>-2200</v>
      </c>
      <c r="K107" s="164"/>
      <c r="L107" s="161">
        <v>-7700</v>
      </c>
    </row>
    <row r="108" spans="1:12" ht="16.5" customHeight="1">
      <c r="A108" s="3" t="s">
        <v>186</v>
      </c>
      <c r="B108" s="6"/>
      <c r="E108" s="1"/>
      <c r="F108" s="159"/>
      <c r="G108" s="163"/>
      <c r="H108" s="161"/>
      <c r="I108" s="163"/>
      <c r="J108" s="159"/>
      <c r="K108" s="164"/>
      <c r="L108" s="161"/>
    </row>
    <row r="109" spans="2:12" ht="16.5" customHeight="1">
      <c r="B109" s="6" t="s">
        <v>187</v>
      </c>
      <c r="D109" s="28"/>
      <c r="E109" s="1"/>
      <c r="F109" s="159">
        <v>384625</v>
      </c>
      <c r="G109" s="163"/>
      <c r="H109" s="161">
        <v>444494</v>
      </c>
      <c r="I109" s="163"/>
      <c r="J109" s="247">
        <v>0</v>
      </c>
      <c r="K109" s="164"/>
      <c r="L109" s="161">
        <v>0</v>
      </c>
    </row>
    <row r="110" spans="1:12" ht="16.5" customHeight="1">
      <c r="A110" s="3" t="s">
        <v>181</v>
      </c>
      <c r="B110" s="6"/>
      <c r="E110" s="1"/>
      <c r="F110" s="159">
        <v>-1118937</v>
      </c>
      <c r="G110" s="163"/>
      <c r="H110" s="161">
        <v>-932382</v>
      </c>
      <c r="I110" s="163"/>
      <c r="J110" s="247">
        <v>-1118937</v>
      </c>
      <c r="K110" s="164"/>
      <c r="L110" s="161">
        <v>-932382</v>
      </c>
    </row>
    <row r="111" spans="1:12" ht="16.5" customHeight="1">
      <c r="A111" s="3" t="s">
        <v>121</v>
      </c>
      <c r="B111" s="6"/>
      <c r="E111" s="1"/>
      <c r="F111" s="165">
        <v>-980325</v>
      </c>
      <c r="G111" s="163"/>
      <c r="H111" s="166">
        <v>-795423</v>
      </c>
      <c r="I111" s="163"/>
      <c r="J111" s="232">
        <v>-564110</v>
      </c>
      <c r="K111" s="164"/>
      <c r="L111" s="166">
        <v>-393162</v>
      </c>
    </row>
    <row r="112" spans="5:12" ht="6" customHeight="1">
      <c r="E112" s="1"/>
      <c r="F112" s="155"/>
      <c r="G112" s="51"/>
      <c r="H112" s="139"/>
      <c r="I112" s="154"/>
      <c r="J112" s="155"/>
      <c r="K112" s="51"/>
      <c r="L112" s="139"/>
    </row>
    <row r="113" spans="1:12" ht="16.5" customHeight="1">
      <c r="A113" s="1" t="s">
        <v>188</v>
      </c>
      <c r="C113" s="6"/>
      <c r="E113" s="1"/>
      <c r="F113" s="156">
        <f>SUM(F97:F112)</f>
        <v>-1640530</v>
      </c>
      <c r="G113" s="51"/>
      <c r="H113" s="157">
        <f>SUM(H97:H111)</f>
        <v>10019615</v>
      </c>
      <c r="I113" s="154"/>
      <c r="J113" s="156">
        <f>SUM(J97:J112)</f>
        <v>90912</v>
      </c>
      <c r="K113" s="51"/>
      <c r="L113" s="157">
        <f>SUM(L97:L111)</f>
        <v>12120694</v>
      </c>
    </row>
    <row r="114" spans="5:12" ht="6.75" customHeight="1">
      <c r="E114" s="1"/>
      <c r="F114" s="139"/>
      <c r="G114" s="50"/>
      <c r="H114" s="139"/>
      <c r="I114" s="167"/>
      <c r="J114" s="139"/>
      <c r="K114" s="50"/>
      <c r="L114" s="139"/>
    </row>
    <row r="115" spans="1:12" s="260" customFormat="1" ht="16.5" customHeight="1">
      <c r="A115" s="258"/>
      <c r="B115" s="256"/>
      <c r="D115" s="263"/>
      <c r="E115" s="256"/>
      <c r="F115" s="259"/>
      <c r="G115" s="256"/>
      <c r="H115" s="259"/>
      <c r="I115" s="263"/>
      <c r="J115" s="259"/>
      <c r="K115" s="256"/>
      <c r="L115" s="259"/>
    </row>
    <row r="116" spans="1:12" s="260" customFormat="1" ht="16.5" customHeight="1">
      <c r="A116" s="258"/>
      <c r="B116" s="256"/>
      <c r="D116" s="263"/>
      <c r="E116" s="256"/>
      <c r="F116" s="259"/>
      <c r="G116" s="256"/>
      <c r="H116" s="259"/>
      <c r="I116" s="263"/>
      <c r="J116" s="259"/>
      <c r="K116" s="256"/>
      <c r="L116" s="259"/>
    </row>
    <row r="117" spans="1:12" s="260" customFormat="1" ht="16.5" customHeight="1">
      <c r="A117" s="258"/>
      <c r="B117" s="256"/>
      <c r="D117" s="263"/>
      <c r="E117" s="256"/>
      <c r="F117" s="259"/>
      <c r="G117" s="256"/>
      <c r="H117" s="259"/>
      <c r="I117" s="263"/>
      <c r="J117" s="259"/>
      <c r="K117" s="256"/>
      <c r="L117" s="259"/>
    </row>
    <row r="118" spans="1:12" s="260" customFormat="1" ht="16.5" customHeight="1">
      <c r="A118" s="258"/>
      <c r="B118" s="256"/>
      <c r="D118" s="263"/>
      <c r="E118" s="256"/>
      <c r="F118" s="259"/>
      <c r="G118" s="256"/>
      <c r="H118" s="259"/>
      <c r="I118" s="263"/>
      <c r="J118" s="259"/>
      <c r="K118" s="256"/>
      <c r="L118" s="259"/>
    </row>
    <row r="119" spans="1:12" s="260" customFormat="1" ht="6.75" customHeight="1">
      <c r="A119" s="258"/>
      <c r="B119" s="258"/>
      <c r="C119" s="258"/>
      <c r="D119" s="257"/>
      <c r="E119" s="256"/>
      <c r="F119" s="274"/>
      <c r="G119" s="50"/>
      <c r="H119" s="274"/>
      <c r="I119" s="167"/>
      <c r="J119" s="274"/>
      <c r="K119" s="50"/>
      <c r="L119" s="274"/>
    </row>
    <row r="120" spans="1:12" ht="21.75" customHeight="1">
      <c r="A120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</row>
    <row r="121" spans="1:12" ht="16.5" customHeight="1">
      <c r="A121" s="1" t="s">
        <v>0</v>
      </c>
      <c r="B121" s="1"/>
      <c r="C121" s="1"/>
      <c r="G121" s="19"/>
      <c r="I121" s="20"/>
      <c r="K121" s="19"/>
      <c r="L121" s="218" t="s">
        <v>3</v>
      </c>
    </row>
    <row r="122" spans="1:11" ht="16.5" customHeight="1">
      <c r="A122" s="1" t="s">
        <v>110</v>
      </c>
      <c r="B122" s="1"/>
      <c r="C122" s="1"/>
      <c r="G122" s="19"/>
      <c r="I122" s="20"/>
      <c r="K122" s="19"/>
    </row>
    <row r="123" spans="1:12" ht="16.5" customHeight="1">
      <c r="A123" s="7" t="str">
        <f>A3</f>
        <v>สำหรับงวดเก้าเดือนสิ้นสุดวันที่ 30 กันยายน พ.ศ. 2563</v>
      </c>
      <c r="B123" s="7"/>
      <c r="C123" s="7"/>
      <c r="D123" s="8"/>
      <c r="E123" s="9"/>
      <c r="F123" s="10"/>
      <c r="G123" s="32"/>
      <c r="H123" s="10"/>
      <c r="I123" s="33"/>
      <c r="J123" s="10"/>
      <c r="K123" s="32"/>
      <c r="L123" s="10"/>
    </row>
    <row r="124" spans="7:11" ht="16.5" customHeight="1">
      <c r="G124" s="19"/>
      <c r="I124" s="20"/>
      <c r="K124" s="19"/>
    </row>
    <row r="125" spans="1:12" ht="16.5" customHeight="1">
      <c r="A125" s="6"/>
      <c r="D125" s="15"/>
      <c r="E125" s="1"/>
      <c r="F125" s="184"/>
      <c r="G125" s="225"/>
      <c r="H125" s="186" t="s">
        <v>2</v>
      </c>
      <c r="I125" s="226"/>
      <c r="J125" s="184"/>
      <c r="K125" s="225"/>
      <c r="L125" s="186" t="s">
        <v>133</v>
      </c>
    </row>
    <row r="126" spans="4:12" ht="16.5" customHeight="1">
      <c r="D126" s="15"/>
      <c r="E126" s="1"/>
      <c r="F126" s="14" t="s">
        <v>214</v>
      </c>
      <c r="G126" s="1"/>
      <c r="H126" s="14" t="s">
        <v>161</v>
      </c>
      <c r="I126" s="15"/>
      <c r="J126" s="14" t="s">
        <v>214</v>
      </c>
      <c r="K126" s="1"/>
      <c r="L126" s="14" t="s">
        <v>161</v>
      </c>
    </row>
    <row r="127" spans="4:12" ht="16.5" customHeight="1">
      <c r="D127" s="15"/>
      <c r="E127" s="1"/>
      <c r="F127" s="12" t="s">
        <v>7</v>
      </c>
      <c r="G127" s="1"/>
      <c r="H127" s="12" t="s">
        <v>7</v>
      </c>
      <c r="I127" s="15"/>
      <c r="J127" s="12" t="s">
        <v>7</v>
      </c>
      <c r="K127" s="1"/>
      <c r="L127" s="12" t="s">
        <v>7</v>
      </c>
    </row>
    <row r="128" spans="5:10" ht="16.5" customHeight="1">
      <c r="E128" s="1"/>
      <c r="F128" s="18"/>
      <c r="J128" s="18"/>
    </row>
    <row r="129" spans="1:12" ht="15.75" customHeight="1">
      <c r="A129" s="1" t="s">
        <v>183</v>
      </c>
      <c r="E129" s="1"/>
      <c r="F129" s="155">
        <f>SUM(F45,F94,F113)</f>
        <v>-6402373</v>
      </c>
      <c r="G129" s="50"/>
      <c r="H129" s="139">
        <f>H45+H94+H113</f>
        <v>3101749</v>
      </c>
      <c r="I129" s="167"/>
      <c r="J129" s="155">
        <f>SUM(J45,J94,J113)</f>
        <v>-4886710</v>
      </c>
      <c r="K129" s="50"/>
      <c r="L129" s="139">
        <f>L45+L94+L113</f>
        <v>3117174</v>
      </c>
    </row>
    <row r="130" spans="1:12" ht="17.25" customHeight="1">
      <c r="A130" s="3" t="s">
        <v>122</v>
      </c>
      <c r="E130" s="1"/>
      <c r="F130" s="155">
        <f>'2-4'!H15</f>
        <v>10028952</v>
      </c>
      <c r="G130" s="51"/>
      <c r="H130" s="168">
        <v>5478570</v>
      </c>
      <c r="I130" s="51"/>
      <c r="J130" s="246">
        <f>'2-4'!L15</f>
        <v>5260281</v>
      </c>
      <c r="K130" s="154"/>
      <c r="L130" s="139">
        <v>544675</v>
      </c>
    </row>
    <row r="131" spans="1:12" ht="17.25" customHeight="1">
      <c r="A131" s="3" t="s">
        <v>204</v>
      </c>
      <c r="E131" s="1"/>
      <c r="F131" s="155"/>
      <c r="G131" s="51"/>
      <c r="H131" s="168"/>
      <c r="I131" s="51"/>
      <c r="J131" s="155"/>
      <c r="K131" s="154"/>
      <c r="L131" s="139"/>
    </row>
    <row r="132" spans="2:12" ht="15.75" customHeight="1">
      <c r="B132" s="3" t="s">
        <v>244</v>
      </c>
      <c r="E132" s="1"/>
      <c r="F132" s="156">
        <v>-60980</v>
      </c>
      <c r="G132" s="51"/>
      <c r="H132" s="157">
        <v>-44437</v>
      </c>
      <c r="I132" s="51"/>
      <c r="J132" s="231">
        <v>2318</v>
      </c>
      <c r="K132" s="154"/>
      <c r="L132" s="157">
        <v>-2715</v>
      </c>
    </row>
    <row r="133" spans="5:12" ht="7.5" customHeight="1">
      <c r="E133" s="1"/>
      <c r="F133" s="152"/>
      <c r="G133" s="51"/>
      <c r="H133" s="153"/>
      <c r="I133" s="154"/>
      <c r="J133" s="155"/>
      <c r="K133" s="51"/>
      <c r="L133" s="139"/>
    </row>
    <row r="134" spans="1:12" ht="15.75" customHeight="1" thickBot="1">
      <c r="A134" s="1" t="s">
        <v>123</v>
      </c>
      <c r="E134" s="1"/>
      <c r="F134" s="169">
        <f>SUM(F129:F132)</f>
        <v>3565599</v>
      </c>
      <c r="G134" s="51"/>
      <c r="H134" s="170">
        <f>SUM(H129:H132)</f>
        <v>8535882</v>
      </c>
      <c r="I134" s="154"/>
      <c r="J134" s="169">
        <f>SUM(J129:J132)</f>
        <v>375889</v>
      </c>
      <c r="K134" s="51"/>
      <c r="L134" s="170">
        <f>SUM(L129:L132)</f>
        <v>3659134</v>
      </c>
    </row>
    <row r="135" spans="5:10" ht="15" customHeight="1" thickTop="1">
      <c r="E135" s="1"/>
      <c r="F135" s="155"/>
      <c r="J135" s="155"/>
    </row>
    <row r="136" spans="1:12" ht="18.75" customHeight="1">
      <c r="A136" s="1" t="s">
        <v>124</v>
      </c>
      <c r="E136" s="1"/>
      <c r="F136" s="155"/>
      <c r="G136" s="50"/>
      <c r="H136" s="139"/>
      <c r="I136" s="167"/>
      <c r="J136" s="155"/>
      <c r="K136" s="50"/>
      <c r="L136" s="139"/>
    </row>
    <row r="137" spans="1:12" ht="18.75" customHeight="1">
      <c r="A137" s="35" t="s">
        <v>125</v>
      </c>
      <c r="E137" s="1"/>
      <c r="F137" s="155"/>
      <c r="G137" s="50"/>
      <c r="H137" s="139"/>
      <c r="I137" s="167"/>
      <c r="J137" s="155"/>
      <c r="K137" s="50"/>
      <c r="L137" s="139"/>
    </row>
    <row r="138" spans="1:12" ht="18.75" customHeight="1">
      <c r="A138" s="6"/>
      <c r="B138" s="6"/>
      <c r="C138" s="6" t="s">
        <v>126</v>
      </c>
      <c r="E138" s="1"/>
      <c r="F138" s="156">
        <f>F134</f>
        <v>3565599</v>
      </c>
      <c r="G138" s="51"/>
      <c r="H138" s="157">
        <v>8535882</v>
      </c>
      <c r="I138" s="51"/>
      <c r="J138" s="156">
        <f>J134</f>
        <v>375889</v>
      </c>
      <c r="K138" s="154"/>
      <c r="L138" s="157">
        <v>3659134</v>
      </c>
    </row>
    <row r="139" spans="5:12" ht="7.5" customHeight="1">
      <c r="E139" s="1"/>
      <c r="F139" s="152"/>
      <c r="G139" s="51"/>
      <c r="H139" s="153"/>
      <c r="I139" s="154"/>
      <c r="J139" s="155"/>
      <c r="K139" s="51"/>
      <c r="L139" s="139"/>
    </row>
    <row r="140" spans="1:12" ht="18.75" customHeight="1" thickBot="1">
      <c r="A140" s="1"/>
      <c r="E140" s="1"/>
      <c r="F140" s="169">
        <f>SUM(F138)</f>
        <v>3565599</v>
      </c>
      <c r="G140" s="51"/>
      <c r="H140" s="170">
        <f>SUM(H138:H139)</f>
        <v>8535882</v>
      </c>
      <c r="I140" s="154"/>
      <c r="J140" s="169">
        <f>SUM(J138)</f>
        <v>375889</v>
      </c>
      <c r="K140" s="51"/>
      <c r="L140" s="170">
        <f>SUM(L138:L139)</f>
        <v>3659134</v>
      </c>
    </row>
    <row r="141" spans="5:12" ht="18.75" customHeight="1" thickTop="1">
      <c r="E141" s="1"/>
      <c r="F141" s="171"/>
      <c r="G141" s="172"/>
      <c r="H141" s="173"/>
      <c r="I141" s="174"/>
      <c r="J141" s="171"/>
      <c r="K141" s="172"/>
      <c r="L141" s="173"/>
    </row>
    <row r="142" spans="1:12" ht="18.75" customHeight="1">
      <c r="A142" s="1" t="s">
        <v>272</v>
      </c>
      <c r="E142" s="1"/>
      <c r="F142" s="152"/>
      <c r="G142" s="51"/>
      <c r="H142" s="153"/>
      <c r="I142" s="154"/>
      <c r="J142" s="152"/>
      <c r="K142" s="51"/>
      <c r="L142" s="153"/>
    </row>
    <row r="143" spans="1:12" ht="18.75" customHeight="1">
      <c r="A143" s="35" t="s">
        <v>205</v>
      </c>
      <c r="B143" s="6"/>
      <c r="C143" s="6"/>
      <c r="E143" s="1"/>
      <c r="F143" s="17"/>
      <c r="G143" s="6"/>
      <c r="H143" s="6"/>
      <c r="I143" s="6"/>
      <c r="J143" s="17"/>
      <c r="K143" s="6"/>
      <c r="L143" s="260"/>
    </row>
    <row r="144" spans="1:12" ht="18.75" customHeight="1">
      <c r="A144" s="35"/>
      <c r="C144" s="6" t="s">
        <v>256</v>
      </c>
      <c r="E144" s="1"/>
      <c r="F144" s="17">
        <v>172545</v>
      </c>
      <c r="G144" s="51"/>
      <c r="H144" s="216">
        <v>-7443323</v>
      </c>
      <c r="I144" s="50"/>
      <c r="J144" s="246" t="s">
        <v>206</v>
      </c>
      <c r="K144" s="167"/>
      <c r="L144" s="274">
        <v>0</v>
      </c>
    </row>
    <row r="145" spans="1:12" ht="18.75" customHeight="1">
      <c r="A145" s="35" t="s">
        <v>132</v>
      </c>
      <c r="B145" s="6"/>
      <c r="C145" s="6"/>
      <c r="D145" s="15"/>
      <c r="E145" s="1"/>
      <c r="F145" s="17">
        <v>175427</v>
      </c>
      <c r="G145" s="51"/>
      <c r="H145" s="216">
        <v>721866</v>
      </c>
      <c r="I145" s="50"/>
      <c r="J145" s="246" t="s">
        <v>206</v>
      </c>
      <c r="K145" s="167"/>
      <c r="L145" s="274">
        <v>0</v>
      </c>
    </row>
    <row r="146" spans="1:12" ht="18.75" customHeight="1">
      <c r="A146" s="267" t="s">
        <v>283</v>
      </c>
      <c r="B146" s="35"/>
      <c r="C146" s="6"/>
      <c r="D146" s="15"/>
      <c r="E146" s="1"/>
      <c r="F146" s="17"/>
      <c r="G146" s="51"/>
      <c r="H146" s="216"/>
      <c r="I146" s="50"/>
      <c r="J146" s="155"/>
      <c r="K146" s="167"/>
      <c r="L146" s="274"/>
    </row>
    <row r="147" spans="3:12" ht="18.75" customHeight="1">
      <c r="C147" s="35" t="s">
        <v>127</v>
      </c>
      <c r="D147" s="15"/>
      <c r="E147" s="1"/>
      <c r="F147" s="276" t="s">
        <v>206</v>
      </c>
      <c r="G147" s="51"/>
      <c r="H147" s="216">
        <v>893021</v>
      </c>
      <c r="I147" s="50"/>
      <c r="J147" s="246" t="s">
        <v>206</v>
      </c>
      <c r="K147" s="167"/>
      <c r="L147" s="274">
        <v>0</v>
      </c>
    </row>
    <row r="148" spans="1:12" ht="18.75" customHeight="1">
      <c r="A148" s="35" t="s">
        <v>258</v>
      </c>
      <c r="B148" s="35"/>
      <c r="C148" s="35"/>
      <c r="D148" s="15"/>
      <c r="E148" s="1"/>
      <c r="F148" s="17"/>
      <c r="G148" s="51"/>
      <c r="H148" s="216"/>
      <c r="I148" s="50"/>
      <c r="J148" s="155"/>
      <c r="K148" s="167"/>
      <c r="L148" s="274"/>
    </row>
    <row r="149" spans="1:12" ht="18.75" customHeight="1">
      <c r="A149" s="35"/>
      <c r="C149" s="6" t="s">
        <v>259</v>
      </c>
      <c r="D149" s="15"/>
      <c r="E149" s="1"/>
      <c r="F149" s="276" t="s">
        <v>206</v>
      </c>
      <c r="G149" s="51"/>
      <c r="H149" s="216">
        <v>34531</v>
      </c>
      <c r="I149" s="50"/>
      <c r="J149" s="246" t="s">
        <v>206</v>
      </c>
      <c r="K149" s="167"/>
      <c r="L149" s="274">
        <v>34531</v>
      </c>
    </row>
    <row r="150" spans="1:12" ht="18.75" customHeight="1">
      <c r="A150" s="35" t="s">
        <v>257</v>
      </c>
      <c r="B150" s="6"/>
      <c r="C150" s="6"/>
      <c r="D150" s="15"/>
      <c r="E150" s="1"/>
      <c r="F150" s="17">
        <v>1702041</v>
      </c>
      <c r="G150" s="51"/>
      <c r="H150" s="24">
        <v>0</v>
      </c>
      <c r="I150" s="50"/>
      <c r="J150" s="155">
        <v>326785</v>
      </c>
      <c r="K150" s="167"/>
      <c r="L150" s="24">
        <v>0</v>
      </c>
    </row>
    <row r="151" spans="1:12" ht="18.75" customHeight="1">
      <c r="A151" s="239" t="s">
        <v>207</v>
      </c>
      <c r="B151" s="6"/>
      <c r="C151" s="6"/>
      <c r="D151" s="15"/>
      <c r="E151" s="1"/>
      <c r="F151" s="276" t="s">
        <v>206</v>
      </c>
      <c r="G151" s="51"/>
      <c r="H151" s="216">
        <v>3808</v>
      </c>
      <c r="I151" s="50"/>
      <c r="J151" s="246">
        <v>0</v>
      </c>
      <c r="K151" s="167"/>
      <c r="L151" s="274" t="s">
        <v>206</v>
      </c>
    </row>
    <row r="152" spans="2:12" ht="16.5" customHeight="1">
      <c r="B152" s="6"/>
      <c r="C152" s="35"/>
      <c r="D152" s="15"/>
      <c r="E152" s="1"/>
      <c r="G152" s="1"/>
      <c r="H152" s="259"/>
      <c r="I152" s="15"/>
      <c r="J152" s="14"/>
      <c r="K152" s="1"/>
      <c r="L152" s="262"/>
    </row>
    <row r="153" spans="2:12" ht="16.5" customHeight="1">
      <c r="B153" s="6"/>
      <c r="C153" s="35"/>
      <c r="D153" s="15"/>
      <c r="E153" s="1"/>
      <c r="G153" s="1"/>
      <c r="I153" s="15"/>
      <c r="J153" s="14"/>
      <c r="K153" s="1"/>
      <c r="L153" s="262"/>
    </row>
    <row r="154" spans="2:12" ht="16.5" customHeight="1">
      <c r="B154" s="6"/>
      <c r="C154" s="35"/>
      <c r="D154" s="15"/>
      <c r="E154" s="1"/>
      <c r="G154" s="1"/>
      <c r="I154" s="15"/>
      <c r="J154" s="14"/>
      <c r="K154" s="1"/>
      <c r="L154" s="14"/>
    </row>
    <row r="155" spans="2:12" ht="16.5" customHeight="1">
      <c r="B155" s="6"/>
      <c r="C155" s="35"/>
      <c r="D155" s="15"/>
      <c r="E155" s="1"/>
      <c r="G155" s="1"/>
      <c r="I155" s="15"/>
      <c r="J155" s="14"/>
      <c r="K155" s="1"/>
      <c r="L155" s="14"/>
    </row>
    <row r="156" spans="2:12" ht="16.5" customHeight="1">
      <c r="B156" s="6"/>
      <c r="C156" s="35"/>
      <c r="D156" s="15"/>
      <c r="E156" s="1"/>
      <c r="G156" s="1"/>
      <c r="I156" s="15"/>
      <c r="J156" s="14"/>
      <c r="K156" s="1"/>
      <c r="L156" s="14"/>
    </row>
    <row r="157" spans="2:12" ht="16.5" customHeight="1">
      <c r="B157" s="6"/>
      <c r="C157" s="35"/>
      <c r="D157" s="15"/>
      <c r="E157" s="1"/>
      <c r="G157" s="1"/>
      <c r="I157" s="15"/>
      <c r="J157" s="14"/>
      <c r="K157" s="1"/>
      <c r="L157" s="14"/>
    </row>
    <row r="158" spans="2:12" ht="16.5" customHeight="1">
      <c r="B158" s="6"/>
      <c r="C158" s="35"/>
      <c r="D158" s="15"/>
      <c r="E158" s="1"/>
      <c r="G158" s="1"/>
      <c r="I158" s="15"/>
      <c r="J158" s="14"/>
      <c r="K158" s="1"/>
      <c r="L158" s="14"/>
    </row>
    <row r="159" spans="2:12" ht="16.5" customHeight="1">
      <c r="B159" s="6"/>
      <c r="C159" s="35"/>
      <c r="D159" s="15"/>
      <c r="E159" s="1"/>
      <c r="G159" s="1"/>
      <c r="I159" s="15"/>
      <c r="J159" s="14"/>
      <c r="K159" s="1"/>
      <c r="L159" s="14"/>
    </row>
    <row r="160" spans="1:12" s="260" customFormat="1" ht="16.5" customHeight="1">
      <c r="A160" s="258"/>
      <c r="C160" s="267"/>
      <c r="D160" s="263"/>
      <c r="E160" s="256"/>
      <c r="F160" s="259"/>
      <c r="G160" s="256"/>
      <c r="H160" s="259"/>
      <c r="I160" s="263"/>
      <c r="J160" s="262"/>
      <c r="K160" s="256"/>
      <c r="L160" s="262"/>
    </row>
    <row r="161" spans="1:12" s="260" customFormat="1" ht="16.5" customHeight="1">
      <c r="A161" s="258"/>
      <c r="C161" s="267"/>
      <c r="D161" s="263"/>
      <c r="E161" s="256"/>
      <c r="F161" s="259"/>
      <c r="G161" s="256"/>
      <c r="H161" s="259"/>
      <c r="I161" s="263"/>
      <c r="J161" s="262"/>
      <c r="K161" s="256"/>
      <c r="L161" s="262"/>
    </row>
    <row r="162" spans="1:12" s="260" customFormat="1" ht="16.5" customHeight="1">
      <c r="A162" s="258"/>
      <c r="C162" s="267"/>
      <c r="D162" s="263"/>
      <c r="E162" s="256"/>
      <c r="F162" s="259"/>
      <c r="G162" s="256"/>
      <c r="H162" s="259"/>
      <c r="I162" s="263"/>
      <c r="J162" s="262"/>
      <c r="K162" s="256"/>
      <c r="L162" s="262"/>
    </row>
    <row r="163" spans="1:12" s="260" customFormat="1" ht="16.5" customHeight="1">
      <c r="A163" s="258"/>
      <c r="C163" s="267"/>
      <c r="D163" s="263"/>
      <c r="E163" s="256"/>
      <c r="F163" s="259"/>
      <c r="G163" s="256"/>
      <c r="H163" s="259"/>
      <c r="I163" s="263"/>
      <c r="J163" s="262"/>
      <c r="K163" s="256"/>
      <c r="L163" s="262"/>
    </row>
    <row r="164" spans="1:12" s="260" customFormat="1" ht="16.5" customHeight="1">
      <c r="A164" s="258"/>
      <c r="C164" s="267"/>
      <c r="D164" s="263"/>
      <c r="E164" s="256"/>
      <c r="F164" s="259"/>
      <c r="G164" s="256"/>
      <c r="H164" s="259"/>
      <c r="I164" s="263"/>
      <c r="J164" s="262"/>
      <c r="K164" s="256"/>
      <c r="L164" s="262"/>
    </row>
    <row r="165" spans="1:12" s="260" customFormat="1" ht="16.5" customHeight="1">
      <c r="A165" s="258"/>
      <c r="C165" s="267"/>
      <c r="D165" s="263"/>
      <c r="E165" s="256"/>
      <c r="F165" s="259"/>
      <c r="G165" s="256"/>
      <c r="H165" s="259"/>
      <c r="I165" s="263"/>
      <c r="J165" s="262"/>
      <c r="K165" s="256"/>
      <c r="L165" s="262"/>
    </row>
    <row r="166" spans="1:12" s="260" customFormat="1" ht="16.5" customHeight="1">
      <c r="A166" s="258"/>
      <c r="C166" s="267"/>
      <c r="D166" s="263"/>
      <c r="E166" s="256"/>
      <c r="F166" s="259"/>
      <c r="G166" s="256"/>
      <c r="H166" s="259"/>
      <c r="I166" s="263"/>
      <c r="J166" s="262"/>
      <c r="K166" s="256"/>
      <c r="L166" s="262"/>
    </row>
    <row r="167" spans="2:12" ht="16.5" customHeight="1">
      <c r="B167" s="6"/>
      <c r="C167" s="35"/>
      <c r="D167" s="15"/>
      <c r="E167" s="1"/>
      <c r="G167" s="1"/>
      <c r="I167" s="15"/>
      <c r="J167" s="14"/>
      <c r="K167" s="1"/>
      <c r="L167" s="14"/>
    </row>
    <row r="168" spans="2:12" ht="16.5" customHeight="1">
      <c r="B168" s="6"/>
      <c r="C168" s="35"/>
      <c r="D168" s="15"/>
      <c r="E168" s="1"/>
      <c r="G168" s="1"/>
      <c r="I168" s="15"/>
      <c r="J168" s="14"/>
      <c r="K168" s="1"/>
      <c r="L168" s="14"/>
    </row>
    <row r="169" spans="2:12" ht="16.5" customHeight="1">
      <c r="B169" s="6"/>
      <c r="C169" s="35"/>
      <c r="D169" s="15"/>
      <c r="E169" s="1"/>
      <c r="G169" s="1"/>
      <c r="I169" s="15"/>
      <c r="J169" s="14"/>
      <c r="K169" s="1"/>
      <c r="L169" s="14"/>
    </row>
    <row r="170" spans="2:12" ht="16.5" customHeight="1">
      <c r="B170" s="6"/>
      <c r="C170" s="35"/>
      <c r="D170" s="15"/>
      <c r="E170" s="1"/>
      <c r="G170" s="1"/>
      <c r="I170" s="15"/>
      <c r="J170" s="14"/>
      <c r="K170" s="1"/>
      <c r="L170" s="14"/>
    </row>
    <row r="171" spans="2:12" ht="16.5" customHeight="1">
      <c r="B171" s="6"/>
      <c r="C171" s="35"/>
      <c r="D171" s="15"/>
      <c r="E171" s="1"/>
      <c r="G171" s="1"/>
      <c r="I171" s="15"/>
      <c r="J171" s="14"/>
      <c r="K171" s="1"/>
      <c r="L171" s="14"/>
    </row>
    <row r="172" spans="1:12" s="260" customFormat="1" ht="16.5" customHeight="1">
      <c r="A172" s="258"/>
      <c r="C172" s="267"/>
      <c r="D172" s="263"/>
      <c r="E172" s="256"/>
      <c r="F172" s="259"/>
      <c r="G172" s="256"/>
      <c r="H172" s="259"/>
      <c r="I172" s="263"/>
      <c r="J172" s="262"/>
      <c r="K172" s="256"/>
      <c r="L172" s="262"/>
    </row>
    <row r="173" spans="2:12" ht="20.25" customHeight="1">
      <c r="B173" s="6"/>
      <c r="C173" s="35"/>
      <c r="D173" s="15"/>
      <c r="E173" s="1"/>
      <c r="G173" s="1"/>
      <c r="I173" s="15"/>
      <c r="J173" s="14"/>
      <c r="K173" s="1"/>
      <c r="L173" s="14"/>
    </row>
    <row r="174" spans="2:12" ht="20.25" customHeight="1">
      <c r="B174" s="6"/>
      <c r="C174" s="35"/>
      <c r="D174" s="15"/>
      <c r="E174" s="1"/>
      <c r="G174" s="1"/>
      <c r="I174" s="15"/>
      <c r="J174" s="14"/>
      <c r="K174" s="1"/>
      <c r="L174" s="14"/>
    </row>
    <row r="175" spans="1:12" ht="21.75" customHeight="1">
      <c r="A175" s="288" t="str">
        <f>'2-4'!A55</f>
        <v>หมายเหตุประกอบข้อมูลทางการเงินระหว่างกาลแบบย่อในหน้า 16 ถึง 66 เป็นส่วนหนึ่งของข้อมูลทางการเงินระหว่างกาลนี้</v>
      </c>
      <c r="B175" s="288"/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</row>
  </sheetData>
  <sheetProtection/>
  <mergeCells count="3">
    <mergeCell ref="A61:L61"/>
    <mergeCell ref="A120:L120"/>
    <mergeCell ref="A175:L175"/>
  </mergeCells>
  <printOptions/>
  <pageMargins left="0.8" right="0.5" top="0.5" bottom="0.6" header="0.49" footer="0.4"/>
  <pageSetup firstPageNumber="13" useFirstPageNumber="1" fitToHeight="0" fitToWidth="1" horizontalDpi="1200" verticalDpi="1200" orientation="portrait" paperSize="9" scale="83" r:id="rId1"/>
  <headerFooter>
    <oddFooter>&amp;R&amp;"Browallia New,Regular"&amp;13&amp;P</oddFooter>
  </headerFooter>
  <rowBreaks count="2" manualBreakCount="2">
    <brk id="61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Charuporn</cp:lastModifiedBy>
  <cp:lastPrinted>2020-11-13T08:47:18Z</cp:lastPrinted>
  <dcterms:created xsi:type="dcterms:W3CDTF">2017-05-03T07:03:18Z</dcterms:created>
  <dcterms:modified xsi:type="dcterms:W3CDTF">2020-11-25T04:20:52Z</dcterms:modified>
  <cp:category/>
  <cp:version/>
  <cp:contentType/>
  <cp:contentStatus/>
</cp:coreProperties>
</file>