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144" activeTab="5"/>
  </bookViews>
  <sheets>
    <sheet name="2-4" sheetId="1" r:id="rId1"/>
    <sheet name="5-7 (3m)" sheetId="2" r:id="rId2"/>
    <sheet name="8-10 (9m)" sheetId="3" r:id="rId3"/>
    <sheet name="11" sheetId="4" r:id="rId4"/>
    <sheet name="12" sheetId="5" r:id="rId5"/>
    <sheet name="13-15" sheetId="6" r:id="rId6"/>
  </sheets>
  <definedNames/>
  <calcPr fullCalcOnLoad="1"/>
</workbook>
</file>

<file path=xl/sharedStrings.xml><?xml version="1.0" encoding="utf-8"?>
<sst xmlns="http://schemas.openxmlformats.org/spreadsheetml/2006/main" count="599" uniqueCount="307">
  <si>
    <t xml:space="preserve">บริษัท พลังงานบริสุทธิ์ จำกัด (มหาชน)  </t>
  </si>
  <si>
    <t>งบแสดงฐานะการเงิน</t>
  </si>
  <si>
    <t>ณ วันที่ 30 กันยายน พ.ศ. 2565</t>
  </si>
  <si>
    <t>ข้อมูลทางการเงินรวม</t>
  </si>
  <si>
    <t>ข้อมูลทางการเงินเฉพาะกิจการ</t>
  </si>
  <si>
    <t>ยังไม่ได้ตรวจสอบ</t>
  </si>
  <si>
    <t>ตรวจสอบแล้ว</t>
  </si>
  <si>
    <t>30 กันยายน</t>
  </si>
  <si>
    <t>31 ธันวาคม</t>
  </si>
  <si>
    <t>พ.ศ. 2565</t>
  </si>
  <si>
    <t>พ.ศ. 2564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</si>
  <si>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</si>
  <si>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</si>
  <si>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</si>
  <si>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</si>
  <si>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</si>
  <si>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</si>
  <si>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 สุทธิ</t>
  </si>
  <si>
    <t>ลูกหนี้ผ่อนชำระที่ถึงกำหนดรับชำระภายในหนึ่งปี สุทธิ</t>
  </si>
  <si>
    <t>ลูกหนี้ตามสัญญาเช่าเงินทุน</t>
  </si>
  <si>
    <t>ที่ถึงกำหนดรับชำระภายในหนึ่งปี สุทธิ</t>
  </si>
  <si>
    <t>ลูกหนี้อื่น สุทธิ</t>
  </si>
  <si>
    <t>เงินให้กู้ยืมระยะสั้นแก่กิจการที่เกี่ยวข้องกัน สุทธิ</t>
  </si>
  <si>
    <t>เงินให้กู้ยืมระยะยาวแก่กิจการอื่นและกิจการที่เกี่ยวข้องกัน</t>
  </si>
  <si>
    <t>ที่ถึงกำหนดรับชำระภายในหนึ่งปี</t>
  </si>
  <si>
    <t>สินค้าคงเหลือ สุทธิ</t>
  </si>
  <si>
    <t>สินทรัพย์ไม่หมุนเวียนที่ถือไว้เพื่อขาย</t>
  </si>
  <si>
    <t>รวมสินทรัพย์หมุนเวียน</t>
  </si>
  <si>
    <t>สินทรัพย์ไม่หมุนเวียน</t>
  </si>
  <si>
    <t>ลูกหนี้ผ่อนชำระ สุทธิ</t>
  </si>
  <si>
    <t>ลูกหนี้ตามสัญญาเช่าเงินทุน สุทธิ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</si>
  <si>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</si>
  <si>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</si>
  <si>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</si>
  <si>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</si>
  <si>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</si>
  <si>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 สุทธิ</t>
  </si>
  <si>
    <t>ที่ดิน อาคารและอุปกรณ์ สุทธิ</t>
  </si>
  <si>
    <t>สินทรัพย์สิทธิการใช้ สุทธิ</t>
  </si>
  <si>
    <t>ค่าความนิยม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</si>
  <si>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</si>
  <si>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</si>
  <si>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</si>
  <si>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</si>
  <si>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</si>
  <si>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</si>
  <si>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หมายเหตุประกอบข้อมูลทางการเงินระหว่างกาลแบบย่อเป็นส่วนหนึ่งของข้อมูลทางการเงินระหว่างกาลนี้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</si>
  <si>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</si>
  <si>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</si>
  <si>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 สุทธิ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</si>
  <si>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</si>
  <si>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</si>
  <si>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</si>
  <si>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เงินกู้ยืมระยะสั้นจากกิจการอื่นและกิจการที่เกี่ยวข้องกัน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</si>
  <si>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</si>
  <si>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</si>
  <si>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หนี้สินอนุพันธ์ทางการเงิน</t>
  </si>
  <si>
    <t>หนี้สินตามสัญญาเช่าที่ถึงกำหนดชำระภายในหนึ่งปี สุทธิ</t>
  </si>
  <si>
    <t>เงินกู้ยืมระยะยาวจากกิจการที่เกี่ยวข้องกัน</t>
  </si>
  <si>
    <t>ที่ถึงกำหนดชำระภายในหนึ่งปี</t>
  </si>
  <si>
    <t>หุ้นกู้ที่ถึงกำหนดชำระภายในหนึ่งปี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</si>
  <si>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</si>
  <si>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</si>
  <si>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</si>
  <si>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</si>
  <si>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</si>
  <si>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</si>
  <si>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 สุทธิ</t>
  </si>
  <si>
    <t>หนี้สินภาษีเงินได้รอตัดบัญชี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</si>
  <si>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</si>
  <si>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รายได้ค่าเช่าที่ดินรับล่วงหน้าจากกิจการที่เกี่ยวข้องกัน</t>
  </si>
  <si>
    <t>ประมาณการหนี้สินค่ารื้อถอน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</si>
  <si>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</si>
  <si>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</si>
  <si>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</si>
  <si>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rPr>
        <b/>
        <sz val="14"/>
        <rFont val="Browallia New"/>
        <family val="2"/>
      </rPr>
      <t xml:space="preserve">หนี้สินและส่วนของเจ้าของ </t>
    </r>
    <r>
      <rPr>
        <sz val="14"/>
        <rFont val="Browallia New"/>
        <family val="2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</si>
  <si>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</si>
  <si>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</si>
  <si>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</si>
  <si>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- หุ้นสามัญจำนวน 4,020,000,000 หุ้น </t>
  </si>
  <si>
    <t xml:space="preserve">   มูลค่าที่ตราไว้หุ้นละ 0.10 บาท</t>
  </si>
  <si>
    <t xml:space="preserve">   (พ.ศ. 2564 หุ้นสามัญจำนวน 3,730,000,000 หุ้น</t>
  </si>
  <si>
    <t xml:space="preserve">   มูลค่าที่ตราไว้หุ้นละ 0.10 บาท)</t>
  </si>
  <si>
    <t>ทุนที่ออกและชำระแล้ว</t>
  </si>
  <si>
    <t xml:space="preserve">- หุ้นสามัญจำนวน 3,730,000,000 หุ้น 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</si>
  <si>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</si>
  <si>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</si>
  <si>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</si>
  <si>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</si>
  <si>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</si>
  <si>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</si>
  <si>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</si>
  <si>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รวมส่วนของผู้เป็นเจ้าของของบริษัทใหญ่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</si>
  <si>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</si>
  <si>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</si>
  <si>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</si>
  <si>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</si>
  <si>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สำหรับงวดสามเดือนสิ้นสุดวันที่ 30 กันยายน พ.ศ. 2565</t>
  </si>
  <si>
    <t>รายได้จากการขายและการให้บริการ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</si>
  <si>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</si>
  <si>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</si>
  <si>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</si>
  <si>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</si>
  <si>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ต้นทุนจากการขายและการให้บริการ</t>
  </si>
  <si>
    <t>ค่าใช้จ่ายในการขาย</t>
  </si>
  <si>
    <t>ค่าใช้จ่ายในการบริหาร</t>
  </si>
  <si>
    <t>กำไรจากการวัดมูลค่าเครื่องมือทางการเงิน สุทธิ</t>
  </si>
  <si>
    <t>กำไรจากอัตราแลกเปลี่ยน สุทธิ</t>
  </si>
  <si>
    <t>ต้นทุนทางการเงิน</t>
  </si>
  <si>
    <t>รวมค่าใช้จ่าย</t>
  </si>
  <si>
    <t>ส่วนแบ่งกำไรจากเงินลงทุน</t>
  </si>
  <si>
    <t>ในบริษัทร่วมและการร่วมค้า สุทธิ</t>
  </si>
  <si>
    <t>กำไร (ขาดทุน) ก่อนภาษีเงินได้</t>
  </si>
  <si>
    <t>ภาษีเงินได้</t>
  </si>
  <si>
    <t>กำไร (ขาดทุน) สำหรับงวด</t>
  </si>
  <si>
    <t xml:space="preserve"> </t>
  </si>
  <si>
    <t>กำไร (ขาดทุน) เบ็ดเสร็จอื่น</t>
  </si>
  <si>
    <t>รายการที่จะไม่จัดประเภทรายการใหม่ไปยัง</t>
  </si>
  <si>
    <t>กำไรหรือขาดทุนในภายหลัง</t>
  </si>
  <si>
    <t>ขาดทุนจากการวัดมูลค่าเงินลงทุนในตราสารทุน</t>
  </si>
  <si>
    <t xml:space="preserve">  ด้วยมูลค่ายุติธรรมผ่านกำไรขาดทุนเบ็ดเสร็จอื่น</t>
  </si>
  <si>
    <t>ภาษีเงินได้ของรายการที่จะไม่จัดประเภท</t>
  </si>
  <si>
    <t xml:space="preserve">  รายการใหม่ไปยังกำไรหรือขาดทุนในภายหลัง</t>
  </si>
  <si>
    <t>รวมรายการที่จะไม่จัดประเภทรายการใหม่ไปยัง</t>
  </si>
  <si>
    <t>รายการที่จะจัดประเภทรายการใหม่ไปยัง</t>
  </si>
  <si>
    <t>ส่วนแบ่งกำไรเบ็ดเสร็จอื่นจากบริษัทร่วม</t>
  </si>
  <si>
    <t xml:space="preserve">  และการร่วมค้าตามวิธีส่วนได้เสีย สุทธิ</t>
  </si>
  <si>
    <t>ผลต่างของอัตราแลกเปลี่ยนจากการแปลงค่า</t>
  </si>
  <si>
    <t xml:space="preserve">  ข้อมูลทางการเงิน</t>
  </si>
  <si>
    <t>ภาษีเงินได้ของรายการที่จะจัดประเภท</t>
  </si>
  <si>
    <t>รวมรายการที่จะจัดประเภทรายการใหม่ไปยัง</t>
  </si>
  <si>
    <t>ขาดทุนเบ็ดเสร็จอื่นสำหรับงวด สุทธิจากภาษี</t>
  </si>
  <si>
    <t>กำไร (ขาดทุน) เบ็ดเสร็จรวมสำหรับงวด</t>
  </si>
  <si>
    <t>การแบ่งปันกำไร (ขาดทุน)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</si>
  <si>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</si>
  <si>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</si>
  <si>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</si>
  <si>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 (ขาดทุน) ต่อหุ้น</t>
  </si>
  <si>
    <t>กำไร (ขาดทุน) ต่อหุ้นขั้นพื้นฐาน (บาทต่อหุ้น)</t>
  </si>
  <si>
    <t>สำหรับงวดเก้าเดือนสิ้นสุดวันที่ 30 กันยายน พ.ศ. 2565</t>
  </si>
  <si>
    <t>ส่วนแบ่งกำไร (ขาดทุน) จากเงินลงทุน</t>
  </si>
  <si>
    <t>กำไรก่อนภาษีเงินได้</t>
  </si>
  <si>
    <t>กำไรสำหรับงวด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</si>
  <si>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</si>
  <si>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</si>
  <si>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</si>
  <si>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>งบแสดงการเปลี่ยนแปลงส่วนของเจ้าของ</t>
  </si>
  <si>
    <t xml:space="preserve">ข้อมูลทางการเงินรวม </t>
  </si>
  <si>
    <t>ส่วนของผู้เป็นเจ้าของของบริษัทใหญ่</t>
  </si>
  <si>
    <t>การวัด</t>
  </si>
  <si>
    <t>ส่วนแบ่ง</t>
  </si>
  <si>
    <t>ส่วนต่ำจาก</t>
  </si>
  <si>
    <t>มูลค่าใหม่ของ</t>
  </si>
  <si>
    <t>การเปลี่ยนแปลง</t>
  </si>
  <si>
    <t>ผลต่างของอัตรา</t>
  </si>
  <si>
    <t>กำไร (ขาดทุน)</t>
  </si>
  <si>
    <t>รวม</t>
  </si>
  <si>
    <t>ภาระผูกพัน</t>
  </si>
  <si>
    <t>มูลค่ายุติธรรม</t>
  </si>
  <si>
    <t>แลกเปลี่ยนจาก</t>
  </si>
  <si>
    <t>เบ็ดเสร็จอื่นจาก</t>
  </si>
  <si>
    <t>องค์ประกอบอื่น</t>
  </si>
  <si>
    <t>รวมส่วนของ</t>
  </si>
  <si>
    <t>ส่วนได้เสียที่</t>
  </si>
  <si>
    <t>ทุนที่ออกและ</t>
  </si>
  <si>
    <t xml:space="preserve"> ส่วนเกิน</t>
  </si>
  <si>
    <t xml:space="preserve"> สำรองตาม</t>
  </si>
  <si>
    <t>ยังไม่ได้</t>
  </si>
  <si>
    <t>สัดส่วนการถือหุ้น</t>
  </si>
  <si>
    <t>ผลประโยชน์</t>
  </si>
  <si>
    <t>ของเงินลงทุน</t>
  </si>
  <si>
    <t>การแปลงค่า</t>
  </si>
  <si>
    <t>บริษัทร่วมและ</t>
  </si>
  <si>
    <t>ของส่วนของ</t>
  </si>
  <si>
    <t>ผู้เป็นเจ้าของ</t>
  </si>
  <si>
    <t>ไม่มีอำนาจ</t>
  </si>
  <si>
    <t>ส่วนของ</t>
  </si>
  <si>
    <t>ชำระแล้ว</t>
  </si>
  <si>
    <t>มูลค่าหุ้น</t>
  </si>
  <si>
    <t>กฎหมาย</t>
  </si>
  <si>
    <t>จัดสรร</t>
  </si>
  <si>
    <t>ในบริษัทย่อย</t>
  </si>
  <si>
    <t>พนักงาน</t>
  </si>
  <si>
    <t>ในตราสารทุน</t>
  </si>
  <si>
    <t>ข้อมูลทางการเงิน</t>
  </si>
  <si>
    <t>การร่วมค้า</t>
  </si>
  <si>
    <t>เจ้าของ</t>
  </si>
  <si>
    <t>ของบริษัทใหญ่</t>
  </si>
  <si>
    <t>ควบคุม</t>
  </si>
  <si>
    <t>ยอดคงเหลือต้นงวด ณ วันที่ 1 มกราคม พ.ศ. 2564</t>
  </si>
  <si>
    <t xml:space="preserve">การเปลี่ยนแปลงในส่วนของเจ้าของสำหรับงวด </t>
  </si>
  <si>
    <t>การเพิ่มทุนและเรียกชำระของบริษัทย่อย</t>
  </si>
  <si>
    <t>การเปลี่ยนแปลงสัดส่วนการลงทุนในบริษัทย่อย</t>
  </si>
  <si>
    <t>เงินปันผลจ่าย</t>
  </si>
  <si>
    <t>ยอดคงเหลือปลายงวด ณ วันที่ 30 กันยายน พ.ศ. 2564</t>
  </si>
  <si>
    <t>ยอดคงเหลือต้นงวด ณ วันที่ 1 มกราคม พ.ศ. 2565</t>
  </si>
  <si>
    <t>เพิ่มขึ้นจากการซื้อธุรกิจ</t>
  </si>
  <si>
    <t>การจำหน่ายเงินลงทุนในบริษัทย่อยทางอ้อม</t>
  </si>
  <si>
    <t>ยอดคงเหลือปลายงวด ณ วันที่ 30 กันยายน พ.ศ. 2565</t>
  </si>
  <si>
    <t>การวัดมูลค่าใหม่</t>
  </si>
  <si>
    <t>ของภาระผูกพัน</t>
  </si>
  <si>
    <t>รวมองค์ประกอบ</t>
  </si>
  <si>
    <t xml:space="preserve"> ทุนที่ออกและ</t>
  </si>
  <si>
    <t xml:space="preserve"> สำรอง</t>
  </si>
  <si>
    <t>อื่นของส่วนของ</t>
  </si>
  <si>
    <t xml:space="preserve"> ส่วนเกินมูลค่าหุ้น</t>
  </si>
  <si>
    <t>ตามกฎหมาย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</si>
  <si>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</si>
  <si>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</si>
  <si>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</si>
  <si>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</si>
  <si>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</si>
  <si>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</si>
  <si>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</si>
  <si>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ขาดทุนจากการด้อยค่าของสินทรัพย์</t>
  </si>
  <si>
    <t>- กำไรจากการวัดมูลค่ายุติธรรมของเครื่องมือทางการเงิน</t>
  </si>
  <si>
    <t>- ดอกเบี้ยรับ</t>
  </si>
  <si>
    <t>- เงินปันผลรับ</t>
  </si>
  <si>
    <t>- ต้นทุนทางการเงิน</t>
  </si>
  <si>
    <t>- ค่าใช้จ่ายผลประโยชน์พนักงานหลังการเกษียณอายุ</t>
  </si>
  <si>
    <t>- ส่วนแบ่งขาดทุน (กำไร) จากเงินลงทุนในบริษัทร่วมและการร่วมค้า สุทธิ</t>
  </si>
  <si>
    <t>- กำไรจากการจำหน่ายเงินลงทุนในบริษัทย่อยทางอ้อม</t>
  </si>
  <si>
    <t>- ขาดทุน (กำไร) จากการจำหน่ายเครื่องจักรและอุปกรณ์</t>
  </si>
  <si>
    <t>- กำไรจากการขายสินทรัพย์ตามสัญญาเช่าเงินทุน</t>
  </si>
  <si>
    <t>- ขาดทุนจากการตัดจำหน่ายอุปกรณ์</t>
  </si>
  <si>
    <t>- ขาดทุนจากการตัดจำหน่ายสินทรัพย์ไม่มีตัวตน</t>
  </si>
  <si>
    <t>- (กลับรายการ) ค่าเผื่อการปรับลดมูลค่าสินค้าคงเหลือและวัสดุซ่อมบำรุง</t>
  </si>
  <si>
    <t>- ขาดทุน (กำไร) จากอัตราแลกเปลี่ยนที่ยังไม่เกิดขึ้น</t>
  </si>
  <si>
    <t>- ตัดจำหน่ายภาษีเงินได้หัก ณ ที่จ่าย</t>
  </si>
  <si>
    <t>- ตัดจำหน่ายค่าธรรมเนียมในการจัดหาเงินกู้รอตัดบัญชี</t>
  </si>
  <si>
    <t xml:space="preserve">   สำหรับเงินกู้ยืมระยะยาวจากสถาบันการเงิน</t>
  </si>
  <si>
    <t>- กำไรจากการเปลี่ยนแปลงสัญญาเช่า</t>
  </si>
  <si>
    <t>- ค่าตัดจำหน่ายรายได้ค่าเช่าที่ดินรับล่วงหน้า</t>
  </si>
  <si>
    <t xml:space="preserve">   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</si>
  <si>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</si>
  <si>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</si>
  <si>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</si>
  <si>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(ไม่รวมผลกระทบของการซื้อหรือขายบริษัทย่อย)</t>
  </si>
  <si>
    <t>- ลูกหนี้การค้า</t>
  </si>
  <si>
    <t>- ลูกหนี้อื่น</t>
  </si>
  <si>
    <t>- ลูกหนี้ผ่อนชำระ สุทธิ</t>
  </si>
  <si>
    <t>- ลูกหนี้ตามสัญญาเช่าเงินทุน สุทธิ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</si>
  <si>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</si>
  <si>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</si>
  <si>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</si>
  <si>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</si>
  <si>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หนี้สินไม่หมุนเวียนอื่น</t>
  </si>
  <si>
    <t>เงินสดได้มาจาก (ใช้ไปใน) การดำเนินงาน</t>
  </si>
  <si>
    <t>- จ่ายภาษีเงินได้</t>
  </si>
  <si>
    <t>เงินสดสุทธิได้มาจาก (ใช้ไปใน) กิจกรรมดำเนินงาน</t>
  </si>
  <si>
    <t>งบกระแสเงินสด</t>
  </si>
  <si>
    <t>กระแสเงินสดจากกิจกรรมลงทุน</t>
  </si>
  <si>
    <t>เงินสดรับจากเงินให้กู้ยืมระยะสั้นแก่กิจการที่เกี่ยวข้องกัน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</si>
  <si>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</si>
  <si>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</si>
  <si>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เงินสดจ่ายเงินให้กู้ยืมระยะยาวแก่กิจการที่เกี่ยวข้องกัน</t>
  </si>
  <si>
    <t>เงินสดจ่ายซื้อเงินลงทุนในบริษัทย่อยทางอ้อม</t>
  </si>
  <si>
    <t>เงินสดจ่ายเพื่อลงทุนในบริษัทย่อย</t>
  </si>
  <si>
    <t>เงินสดรับสุทธิจากการจำหน่ายเงินลงทุนในบริษัทย่อยทางอ้อม</t>
  </si>
  <si>
    <t>เงินสดจ่ายเพื่อลงทุนในบริษัทร่วม</t>
  </si>
  <si>
    <t>เงินสดจ่ายเพื่อลงทุนในการร่วมค้า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</si>
  <si>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</si>
  <si>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</si>
  <si>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เงินสดรับจากการจำหน่ายเครื่องจักรและอุปกรณ์</t>
  </si>
  <si>
    <t>เงินสดจ่ายซื้อสินทรัพย์ไม่มีตัวตน</t>
  </si>
  <si>
    <t>เงินสดรับจากรายได้ค่าเช่าที่ดินรับล่วงหน้าจากกิจการที่เกี่ยวข้องกัน</t>
  </si>
  <si>
    <t>เงินสดรับจากเงินปันผล</t>
  </si>
  <si>
    <t>13.2, 13.3</t>
  </si>
  <si>
    <t>เงินสดรับจากดอกเบี้ย</t>
  </si>
  <si>
    <t>เงินสดรับจากลูกหนี้ตามสัญญาเช่าเงินทุน</t>
  </si>
  <si>
    <t>เงินสดจ่ายค่าดอกเบี้ยที่รวมอยู่ในที่ดิน อาคารและอุปกรณ์</t>
  </si>
  <si>
    <t>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</si>
  <si>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</si>
  <si>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</si>
  <si>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</si>
  <si>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</si>
  <si>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</si>
  <si>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เงินสดจ่ายค่าธรรมเนียมในการจัดหาเงินกู้ยืมระยะยาว</t>
  </si>
  <si>
    <t>เงินสดรับจากเงินกู้ยืมระยะสั้นจากกิจการอื่นและกิจการที่เกี่ยวข้องกัน</t>
  </si>
  <si>
    <t>เงินสดจ่ายคืนเงินกู้ยืมระยะสั้นจากกิจการที่เกี่ยวข้องกัน</t>
  </si>
  <si>
    <t>เงินสดรับจากเงินกู้ยืมระยะยาวจากกิจการที่เกี่ยวข้องกัน</t>
  </si>
  <si>
    <t>เงินสดจ่ายคืนเงินกู้ยืมระยะยาวจากกิจการที่เกี่ยวข้องกัน</t>
  </si>
  <si>
    <t>เงินสดจ่ายชำระเงินต้นของหนี้สินสัญญาเช่า</t>
  </si>
  <si>
    <t>เงินสดรับจากการออกหุ้นกู้</t>
  </si>
  <si>
    <t>เงินสดจ่ายคืนหุ้นกู้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</si>
  <si>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</si>
  <si>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</t>
  </si>
  <si>
    <t>จากส่วนได้เสียที่ไม่มีอำนาจควบคุม</t>
  </si>
  <si>
    <t>เงินสดจ่ายเงินปันผล</t>
  </si>
  <si>
    <t>เงินสดจ่ายค่าดอกเบี้ย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</si>
  <si>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</si>
  <si>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(ลดลง) สุทธิ</t>
  </si>
  <si>
    <t>ยอดคงเหลือต้นงวด</t>
  </si>
  <si>
    <t>ผลกระทบของการเปลี่ยนแปลงอัตราแลกเปลี่ยน</t>
  </si>
  <si>
    <t>ของเงินสดและรายการเทียบเท่าเงินสด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</si>
  <si>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</si>
  <si>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</si>
  <si>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</si>
  <si>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</si>
  <si>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ข้อมูลเพิ่มเติมเกี่ยวกับกระแสเงินสด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</si>
  <si>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</si>
  <si>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(รวมเงินประกันผลงานการก่อสร้าง)</t>
  </si>
  <si>
    <t>- การเปลี่ยนแปลงประมาณการหนี้สินค่ารื้อถอน</t>
  </si>
  <si>
    <t>- การเปลี่ยนแปลงในสินทรัพย์สิทธิการใช้</t>
  </si>
  <si>
    <t>- จัดประเภทค่าธรรมเนียมในการจัดหาเงินกู้รอตัดบัญชีใหม่</t>
  </si>
  <si>
    <t>- การจ่ายชำระเจ้าหนี้ค่าก่อสร้างและซื้อสินทรัพย์ถาวร</t>
  </si>
  <si>
    <t>โดยการหักกลบลบหนี้</t>
  </si>
</sst>
</file>

<file path=xl/styles.xml><?xml version="1.0" encoding="utf-8"?>
<styleSheet xmlns="http://schemas.openxmlformats.org/spreadsheetml/2006/main">
  <numFmts count="31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(* #,##0.00_);_(* \(#,##0.00\);_(* &quot;-&quot;??_);_(@_)"/>
    <numFmt numFmtId="178" formatCode="_-* #,##0_-;\-* #,##0_-;_-* &quot;-&quot;_-;_-@_-"/>
    <numFmt numFmtId="179" formatCode="_-&quot;฿&quot;* #,##0_-;\-&quot;฿&quot;* #,##0_-;_-&quot;฿&quot;* &quot;-&quot;_-;_-@_-"/>
    <numFmt numFmtId="180" formatCode="&quot; $&quot;#,##0\ ;&quot; $(&quot;#,##0\);&quot; $- &quot;;@\ "/>
    <numFmt numFmtId="181" formatCode="_-* #,##0.00_-;\-* #,##0.00_-;_-* \-??_-;_-@_-"/>
    <numFmt numFmtId="182" formatCode="_(* #,##0.00_);_(* \(#,##0.00\);_(* \-??_);_(@_)"/>
    <numFmt numFmtId="183" formatCode="_-&quot;฿&quot;* #,##0.00_-;\-&quot;฿&quot;* #,##0.00_-;_-&quot;฿&quot;* &quot;-&quot;??_-;_-@_-"/>
    <numFmt numFmtId="184" formatCode="#,##0.00\ ;&quot; (&quot;#,##0.00\);&quot; -&quot;#\ ;@\ "/>
    <numFmt numFmtId="185" formatCode="General\ "/>
    <numFmt numFmtId="186" formatCode="[$$]#,##0.00_);\([$$]#,##0.00\)"/>
    <numFmt numFmtId="187" formatCode="#,##0;\(#,##0\)"/>
    <numFmt numFmtId="188" formatCode="#,##0;\(#,##0\);\-"/>
    <numFmt numFmtId="189" formatCode="_(* #,##0_);_(* \(#,##0\);_(* &quot;-&quot;_);_(@_)"/>
    <numFmt numFmtId="190" formatCode="#,##0.0;\(#,##0.0\)"/>
    <numFmt numFmtId="191" formatCode="#,##0.0;\(#,##0.0\);\-"/>
    <numFmt numFmtId="192" formatCode="#,##0.00;\(#,##0.00\);\-"/>
    <numFmt numFmtId="193" formatCode="_(* #,##0_);_(* \(#,##0\);_(* &quot;-&quot;??_);_(@_)"/>
    <numFmt numFmtId="194" formatCode="#,##0_);\(#,##0\);\-"/>
  </numFmts>
  <fonts count="59">
    <font>
      <sz val="11"/>
      <color theme="1"/>
      <name val="Calibri"/>
      <family val="2"/>
    </font>
    <font>
      <sz val="11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sz val="13"/>
      <name val="Browallia New"/>
      <family val="2"/>
    </font>
    <font>
      <sz val="13"/>
      <color indexed="8"/>
      <name val="Browallia New"/>
      <family val="2"/>
    </font>
    <font>
      <b/>
      <sz val="13"/>
      <name val="Browallia New"/>
      <family val="2"/>
    </font>
    <font>
      <b/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1"/>
      <color indexed="16"/>
      <name val="Tahoma"/>
      <family val="2"/>
    </font>
    <font>
      <sz val="10"/>
      <name val="Cordia New"/>
      <family val="2"/>
    </font>
    <font>
      <sz val="11"/>
      <color indexed="10"/>
      <name val="Tahoma"/>
      <family val="2"/>
    </font>
    <font>
      <b/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u val="single"/>
      <sz val="10"/>
      <color indexed="30"/>
      <name val="Georgia"/>
      <family val="1"/>
    </font>
    <font>
      <sz val="14"/>
      <name val="Cordia New"/>
      <family val="2"/>
    </font>
    <font>
      <sz val="11"/>
      <color indexed="8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Tahoma"/>
      <family val="2"/>
    </font>
    <font>
      <u val="single"/>
      <sz val="10"/>
      <color rgb="FF0563C1"/>
      <name val="Georgia"/>
      <family val="1"/>
    </font>
    <font>
      <sz val="14"/>
      <color rgb="FF000000"/>
      <name val="Browallia New"/>
      <family val="2"/>
    </font>
    <font>
      <sz val="14"/>
      <color theme="1"/>
      <name val="Browallia New"/>
      <family val="2"/>
    </font>
    <font>
      <sz val="13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179" fontId="33" fillId="0" borderId="0" applyFont="0" applyFill="0" applyBorder="0" applyAlignment="0" applyProtection="0"/>
    <xf numFmtId="180" fontId="15" fillId="0" borderId="0" applyFill="0" applyBorder="0" applyAlignment="0" applyProtection="0"/>
    <xf numFmtId="176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3" fillId="6" borderId="1" applyNumberFormat="0" applyFont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8" borderId="4" applyNumberFormat="0" applyAlignment="0" applyProtection="0"/>
    <xf numFmtId="0" fontId="44" fillId="9" borderId="4" applyNumberFormat="0" applyAlignment="0" applyProtection="0"/>
    <xf numFmtId="0" fontId="45" fillId="8" borderId="5" applyNumberFormat="0" applyAlignment="0" applyProtection="0"/>
    <xf numFmtId="0" fontId="46" fillId="10" borderId="6" applyNumberFormat="0" applyAlignment="0" applyProtection="0"/>
    <xf numFmtId="0" fontId="0" fillId="11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2" borderId="0" applyNumberFormat="0" applyBorder="0" applyAlignment="0" applyProtection="0"/>
    <xf numFmtId="0" fontId="35" fillId="13" borderId="0" applyNumberFormat="0" applyBorder="0" applyAlignment="0" applyProtection="0"/>
    <xf numFmtId="176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176" fontId="4" fillId="0" borderId="0" applyFont="0" applyFill="0" applyBorder="0" applyAlignment="0" applyProtection="0"/>
    <xf numFmtId="184" fontId="15" fillId="0" borderId="0" applyFill="0" applyBorder="0" applyAlignment="0" applyProtection="0"/>
    <xf numFmtId="176" fontId="17" fillId="0" borderId="0" applyFont="0" applyFill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176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182" fontId="52" fillId="0" borderId="0" applyBorder="0" applyProtection="0">
      <alignment/>
    </xf>
    <xf numFmtId="182" fontId="52" fillId="0" borderId="0" applyBorder="0" applyProtection="0">
      <alignment/>
    </xf>
    <xf numFmtId="181" fontId="15" fillId="0" borderId="0" applyFill="0" applyBorder="0" applyAlignment="0" applyProtection="0"/>
    <xf numFmtId="177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84" fontId="15" fillId="0" borderId="0" applyFill="0" applyBorder="0" applyAlignment="0" applyProtection="0"/>
    <xf numFmtId="184" fontId="15" fillId="0" borderId="0" applyFill="0" applyBorder="0" applyAlignment="0" applyProtection="0"/>
    <xf numFmtId="176" fontId="0" fillId="0" borderId="0" applyFont="0" applyFill="0" applyBorder="0" applyAlignment="0" applyProtection="0"/>
    <xf numFmtId="180" fontId="15" fillId="0" borderId="0" applyFill="0" applyBorder="0" applyAlignment="0" applyProtection="0"/>
    <xf numFmtId="180" fontId="15" fillId="0" borderId="0" applyBorder="0" applyProtection="0">
      <alignment/>
    </xf>
    <xf numFmtId="0" fontId="1" fillId="0" borderId="0" applyBorder="0" applyProtection="0">
      <alignment/>
    </xf>
    <xf numFmtId="185" fontId="15" fillId="0" borderId="0">
      <alignment/>
      <protection/>
    </xf>
    <xf numFmtId="0" fontId="53" fillId="0" borderId="9" applyNumberFormat="0" applyFill="0" applyBorder="0" applyAlignment="0">
      <protection locked="0"/>
    </xf>
    <xf numFmtId="186" fontId="54" fillId="0" borderId="0" applyAlignment="0">
      <protection/>
    </xf>
    <xf numFmtId="0" fontId="17" fillId="0" borderId="0">
      <alignment/>
      <protection/>
    </xf>
    <xf numFmtId="186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6" fontId="54" fillId="0" borderId="0" applyAlignment="0">
      <protection/>
    </xf>
    <xf numFmtId="0" fontId="17" fillId="0" borderId="0">
      <alignment/>
      <protection/>
    </xf>
    <xf numFmtId="0" fontId="32" fillId="0" borderId="0">
      <alignment/>
      <protection/>
    </xf>
    <xf numFmtId="9" fontId="4" fillId="0" borderId="0" applyFont="0" applyFill="0" applyBorder="0" applyAlignment="0" applyProtection="0"/>
    <xf numFmtId="0" fontId="1" fillId="0" borderId="0" applyBorder="0" applyProtection="0">
      <alignment/>
    </xf>
  </cellStyleXfs>
  <cellXfs count="274">
    <xf numFmtId="0" fontId="0" fillId="0" borderId="0" xfId="0" applyFont="1" applyAlignment="1">
      <alignment/>
    </xf>
    <xf numFmtId="187" fontId="2" fillId="0" borderId="0" xfId="0" applyNumberFormat="1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9" fontId="2" fillId="0" borderId="0" xfId="0" applyNumberFormat="1" applyFont="1" applyAlignment="1">
      <alignment horizontal="left" vertical="center"/>
    </xf>
    <xf numFmtId="187" fontId="3" fillId="0" borderId="10" xfId="0" applyNumberFormat="1" applyFont="1" applyBorder="1" applyAlignment="1">
      <alignment horizontal="left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9" fontId="2" fillId="0" borderId="10" xfId="0" applyNumberFormat="1" applyFont="1" applyBorder="1" applyAlignment="1">
      <alignment horizontal="left" vertical="center"/>
    </xf>
    <xf numFmtId="188" fontId="2" fillId="0" borderId="10" xfId="0" applyNumberFormat="1" applyFont="1" applyFill="1" applyBorder="1" applyAlignment="1">
      <alignment horizontal="right" vertical="center"/>
    </xf>
    <xf numFmtId="187" fontId="3" fillId="0" borderId="0" xfId="0" applyNumberFormat="1" applyFont="1" applyAlignment="1">
      <alignment horizontal="center" vertical="center"/>
    </xf>
    <xf numFmtId="188" fontId="3" fillId="0" borderId="10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188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90" fontId="2" fillId="0" borderId="0" xfId="0" applyNumberFormat="1" applyFont="1" applyAlignment="1">
      <alignment horizontal="center" vertical="center"/>
    </xf>
    <xf numFmtId="187" fontId="55" fillId="0" borderId="0" xfId="0" applyNumberFormat="1" applyFont="1" applyAlignment="1">
      <alignment horizontal="left" vertical="center"/>
    </xf>
    <xf numFmtId="188" fontId="2" fillId="33" borderId="1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8" fontId="3" fillId="33" borderId="0" xfId="89" applyNumberFormat="1" applyFont="1" applyFill="1" applyAlignment="1">
      <alignment horizontal="right" vertical="center"/>
      <protection/>
    </xf>
    <xf numFmtId="187" fontId="3" fillId="0" borderId="0" xfId="89" applyNumberFormat="1" applyFont="1" applyAlignment="1">
      <alignment horizontal="left" vertical="center"/>
      <protection/>
    </xf>
    <xf numFmtId="188" fontId="3" fillId="0" borderId="0" xfId="89" applyNumberFormat="1" applyFont="1" applyFill="1" applyAlignment="1">
      <alignment horizontal="right" vertical="center"/>
      <protection/>
    </xf>
    <xf numFmtId="188" fontId="2" fillId="33" borderId="0" xfId="89" applyNumberFormat="1" applyFont="1" applyFill="1" applyAlignment="1">
      <alignment horizontal="right" vertical="center"/>
      <protection/>
    </xf>
    <xf numFmtId="188" fontId="2" fillId="0" borderId="0" xfId="89" applyNumberFormat="1" applyFont="1" applyFill="1" applyAlignment="1">
      <alignment horizontal="right" vertical="center"/>
      <protection/>
    </xf>
    <xf numFmtId="188" fontId="2" fillId="33" borderId="10" xfId="89" applyNumberFormat="1" applyFont="1" applyFill="1" applyBorder="1" applyAlignment="1">
      <alignment horizontal="right" vertical="center"/>
      <protection/>
    </xf>
    <xf numFmtId="188" fontId="2" fillId="0" borderId="10" xfId="89" applyNumberFormat="1" applyFont="1" applyFill="1" applyBorder="1" applyAlignment="1">
      <alignment horizontal="right" vertical="center"/>
      <protection/>
    </xf>
    <xf numFmtId="187" fontId="2" fillId="0" borderId="10" xfId="0" applyNumberFormat="1" applyFont="1" applyBorder="1" applyAlignment="1">
      <alignment horizontal="left" vertical="center" shrinkToFit="1"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9" fontId="3" fillId="0" borderId="0" xfId="0" applyNumberFormat="1" applyFont="1" applyAlignment="1">
      <alignment horizontal="right" vertical="center"/>
    </xf>
    <xf numFmtId="187" fontId="3" fillId="0" borderId="0" xfId="89" applyNumberFormat="1" applyFont="1" applyAlignment="1">
      <alignment horizontal="center" vertical="center"/>
      <protection/>
    </xf>
    <xf numFmtId="187" fontId="2" fillId="0" borderId="0" xfId="90" applyNumberFormat="1" applyFont="1" applyAlignment="1">
      <alignment horizontal="left" vertical="center"/>
      <protection/>
    </xf>
    <xf numFmtId="187" fontId="3" fillId="0" borderId="0" xfId="90" applyNumberFormat="1" applyFont="1" applyAlignment="1">
      <alignment horizontal="left" vertical="center"/>
      <protection/>
    </xf>
    <xf numFmtId="188" fontId="2" fillId="0" borderId="0" xfId="89" applyNumberFormat="1" applyFont="1" applyFill="1" applyBorder="1" applyAlignment="1">
      <alignment horizontal="right" vertical="center"/>
      <protection/>
    </xf>
    <xf numFmtId="187" fontId="3" fillId="0" borderId="0" xfId="89" applyNumberFormat="1" applyFont="1" applyFill="1" applyAlignment="1">
      <alignment horizontal="left" vertical="center"/>
      <protection/>
    </xf>
    <xf numFmtId="188" fontId="3" fillId="33" borderId="0" xfId="0" applyNumberFormat="1" applyFont="1" applyFill="1" applyBorder="1" applyAlignment="1">
      <alignment horizontal="right" vertical="center"/>
    </xf>
    <xf numFmtId="187" fontId="2" fillId="0" borderId="0" xfId="89" applyNumberFormat="1" applyFont="1" applyAlignment="1">
      <alignment horizontal="left" vertical="center"/>
      <protection/>
    </xf>
    <xf numFmtId="188" fontId="2" fillId="33" borderId="11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187" fontId="3" fillId="0" borderId="0" xfId="89" applyNumberFormat="1" applyFont="1" applyFill="1" applyAlignment="1">
      <alignment horizontal="center" vertical="center"/>
      <protection/>
    </xf>
    <xf numFmtId="187" fontId="2" fillId="0" borderId="0" xfId="89" applyNumberFormat="1" applyFont="1" applyAlignment="1">
      <alignment horizontal="center" vertical="center"/>
      <protection/>
    </xf>
    <xf numFmtId="187" fontId="2" fillId="0" borderId="0" xfId="87" applyNumberFormat="1" applyFont="1" applyAlignment="1">
      <alignment vertical="center"/>
      <protection/>
    </xf>
    <xf numFmtId="187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left" vertical="center"/>
    </xf>
    <xf numFmtId="188" fontId="2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left" vertical="center"/>
    </xf>
    <xf numFmtId="187" fontId="2" fillId="0" borderId="0" xfId="87" applyNumberFormat="1" applyFont="1" applyAlignment="1">
      <alignment horizontal="left" vertical="center"/>
      <protection/>
    </xf>
    <xf numFmtId="187" fontId="2" fillId="0" borderId="0" xfId="87" applyNumberFormat="1" applyFont="1" applyAlignment="1">
      <alignment horizontal="center" vertical="center"/>
      <protection/>
    </xf>
    <xf numFmtId="187" fontId="2" fillId="0" borderId="0" xfId="87" applyNumberFormat="1" applyFont="1" applyAlignment="1">
      <alignment horizontal="right" vertical="center"/>
      <protection/>
    </xf>
    <xf numFmtId="188" fontId="2" fillId="0" borderId="10" xfId="87" applyNumberFormat="1" applyFont="1" applyBorder="1" applyAlignment="1">
      <alignment horizontal="center" vertical="center"/>
      <protection/>
    </xf>
    <xf numFmtId="188" fontId="2" fillId="0" borderId="10" xfId="87" applyNumberFormat="1" applyFont="1" applyBorder="1" applyAlignment="1">
      <alignment horizontal="right" vertical="center"/>
      <protection/>
    </xf>
    <xf numFmtId="188" fontId="2" fillId="0" borderId="10" xfId="87" applyNumberFormat="1" applyFont="1" applyBorder="1" applyAlignment="1">
      <alignment horizontal="left" vertical="center"/>
      <protection/>
    </xf>
    <xf numFmtId="188" fontId="2" fillId="0" borderId="0" xfId="87" applyNumberFormat="1" applyFont="1" applyAlignment="1">
      <alignment horizontal="center" vertical="center"/>
      <protection/>
    </xf>
    <xf numFmtId="188" fontId="2" fillId="0" borderId="0" xfId="87" applyNumberFormat="1" applyFont="1" applyAlignment="1">
      <alignment horizontal="right" vertical="center"/>
      <protection/>
    </xf>
    <xf numFmtId="188" fontId="2" fillId="0" borderId="0" xfId="87" applyNumberFormat="1" applyFont="1" applyAlignment="1">
      <alignment horizontal="left" vertical="center"/>
      <protection/>
    </xf>
    <xf numFmtId="187" fontId="3" fillId="0" borderId="0" xfId="87" applyNumberFormat="1" applyFont="1" applyAlignment="1">
      <alignment horizontal="left" vertical="center"/>
      <protection/>
    </xf>
    <xf numFmtId="188" fontId="3" fillId="0" borderId="0" xfId="87" applyNumberFormat="1" applyFont="1" applyAlignment="1">
      <alignment horizontal="right" vertical="center"/>
      <protection/>
    </xf>
    <xf numFmtId="187" fontId="3" fillId="0" borderId="10" xfId="0" applyNumberFormat="1" applyFont="1" applyBorder="1" applyAlignment="1">
      <alignment horizontal="center" vertical="center"/>
    </xf>
    <xf numFmtId="188" fontId="3" fillId="0" borderId="10" xfId="72" applyNumberFormat="1" applyFont="1" applyFill="1" applyBorder="1" applyAlignment="1">
      <alignment horizontal="right" vertical="center" wrapText="1"/>
    </xf>
    <xf numFmtId="0" fontId="2" fillId="0" borderId="0" xfId="94" applyFont="1" applyAlignment="1">
      <alignment vertical="center"/>
      <protection/>
    </xf>
    <xf numFmtId="188" fontId="2" fillId="0" borderId="0" xfId="87" applyNumberFormat="1" applyFont="1" applyAlignment="1">
      <alignment vertical="center"/>
      <protection/>
    </xf>
    <xf numFmtId="188" fontId="2" fillId="0" borderId="0" xfId="94" applyNumberFormat="1" applyFont="1" applyAlignment="1">
      <alignment horizontal="center" vertical="center"/>
      <protection/>
    </xf>
    <xf numFmtId="188" fontId="2" fillId="0" borderId="11" xfId="87" applyNumberFormat="1" applyFont="1" applyBorder="1" applyAlignment="1">
      <alignment horizontal="right" vertical="center"/>
      <protection/>
    </xf>
    <xf numFmtId="188" fontId="2" fillId="33" borderId="0" xfId="87" applyNumberFormat="1" applyFont="1" applyFill="1" applyAlignment="1">
      <alignment vertical="center"/>
      <protection/>
    </xf>
    <xf numFmtId="188" fontId="2" fillId="33" borderId="10" xfId="87" applyNumberFormat="1" applyFont="1" applyFill="1" applyBorder="1" applyAlignment="1">
      <alignment horizontal="right" vertical="center"/>
      <protection/>
    </xf>
    <xf numFmtId="188" fontId="2" fillId="33" borderId="0" xfId="87" applyNumberFormat="1" applyFont="1" applyFill="1" applyAlignment="1">
      <alignment horizontal="right" vertical="center"/>
      <protection/>
    </xf>
    <xf numFmtId="188" fontId="2" fillId="33" borderId="11" xfId="87" applyNumberFormat="1" applyFont="1" applyFill="1" applyBorder="1" applyAlignment="1">
      <alignment horizontal="right" vertical="center"/>
      <protection/>
    </xf>
    <xf numFmtId="188" fontId="2" fillId="0" borderId="10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horizontal="left" vertical="center"/>
    </xf>
    <xf numFmtId="188" fontId="3" fillId="0" borderId="0" xfId="87" applyNumberFormat="1" applyFont="1" applyAlignment="1">
      <alignment horizontal="center" vertical="center"/>
      <protection/>
    </xf>
    <xf numFmtId="188" fontId="3" fillId="0" borderId="10" xfId="89" applyNumberFormat="1" applyFont="1" applyBorder="1" applyAlignment="1">
      <alignment horizontal="center" vertical="center"/>
      <protection/>
    </xf>
    <xf numFmtId="188" fontId="3" fillId="0" borderId="12" xfId="87" applyNumberFormat="1" applyFont="1" applyBorder="1" applyAlignment="1">
      <alignment horizontal="center" vertical="center"/>
      <protection/>
    </xf>
    <xf numFmtId="188" fontId="3" fillId="0" borderId="10" xfId="87" applyNumberFormat="1" applyFont="1" applyBorder="1" applyAlignment="1">
      <alignment horizontal="center" vertical="center"/>
      <protection/>
    </xf>
    <xf numFmtId="188" fontId="3" fillId="0" borderId="0" xfId="72" applyNumberFormat="1" applyFont="1" applyFill="1" applyBorder="1" applyAlignment="1">
      <alignment horizontal="right" vertical="center" wrapText="1"/>
    </xf>
    <xf numFmtId="188" fontId="2" fillId="0" borderId="0" xfId="17" applyNumberFormat="1" applyFont="1" applyFill="1" applyBorder="1" applyAlignment="1">
      <alignment vertical="center"/>
    </xf>
    <xf numFmtId="188" fontId="2" fillId="33" borderId="0" xfId="17" applyNumberFormat="1" applyFont="1" applyFill="1" applyBorder="1" applyAlignment="1">
      <alignment vertical="center"/>
    </xf>
    <xf numFmtId="188" fontId="3" fillId="0" borderId="10" xfId="87" applyNumberFormat="1" applyFont="1" applyBorder="1" applyAlignment="1">
      <alignment horizontal="right" vertical="center"/>
      <protection/>
    </xf>
    <xf numFmtId="188" fontId="3" fillId="0" borderId="10" xfId="89" applyNumberFormat="1" applyFont="1" applyBorder="1" applyAlignment="1">
      <alignment horizontal="right" vertical="center" wrapText="1"/>
      <protection/>
    </xf>
    <xf numFmtId="188" fontId="2" fillId="0" borderId="10" xfId="87" applyNumberFormat="1" applyFont="1" applyBorder="1" applyAlignment="1">
      <alignment vertical="center"/>
      <protection/>
    </xf>
    <xf numFmtId="188" fontId="2" fillId="33" borderId="10" xfId="87" applyNumberFormat="1" applyFont="1" applyFill="1" applyBorder="1" applyAlignment="1">
      <alignment vertical="center"/>
      <protection/>
    </xf>
    <xf numFmtId="0" fontId="5" fillId="0" borderId="0" xfId="94" applyFont="1" applyFill="1" applyAlignment="1">
      <alignment vertical="center"/>
      <protection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87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94" applyFont="1" applyFill="1" applyBorder="1" applyAlignment="1">
      <alignment vertical="center"/>
      <protection/>
    </xf>
    <xf numFmtId="0" fontId="7" fillId="0" borderId="0" xfId="94" applyFont="1" applyFill="1" applyBorder="1" applyAlignment="1">
      <alignment horizontal="right" vertical="center"/>
      <protection/>
    </xf>
    <xf numFmtId="0" fontId="7" fillId="0" borderId="0" xfId="94" applyFont="1" applyFill="1" applyBorder="1" applyAlignment="1">
      <alignment horizontal="center" vertical="center"/>
      <protection/>
    </xf>
    <xf numFmtId="188" fontId="7" fillId="0" borderId="10" xfId="94" applyNumberFormat="1" applyFont="1" applyFill="1" applyBorder="1" applyAlignment="1">
      <alignment horizontal="right" vertical="center"/>
      <protection/>
    </xf>
    <xf numFmtId="0" fontId="7" fillId="0" borderId="10" xfId="94" applyFont="1" applyFill="1" applyBorder="1" applyAlignment="1">
      <alignment horizontal="right" vertical="center"/>
      <protection/>
    </xf>
    <xf numFmtId="188" fontId="7" fillId="0" borderId="12" xfId="94" applyNumberFormat="1" applyFont="1" applyFill="1" applyBorder="1" applyAlignment="1">
      <alignment horizontal="center" vertical="center"/>
      <protection/>
    </xf>
    <xf numFmtId="177" fontId="7" fillId="0" borderId="0" xfId="72" applyFont="1" applyFill="1" applyAlignment="1">
      <alignment horizontal="right" vertical="center"/>
    </xf>
    <xf numFmtId="188" fontId="7" fillId="0" borderId="0" xfId="72" applyNumberFormat="1" applyFont="1" applyFill="1" applyAlignment="1">
      <alignment horizontal="right" vertical="center"/>
    </xf>
    <xf numFmtId="188" fontId="7" fillId="0" borderId="0" xfId="87" applyNumberFormat="1" applyFont="1" applyFill="1" applyBorder="1" applyAlignment="1">
      <alignment horizontal="right" vertical="center"/>
      <protection/>
    </xf>
    <xf numFmtId="187" fontId="7" fillId="0" borderId="10" xfId="0" applyNumberFormat="1" applyFont="1" applyFill="1" applyBorder="1" applyAlignment="1">
      <alignment horizontal="center" vertical="center"/>
    </xf>
    <xf numFmtId="188" fontId="7" fillId="0" borderId="10" xfId="72" applyNumberFormat="1" applyFont="1" applyFill="1" applyBorder="1" applyAlignment="1">
      <alignment horizontal="right" vertical="center" wrapText="1"/>
    </xf>
    <xf numFmtId="177" fontId="7" fillId="0" borderId="0" xfId="72" applyFont="1" applyFill="1" applyBorder="1" applyAlignment="1">
      <alignment horizontal="right" vertical="center" wrapText="1"/>
    </xf>
    <xf numFmtId="188" fontId="7" fillId="0" borderId="0" xfId="72" applyNumberFormat="1" applyFont="1" applyFill="1" applyBorder="1" applyAlignment="1">
      <alignment horizontal="right" vertical="center" wrapText="1"/>
    </xf>
    <xf numFmtId="187" fontId="7" fillId="0" borderId="0" xfId="87" applyNumberFormat="1" applyFont="1" applyFill="1" applyBorder="1" applyAlignment="1">
      <alignment horizontal="left" vertical="center"/>
      <protection/>
    </xf>
    <xf numFmtId="188" fontId="5" fillId="0" borderId="0" xfId="94" applyNumberFormat="1" applyFont="1" applyFill="1" applyAlignment="1">
      <alignment horizontal="right" vertical="center"/>
      <protection/>
    </xf>
    <xf numFmtId="187" fontId="7" fillId="0" borderId="0" xfId="87" applyNumberFormat="1" applyFont="1" applyFill="1" applyAlignment="1">
      <alignment horizontal="left" vertical="center"/>
      <protection/>
    </xf>
    <xf numFmtId="187" fontId="5" fillId="0" borderId="0" xfId="87" applyNumberFormat="1" applyFont="1" applyFill="1" applyAlignment="1">
      <alignment horizontal="left" vertical="center"/>
      <protection/>
    </xf>
    <xf numFmtId="187" fontId="5" fillId="0" borderId="0" xfId="87" applyNumberFormat="1" applyFont="1" applyFill="1" applyBorder="1" applyAlignment="1">
      <alignment horizontal="left" vertical="center"/>
      <protection/>
    </xf>
    <xf numFmtId="188" fontId="5" fillId="0" borderId="0" xfId="94" applyNumberFormat="1" applyFont="1" applyFill="1" applyAlignment="1">
      <alignment horizontal="center" vertical="center"/>
      <protection/>
    </xf>
    <xf numFmtId="188" fontId="5" fillId="0" borderId="10" xfId="94" applyNumberFormat="1" applyFont="1" applyFill="1" applyBorder="1" applyAlignment="1">
      <alignment horizontal="right" vertical="center"/>
      <protection/>
    </xf>
    <xf numFmtId="187" fontId="5" fillId="0" borderId="0" xfId="87" applyNumberFormat="1" applyFont="1" applyFill="1" applyAlignment="1">
      <alignment vertical="center"/>
      <protection/>
    </xf>
    <xf numFmtId="188" fontId="5" fillId="0" borderId="0" xfId="94" applyNumberFormat="1" applyFont="1" applyFill="1" applyBorder="1" applyAlignment="1">
      <alignment horizontal="right" vertical="center"/>
      <protection/>
    </xf>
    <xf numFmtId="189" fontId="5" fillId="0" borderId="0" xfId="94" applyNumberFormat="1" applyFont="1" applyFill="1" applyBorder="1" applyAlignment="1">
      <alignment horizontal="right" vertical="center"/>
      <protection/>
    </xf>
    <xf numFmtId="188" fontId="5" fillId="0" borderId="11" xfId="94" applyNumberFormat="1" applyFont="1" applyFill="1" applyBorder="1" applyAlignment="1">
      <alignment horizontal="right" vertical="center"/>
      <protection/>
    </xf>
    <xf numFmtId="188" fontId="5" fillId="33" borderId="0" xfId="94" applyNumberFormat="1" applyFont="1" applyFill="1" applyAlignment="1">
      <alignment horizontal="right" vertical="center"/>
      <protection/>
    </xf>
    <xf numFmtId="191" fontId="5" fillId="0" borderId="0" xfId="94" applyNumberFormat="1" applyFont="1" applyFill="1" applyAlignment="1">
      <alignment horizontal="center" vertical="center"/>
      <protection/>
    </xf>
    <xf numFmtId="188" fontId="5" fillId="33" borderId="10" xfId="94" applyNumberFormat="1" applyFont="1" applyFill="1" applyBorder="1" applyAlignment="1">
      <alignment horizontal="right" vertical="center"/>
      <protection/>
    </xf>
    <xf numFmtId="188" fontId="5" fillId="33" borderId="0" xfId="94" applyNumberFormat="1" applyFont="1" applyFill="1" applyBorder="1" applyAlignment="1">
      <alignment horizontal="right" vertical="center"/>
      <protection/>
    </xf>
    <xf numFmtId="188" fontId="5" fillId="33" borderId="11" xfId="94" applyNumberFormat="1" applyFont="1" applyFill="1" applyBorder="1" applyAlignment="1">
      <alignment horizontal="right" vertical="center"/>
      <protection/>
    </xf>
    <xf numFmtId="18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7" fillId="0" borderId="12" xfId="94" applyFont="1" applyFill="1" applyBorder="1" applyAlignment="1">
      <alignment horizontal="center" vertical="center"/>
      <protection/>
    </xf>
    <xf numFmtId="0" fontId="7" fillId="0" borderId="0" xfId="89" applyFont="1" applyFill="1" applyBorder="1" applyAlignment="1">
      <alignment horizontal="right" vertical="center"/>
      <protection/>
    </xf>
    <xf numFmtId="188" fontId="7" fillId="0" borderId="0" xfId="72" applyNumberFormat="1" applyFont="1" applyFill="1" applyBorder="1" applyAlignment="1">
      <alignment horizontal="center" vertical="center"/>
    </xf>
    <xf numFmtId="188" fontId="7" fillId="0" borderId="10" xfId="72" applyNumberFormat="1" applyFont="1" applyFill="1" applyBorder="1" applyAlignment="1">
      <alignment horizontal="centerContinuous" vertical="center"/>
    </xf>
    <xf numFmtId="0" fontId="7" fillId="0" borderId="0" xfId="89" applyFont="1" applyFill="1" applyAlignment="1">
      <alignment horizontal="right" vertical="center"/>
      <protection/>
    </xf>
    <xf numFmtId="188" fontId="7" fillId="0" borderId="10" xfId="89" applyNumberFormat="1" applyFont="1" applyFill="1" applyBorder="1" applyAlignment="1">
      <alignment horizontal="right" vertical="center" wrapText="1"/>
      <protection/>
    </xf>
    <xf numFmtId="188" fontId="5" fillId="0" borderId="0" xfId="94" applyNumberFormat="1" applyFont="1" applyFill="1" applyAlignment="1">
      <alignment vertical="center"/>
      <protection/>
    </xf>
    <xf numFmtId="0" fontId="7" fillId="0" borderId="0" xfId="94" applyFont="1" applyFill="1" applyBorder="1" applyAlignment="1">
      <alignment vertical="center"/>
      <protection/>
    </xf>
    <xf numFmtId="188" fontId="5" fillId="0" borderId="10" xfId="94" applyNumberFormat="1" applyFont="1" applyFill="1" applyBorder="1" applyAlignment="1">
      <alignment vertical="center"/>
      <protection/>
    </xf>
    <xf numFmtId="188" fontId="5" fillId="33" borderId="0" xfId="94" applyNumberFormat="1" applyFont="1" applyFill="1" applyAlignment="1">
      <alignment vertical="center"/>
      <protection/>
    </xf>
    <xf numFmtId="188" fontId="5" fillId="33" borderId="10" xfId="94" applyNumberFormat="1" applyFont="1" applyFill="1" applyBorder="1" applyAlignment="1">
      <alignment vertical="center"/>
      <protection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10" xfId="94" applyNumberFormat="1" applyFont="1" applyFill="1" applyBorder="1" applyAlignment="1">
      <alignment horizontal="right" vertical="center"/>
      <protection/>
    </xf>
    <xf numFmtId="188" fontId="7" fillId="0" borderId="0" xfId="94" applyNumberFormat="1" applyFont="1" applyFill="1" applyBorder="1" applyAlignment="1">
      <alignment vertical="center"/>
      <protection/>
    </xf>
    <xf numFmtId="188" fontId="7" fillId="0" borderId="0" xfId="94" applyNumberFormat="1" applyFont="1" applyFill="1" applyBorder="1" applyAlignment="1">
      <alignment horizontal="right" vertical="center"/>
      <protection/>
    </xf>
    <xf numFmtId="188" fontId="5" fillId="0" borderId="0" xfId="17" applyNumberFormat="1" applyFont="1" applyFill="1" applyAlignment="1">
      <alignment vertical="center"/>
    </xf>
    <xf numFmtId="188" fontId="5" fillId="0" borderId="10" xfId="17" applyNumberFormat="1" applyFont="1" applyFill="1" applyBorder="1" applyAlignment="1">
      <alignment vertical="center"/>
    </xf>
    <xf numFmtId="188" fontId="5" fillId="0" borderId="0" xfId="17" applyNumberFormat="1" applyFont="1" applyFill="1" applyBorder="1" applyAlignment="1">
      <alignment horizontal="right" vertical="center"/>
    </xf>
    <xf numFmtId="188" fontId="5" fillId="0" borderId="0" xfId="17" applyNumberFormat="1" applyFont="1" applyFill="1" applyAlignment="1">
      <alignment horizontal="right" vertical="center"/>
    </xf>
    <xf numFmtId="188" fontId="5" fillId="33" borderId="0" xfId="17" applyNumberFormat="1" applyFont="1" applyFill="1" applyAlignment="1">
      <alignment vertical="center"/>
    </xf>
    <xf numFmtId="188" fontId="5" fillId="33" borderId="10" xfId="17" applyNumberFormat="1" applyFont="1" applyFill="1" applyBorder="1" applyAlignment="1">
      <alignment vertical="center"/>
    </xf>
    <xf numFmtId="188" fontId="5" fillId="33" borderId="0" xfId="17" applyNumberFormat="1" applyFont="1" applyFill="1" applyBorder="1" applyAlignment="1">
      <alignment horizontal="right" vertical="center"/>
    </xf>
    <xf numFmtId="187" fontId="5" fillId="0" borderId="0" xfId="93" applyNumberFormat="1" applyFont="1" applyAlignment="1">
      <alignment vertical="center"/>
      <protection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55" fillId="0" borderId="0" xfId="0" applyNumberFormat="1" applyFont="1" applyAlignment="1">
      <alignment horizontal="center" vertical="center"/>
    </xf>
    <xf numFmtId="188" fontId="55" fillId="33" borderId="0" xfId="93" applyNumberFormat="1" applyFont="1" applyFill="1" applyAlignment="1">
      <alignment horizontal="right" vertical="center"/>
      <protection/>
    </xf>
    <xf numFmtId="189" fontId="55" fillId="0" borderId="0" xfId="93" applyNumberFormat="1" applyFont="1" applyAlignment="1">
      <alignment horizontal="right" vertical="center"/>
      <protection/>
    </xf>
    <xf numFmtId="188" fontId="55" fillId="0" borderId="0" xfId="93" applyNumberFormat="1" applyFont="1" applyFill="1" applyAlignment="1">
      <alignment horizontal="right" vertical="center"/>
      <protection/>
    </xf>
    <xf numFmtId="187" fontId="55" fillId="33" borderId="0" xfId="93" applyNumberFormat="1" applyFont="1" applyFill="1" applyAlignment="1">
      <alignment vertical="center"/>
      <protection/>
    </xf>
    <xf numFmtId="187" fontId="55" fillId="0" borderId="0" xfId="93" applyNumberFormat="1" applyFont="1" applyAlignment="1">
      <alignment vertical="center"/>
      <protection/>
    </xf>
    <xf numFmtId="187" fontId="55" fillId="0" borderId="0" xfId="93" applyNumberFormat="1" applyFont="1" applyFill="1" applyAlignment="1">
      <alignment vertical="center"/>
      <protection/>
    </xf>
    <xf numFmtId="190" fontId="55" fillId="0" borderId="0" xfId="0" applyNumberFormat="1" applyFont="1" applyAlignment="1">
      <alignment horizontal="center" vertical="center"/>
    </xf>
    <xf numFmtId="188" fontId="55" fillId="33" borderId="10" xfId="93" applyNumberFormat="1" applyFont="1" applyFill="1" applyBorder="1" applyAlignment="1">
      <alignment horizontal="right" vertical="center"/>
      <protection/>
    </xf>
    <xf numFmtId="188" fontId="55" fillId="0" borderId="10" xfId="93" applyNumberFormat="1" applyFont="1" applyFill="1" applyBorder="1" applyAlignment="1">
      <alignment horizontal="right" vertical="center"/>
      <protection/>
    </xf>
    <xf numFmtId="188" fontId="55" fillId="33" borderId="0" xfId="0" applyNumberFormat="1" applyFont="1" applyFill="1" applyAlignment="1">
      <alignment horizontal="right" vertical="center"/>
    </xf>
    <xf numFmtId="189" fontId="55" fillId="0" borderId="0" xfId="0" applyNumberFormat="1" applyFont="1" applyAlignment="1">
      <alignment horizontal="right" vertical="center"/>
    </xf>
    <xf numFmtId="188" fontId="55" fillId="0" borderId="0" xfId="0" applyNumberFormat="1" applyFont="1" applyFill="1" applyAlignment="1">
      <alignment horizontal="right" vertical="center"/>
    </xf>
    <xf numFmtId="187" fontId="57" fillId="0" borderId="0" xfId="0" applyNumberFormat="1" applyFont="1" applyAlignment="1">
      <alignment horizontal="left" vertical="center"/>
    </xf>
    <xf numFmtId="187" fontId="55" fillId="0" borderId="0" xfId="0" applyNumberFormat="1" applyFont="1" applyAlignment="1">
      <alignment vertical="center"/>
    </xf>
    <xf numFmtId="189" fontId="55" fillId="0" borderId="0" xfId="93" applyNumberFormat="1" applyFont="1" applyAlignment="1">
      <alignment horizontal="left" vertical="center"/>
      <protection/>
    </xf>
    <xf numFmtId="188" fontId="55" fillId="33" borderId="10" xfId="0" applyNumberFormat="1" applyFont="1" applyFill="1" applyBorder="1" applyAlignment="1">
      <alignment horizontal="right" vertical="center"/>
    </xf>
    <xf numFmtId="188" fontId="55" fillId="0" borderId="0" xfId="0" applyNumberFormat="1" applyFont="1" applyAlignment="1">
      <alignment horizontal="right" vertical="center"/>
    </xf>
    <xf numFmtId="188" fontId="55" fillId="0" borderId="10" xfId="0" applyNumberFormat="1" applyFont="1" applyFill="1" applyBorder="1" applyAlignment="1">
      <alignment horizontal="right" vertical="center"/>
    </xf>
    <xf numFmtId="10" fontId="55" fillId="33" borderId="0" xfId="27" applyNumberFormat="1" applyFont="1" applyFill="1" applyBorder="1" applyAlignment="1">
      <alignment horizontal="right" vertical="center"/>
    </xf>
    <xf numFmtId="10" fontId="55" fillId="0" borderId="0" xfId="27" applyNumberFormat="1" applyFont="1" applyFill="1" applyBorder="1" applyAlignment="1">
      <alignment horizontal="right" vertical="center"/>
    </xf>
    <xf numFmtId="188" fontId="55" fillId="0" borderId="0" xfId="93" applyNumberFormat="1" applyFont="1" applyAlignment="1">
      <alignment horizontal="right" vertical="center"/>
      <protection/>
    </xf>
    <xf numFmtId="187" fontId="55" fillId="0" borderId="10" xfId="0" applyNumberFormat="1" applyFont="1" applyBorder="1" applyAlignment="1">
      <alignment horizontal="left" vertical="center" shrinkToFit="1"/>
    </xf>
    <xf numFmtId="189" fontId="55" fillId="0" borderId="0" xfId="0" applyNumberFormat="1" applyFont="1" applyAlignment="1">
      <alignment horizontal="left" vertical="center"/>
    </xf>
    <xf numFmtId="187" fontId="57" fillId="0" borderId="10" xfId="0" applyNumberFormat="1" applyFont="1" applyBorder="1" applyAlignment="1">
      <alignment horizontal="left" vertical="center"/>
    </xf>
    <xf numFmtId="187" fontId="55" fillId="0" borderId="10" xfId="0" applyNumberFormat="1" applyFont="1" applyBorder="1" applyAlignment="1">
      <alignment horizontal="center" vertical="center"/>
    </xf>
    <xf numFmtId="187" fontId="55" fillId="0" borderId="10" xfId="0" applyNumberFormat="1" applyFont="1" applyBorder="1" applyAlignment="1">
      <alignment horizontal="left" vertical="center"/>
    </xf>
    <xf numFmtId="188" fontId="55" fillId="0" borderId="10" xfId="0" applyNumberFormat="1" applyFont="1" applyBorder="1" applyAlignment="1">
      <alignment horizontal="right" vertical="center"/>
    </xf>
    <xf numFmtId="189" fontId="55" fillId="0" borderId="10" xfId="0" applyNumberFormat="1" applyFont="1" applyBorder="1" applyAlignment="1">
      <alignment horizontal="left" vertical="center"/>
    </xf>
    <xf numFmtId="187" fontId="57" fillId="0" borderId="0" xfId="0" applyNumberFormat="1" applyFont="1" applyAlignment="1">
      <alignment vertical="center"/>
    </xf>
    <xf numFmtId="188" fontId="57" fillId="0" borderId="10" xfId="0" applyNumberFormat="1" applyFont="1" applyBorder="1" applyAlignment="1">
      <alignment horizontal="right" vertical="center"/>
    </xf>
    <xf numFmtId="187" fontId="57" fillId="0" borderId="10" xfId="0" applyNumberFormat="1" applyFont="1" applyBorder="1" applyAlignment="1">
      <alignment horizontal="center" vertical="center"/>
    </xf>
    <xf numFmtId="188" fontId="57" fillId="0" borderId="10" xfId="0" applyNumberFormat="1" applyFont="1" applyFill="1" applyBorder="1" applyAlignment="1">
      <alignment horizontal="right" vertical="center"/>
    </xf>
    <xf numFmtId="187" fontId="57" fillId="0" borderId="0" xfId="93" applyNumberFormat="1" applyFont="1" applyAlignment="1">
      <alignment horizontal="left" vertical="center"/>
      <protection/>
    </xf>
    <xf numFmtId="187" fontId="55" fillId="0" borderId="0" xfId="89" applyNumberFormat="1" applyFont="1" applyAlignment="1">
      <alignment horizontal="left" vertical="center"/>
      <protection/>
    </xf>
    <xf numFmtId="187" fontId="55" fillId="0" borderId="0" xfId="93" applyNumberFormat="1" applyFont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189" fontId="55" fillId="0" borderId="0" xfId="0" applyNumberFormat="1" applyFont="1" applyAlignment="1">
      <alignment horizontal="center" vertical="center"/>
    </xf>
    <xf numFmtId="188" fontId="57" fillId="0" borderId="0" xfId="0" applyNumberFormat="1" applyFont="1" applyFill="1" applyAlignment="1">
      <alignment horizontal="right" vertical="center"/>
    </xf>
    <xf numFmtId="189" fontId="55" fillId="0" borderId="10" xfId="0" applyNumberFormat="1" applyFont="1" applyBorder="1" applyAlignment="1">
      <alignment horizontal="center" vertical="center"/>
    </xf>
    <xf numFmtId="189" fontId="57" fillId="0" borderId="0" xfId="0" applyNumberFormat="1" applyFont="1" applyAlignment="1">
      <alignment horizontal="right" vertical="center"/>
    </xf>
    <xf numFmtId="187" fontId="57" fillId="0" borderId="0" xfId="0" applyNumberFormat="1" applyFont="1" applyAlignment="1">
      <alignment horizontal="center" vertical="center"/>
    </xf>
    <xf numFmtId="187" fontId="55" fillId="0" borderId="0" xfId="93" applyNumberFormat="1" applyFont="1" applyAlignment="1">
      <alignment horizontal="center" vertical="center"/>
      <protection/>
    </xf>
    <xf numFmtId="187" fontId="57" fillId="0" borderId="0" xfId="89" applyNumberFormat="1" applyFont="1" applyAlignment="1">
      <alignment horizontal="left" vertical="center"/>
      <protection/>
    </xf>
    <xf numFmtId="188" fontId="55" fillId="33" borderId="11" xfId="0" applyNumberFormat="1" applyFont="1" applyFill="1" applyBorder="1" applyAlignment="1">
      <alignment horizontal="right" vertical="center"/>
    </xf>
    <xf numFmtId="188" fontId="55" fillId="0" borderId="11" xfId="0" applyNumberFormat="1" applyFont="1" applyFill="1" applyBorder="1" applyAlignment="1">
      <alignment horizontal="right" vertical="center"/>
    </xf>
    <xf numFmtId="188" fontId="2" fillId="33" borderId="0" xfId="93" applyNumberFormat="1" applyFont="1" applyFill="1" applyAlignment="1">
      <alignment horizontal="right" vertical="center"/>
      <protection/>
    </xf>
    <xf numFmtId="192" fontId="2" fillId="0" borderId="0" xfId="93" applyNumberFormat="1" applyFont="1" applyAlignment="1">
      <alignment horizontal="right" vertical="center"/>
      <protection/>
    </xf>
    <xf numFmtId="188" fontId="2" fillId="0" borderId="0" xfId="93" applyNumberFormat="1" applyFont="1" applyFill="1" applyAlignment="1">
      <alignment horizontal="right" vertical="center"/>
      <protection/>
    </xf>
    <xf numFmtId="188" fontId="2" fillId="33" borderId="10" xfId="93" applyNumberFormat="1" applyFont="1" applyFill="1" applyBorder="1" applyAlignment="1">
      <alignment horizontal="right" vertical="center"/>
      <protection/>
    </xf>
    <xf numFmtId="188" fontId="2" fillId="0" borderId="10" xfId="93" applyNumberFormat="1" applyFont="1" applyFill="1" applyBorder="1" applyAlignment="1">
      <alignment horizontal="right" vertical="center"/>
      <protection/>
    </xf>
    <xf numFmtId="192" fontId="2" fillId="33" borderId="0" xfId="0" applyNumberFormat="1" applyFont="1" applyFill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88" fontId="3" fillId="33" borderId="0" xfId="0" applyNumberFormat="1" applyFont="1" applyFill="1" applyAlignment="1">
      <alignment horizontal="right" vertical="center"/>
    </xf>
    <xf numFmtId="192" fontId="2" fillId="33" borderId="0" xfId="89" applyNumberFormat="1" applyFont="1" applyFill="1" applyAlignment="1">
      <alignment horizontal="right" vertical="center"/>
      <protection/>
    </xf>
    <xf numFmtId="189" fontId="2" fillId="0" borderId="0" xfId="89" applyNumberFormat="1" applyFont="1" applyAlignment="1">
      <alignment horizontal="left" vertical="center"/>
      <protection/>
    </xf>
    <xf numFmtId="192" fontId="2" fillId="0" borderId="0" xfId="89" applyNumberFormat="1" applyFont="1" applyFill="1" applyAlignment="1">
      <alignment horizontal="right" vertical="center"/>
      <protection/>
    </xf>
    <xf numFmtId="189" fontId="2" fillId="0" borderId="0" xfId="93" applyNumberFormat="1" applyFont="1" applyAlignment="1">
      <alignment horizontal="right" vertical="center"/>
      <protection/>
    </xf>
    <xf numFmtId="187" fontId="2" fillId="33" borderId="0" xfId="93" applyNumberFormat="1" applyFont="1" applyFill="1" applyAlignment="1">
      <alignment vertical="center"/>
      <protection/>
    </xf>
    <xf numFmtId="187" fontId="2" fillId="0" borderId="0" xfId="93" applyNumberFormat="1" applyFont="1" applyAlignment="1">
      <alignment vertical="center"/>
      <protection/>
    </xf>
    <xf numFmtId="187" fontId="2" fillId="0" borderId="0" xfId="93" applyNumberFormat="1" applyFont="1" applyFill="1" applyAlignment="1">
      <alignment vertical="center"/>
      <protection/>
    </xf>
    <xf numFmtId="189" fontId="2" fillId="0" borderId="0" xfId="93" applyNumberFormat="1" applyFont="1" applyAlignment="1">
      <alignment horizontal="left" vertical="center"/>
      <protection/>
    </xf>
    <xf numFmtId="10" fontId="2" fillId="33" borderId="0" xfId="27" applyNumberFormat="1" applyFont="1" applyFill="1" applyBorder="1" applyAlignment="1">
      <alignment horizontal="right" vertical="center"/>
    </xf>
    <xf numFmtId="10" fontId="2" fillId="0" borderId="0" xfId="27" applyNumberFormat="1" applyFont="1" applyFill="1" applyBorder="1" applyAlignment="1">
      <alignment horizontal="right" vertical="center"/>
    </xf>
    <xf numFmtId="188" fontId="2" fillId="0" borderId="0" xfId="93" applyNumberFormat="1" applyFont="1" applyAlignment="1">
      <alignment horizontal="right" vertical="center"/>
      <protection/>
    </xf>
    <xf numFmtId="189" fontId="58" fillId="0" borderId="0" xfId="93" applyNumberFormat="1" applyFont="1" applyAlignment="1">
      <alignment horizontal="right" vertical="center"/>
      <protection/>
    </xf>
    <xf numFmtId="187" fontId="58" fillId="0" borderId="0" xfId="93" applyNumberFormat="1" applyFont="1" applyAlignment="1">
      <alignment vertical="center"/>
      <protection/>
    </xf>
    <xf numFmtId="189" fontId="58" fillId="0" borderId="0" xfId="93" applyNumberFormat="1" applyFont="1" applyAlignment="1">
      <alignment horizontal="left" vertical="center"/>
      <protection/>
    </xf>
    <xf numFmtId="190" fontId="2" fillId="0" borderId="0" xfId="0" applyNumberFormat="1" applyFont="1" applyAlignment="1">
      <alignment vertical="center"/>
    </xf>
    <xf numFmtId="193" fontId="2" fillId="0" borderId="0" xfId="17" applyNumberFormat="1" applyFont="1" applyFill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193" fontId="3" fillId="0" borderId="0" xfId="17" applyNumberFormat="1" applyFont="1" applyFill="1" applyAlignment="1">
      <alignment horizontal="right" vertical="center"/>
    </xf>
    <xf numFmtId="187" fontId="3" fillId="0" borderId="10" xfId="0" applyNumberFormat="1" applyFont="1" applyFill="1" applyBorder="1" applyAlignment="1">
      <alignment horizontal="left" vertical="center"/>
    </xf>
    <xf numFmtId="193" fontId="2" fillId="0" borderId="10" xfId="17" applyNumberFormat="1" applyFont="1" applyFill="1" applyBorder="1" applyAlignment="1">
      <alignment horizontal="right" vertical="center"/>
    </xf>
    <xf numFmtId="193" fontId="3" fillId="0" borderId="10" xfId="17" applyNumberFormat="1" applyFont="1" applyFill="1" applyBorder="1" applyAlignment="1">
      <alignment horizontal="right" vertical="center"/>
    </xf>
    <xf numFmtId="193" fontId="2" fillId="33" borderId="0" xfId="17" applyNumberFormat="1" applyFont="1" applyFill="1" applyAlignment="1">
      <alignment horizontal="right" vertical="center"/>
    </xf>
    <xf numFmtId="193" fontId="2" fillId="0" borderId="0" xfId="17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right" vertical="center"/>
    </xf>
    <xf numFmtId="188" fontId="2" fillId="0" borderId="0" xfId="87" applyNumberFormat="1" applyFont="1" applyFill="1" applyAlignment="1">
      <alignment horizontal="right" vertical="center"/>
      <protection/>
    </xf>
    <xf numFmtId="188" fontId="2" fillId="0" borderId="10" xfId="87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Alignment="1">
      <alignment horizontal="right" vertical="center"/>
    </xf>
    <xf numFmtId="194" fontId="2" fillId="0" borderId="0" xfId="0" applyNumberFormat="1" applyFont="1" applyFill="1" applyAlignment="1">
      <alignment horizontal="center" vertical="center"/>
    </xf>
    <xf numFmtId="194" fontId="2" fillId="33" borderId="0" xfId="0" applyNumberFormat="1" applyFont="1" applyFill="1" applyAlignment="1">
      <alignment horizontal="right" vertical="center"/>
    </xf>
    <xf numFmtId="194" fontId="2" fillId="0" borderId="0" xfId="0" applyNumberFormat="1" applyFont="1" applyFill="1" applyAlignment="1">
      <alignment horizontal="left" vertical="center"/>
    </xf>
    <xf numFmtId="194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left" vertical="center"/>
    </xf>
    <xf numFmtId="188" fontId="2" fillId="0" borderId="0" xfId="0" applyNumberFormat="1" applyFont="1" applyFill="1" applyAlignment="1">
      <alignment horizontal="left" vertical="center"/>
    </xf>
    <xf numFmtId="188" fontId="2" fillId="33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center" vertical="center"/>
    </xf>
    <xf numFmtId="189" fontId="2" fillId="0" borderId="10" xfId="0" applyNumberFormat="1" applyFont="1" applyFill="1" applyBorder="1" applyAlignment="1">
      <alignment horizontal="right" vertical="center"/>
    </xf>
    <xf numFmtId="193" fontId="2" fillId="0" borderId="0" xfId="17" applyNumberFormat="1" applyFont="1" applyFill="1" applyAlignment="1">
      <alignment vertical="center"/>
    </xf>
    <xf numFmtId="193" fontId="2" fillId="0" borderId="0" xfId="17" applyNumberFormat="1" applyFont="1" applyFill="1" applyBorder="1" applyAlignment="1">
      <alignment horizontal="right" vertical="center"/>
    </xf>
    <xf numFmtId="190" fontId="3" fillId="0" borderId="0" xfId="0" applyNumberFormat="1" applyFont="1" applyAlignment="1">
      <alignment horizontal="left" vertical="center"/>
    </xf>
    <xf numFmtId="190" fontId="2" fillId="0" borderId="0" xfId="0" applyNumberFormat="1" applyFont="1" applyAlignment="1">
      <alignment horizontal="left" vertical="center"/>
    </xf>
    <xf numFmtId="193" fontId="2" fillId="33" borderId="0" xfId="17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194" fontId="2" fillId="0" borderId="0" xfId="0" applyNumberFormat="1" applyFont="1" applyFill="1" applyAlignment="1">
      <alignment vertical="center"/>
    </xf>
    <xf numFmtId="194" fontId="2" fillId="33" borderId="0" xfId="0" applyNumberFormat="1" applyFont="1" applyFill="1" applyAlignment="1">
      <alignment vertical="center"/>
    </xf>
    <xf numFmtId="187" fontId="2" fillId="0" borderId="0" xfId="0" applyNumberFormat="1" applyFont="1" applyAlignment="1" quotePrefix="1">
      <alignment horizontal="left" vertical="center"/>
    </xf>
    <xf numFmtId="187" fontId="55" fillId="0" borderId="0" xfId="89" applyNumberFormat="1" applyFont="1" applyAlignment="1" quotePrefix="1">
      <alignment horizontal="left" vertical="center"/>
      <protection/>
    </xf>
    <xf numFmtId="187" fontId="55" fillId="0" borderId="0" xfId="93" applyNumberFormat="1" applyFont="1" applyAlignment="1" quotePrefix="1">
      <alignment vertical="center"/>
      <protection/>
    </xf>
    <xf numFmtId="187" fontId="55" fillId="0" borderId="0" xfId="0" applyNumberFormat="1" applyFont="1" applyAlignment="1" quotePrefix="1">
      <alignment horizontal="left" vertical="center"/>
    </xf>
  </cellXfs>
  <cellStyles count="83">
    <cellStyle name="Normal" xfId="0"/>
    <cellStyle name="20% - ส่วนที่ถูกเน้น4" xfId="15"/>
    <cellStyle name="Comma [0]" xfId="16"/>
    <cellStyle name="Comma" xfId="17"/>
    <cellStyle name="40% - ส่วนที่ถูกเน้น2" xfId="18"/>
    <cellStyle name="Comma 2 3" xfId="19"/>
    <cellStyle name="Followed Hyperlink" xfId="20"/>
    <cellStyle name="60% - ส่วนที่ถูกเน้น5" xfId="21"/>
    <cellStyle name="Hyperlink" xfId="22"/>
    <cellStyle name="Currency [0]" xfId="23"/>
    <cellStyle name="Comma 3 2" xfId="24"/>
    <cellStyle name="Comma 10 14 3" xfId="25"/>
    <cellStyle name="Currency" xfId="26"/>
    <cellStyle name="Percent" xfId="27"/>
    <cellStyle name="40% - ส่วนที่ถูกเน้น5" xfId="28"/>
    <cellStyle name="หมายเหตุ" xfId="29"/>
    <cellStyle name="ข้อความเตือน" xfId="30"/>
    <cellStyle name="20% - ส่วนที่ถูกเน้น3" xfId="31"/>
    <cellStyle name="ชื่อเรื่อง" xfId="32"/>
    <cellStyle name="ข้อความอธิบาย" xfId="33"/>
    <cellStyle name="หัวเรื่อง 1" xfId="34"/>
    <cellStyle name="หัวเรื่อง 2" xfId="35"/>
    <cellStyle name="หัวเรื่อง 3" xfId="36"/>
    <cellStyle name="Comma 2 2" xfId="37"/>
    <cellStyle name="หัวเรื่อง 4" xfId="38"/>
    <cellStyle name="การคำนวณ" xfId="39"/>
    <cellStyle name="ป้อนค่า" xfId="40"/>
    <cellStyle name="แสดงผล" xfId="41"/>
    <cellStyle name="เซลล์ตรวจสอบ" xfId="42"/>
    <cellStyle name="40% - ส่วนที่ถูกเน้น1" xfId="43"/>
    <cellStyle name="เซลล์ที่มีลิงก์" xfId="44"/>
    <cellStyle name="ผลรวม" xfId="45"/>
    <cellStyle name="ดี" xfId="46"/>
    <cellStyle name="60% - ส่วนที่ถูกเน้น6" xfId="47"/>
    <cellStyle name="Comma 4 2 2 2 2 2" xfId="48"/>
    <cellStyle name="แย่" xfId="49"/>
    <cellStyle name="ปานกลาง" xfId="50"/>
    <cellStyle name="ส่วนที่ถูกเน้น1" xfId="51"/>
    <cellStyle name="20% - ส่วนที่ถูกเน้น1" xfId="52"/>
    <cellStyle name="20% - ส่วนที่ถูกเน้น5" xfId="53"/>
    <cellStyle name="60% - ส่วนที่ถูกเน้น1" xfId="54"/>
    <cellStyle name="ส่วนที่ถูกเน้น2" xfId="55"/>
    <cellStyle name="20% - ส่วนที่ถูกเน้น2" xfId="56"/>
    <cellStyle name="20% - ส่วนที่ถูกเน้น6" xfId="57"/>
    <cellStyle name="60% - ส่วนที่ถูกเน้น2" xfId="58"/>
    <cellStyle name="ส่วนที่ถูกเน้น3" xfId="59"/>
    <cellStyle name="Comma 162" xfId="60"/>
    <cellStyle name="Comma 13 2 3" xfId="61"/>
    <cellStyle name="Comma 12 2 2 2" xfId="62"/>
    <cellStyle name="40% - ส่วนที่ถูกเน้น3" xfId="63"/>
    <cellStyle name="60% - ส่วนที่ถูกเน้น3" xfId="64"/>
    <cellStyle name="ส่วนที่ถูกเน้น4" xfId="65"/>
    <cellStyle name="40% - ส่วนที่ถูกเน้น4" xfId="66"/>
    <cellStyle name="60% - ส่วนที่ถูกเน้น4" xfId="67"/>
    <cellStyle name="ส่วนที่ถูกเน้น5" xfId="68"/>
    <cellStyle name="ส่วนที่ถูกเน้น6" xfId="69"/>
    <cellStyle name="40% - ส่วนที่ถูกเน้น6" xfId="70"/>
    <cellStyle name="Comma 11 2 2 4" xfId="71"/>
    <cellStyle name="Comma 12 2 2" xfId="72"/>
    <cellStyle name="Comma 175" xfId="73"/>
    <cellStyle name="Comma 176" xfId="74"/>
    <cellStyle name="Comma 182" xfId="75"/>
    <cellStyle name="Comma 2" xfId="76"/>
    <cellStyle name="Comma 3" xfId="77"/>
    <cellStyle name="Comma 3 2 2" xfId="78"/>
    <cellStyle name="Comma 3 3" xfId="79"/>
    <cellStyle name="Comma 4" xfId="80"/>
    <cellStyle name="Comma 5" xfId="81"/>
    <cellStyle name="Comma 5 34" xfId="82"/>
    <cellStyle name="Explanatory Text 11" xfId="83"/>
    <cellStyle name="Explanatory Text 2" xfId="84"/>
    <cellStyle name="Hyperlink 2" xfId="85"/>
    <cellStyle name="Normal 2" xfId="86"/>
    <cellStyle name="Normal 2 13" xfId="87"/>
    <cellStyle name="Normal 296" xfId="88"/>
    <cellStyle name="Normal 3" xfId="89"/>
    <cellStyle name="Normal 3 2" xfId="90"/>
    <cellStyle name="Normal 3 3 2 3" xfId="91"/>
    <cellStyle name="Normal 4" xfId="92"/>
    <cellStyle name="Normal_EGCO_June10 TE" xfId="93"/>
    <cellStyle name="Normal_KEGCO_2002" xfId="94"/>
    <cellStyle name="Percent 2" xfId="95"/>
    <cellStyle name="ข้อความอธิบาย 9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62"/>
  <sheetViews>
    <sheetView zoomScaleSheetLayoutView="100" workbookViewId="0" topLeftCell="A151">
      <selection activeCell="C155" sqref="C155"/>
    </sheetView>
  </sheetViews>
  <sheetFormatPr defaultColWidth="9.421875" defaultRowHeight="19.5" customHeight="1"/>
  <cols>
    <col min="1" max="2" width="1.57421875" style="1" customWidth="1"/>
    <col min="3" max="3" width="42.140625" style="1" customWidth="1"/>
    <col min="4" max="4" width="8.00390625" style="2" customWidth="1"/>
    <col min="5" max="5" width="0.5625" style="1" customWidth="1"/>
    <col min="6" max="6" width="14.140625" style="234" customWidth="1"/>
    <col min="7" max="7" width="0.5625" style="234" customWidth="1"/>
    <col min="8" max="8" width="12.7109375" style="234" customWidth="1"/>
    <col min="9" max="9" width="0.5625" style="235" customWidth="1"/>
    <col min="10" max="10" width="14.140625" style="4" customWidth="1"/>
    <col min="11" max="11" width="0.5625" style="235" customWidth="1"/>
    <col min="12" max="12" width="12.7109375" style="4" customWidth="1"/>
    <col min="13" max="13" width="9.421875" style="5" customWidth="1"/>
    <col min="14" max="14" width="10.7109375" style="56" customWidth="1"/>
    <col min="15" max="15" width="9.421875" style="5" customWidth="1"/>
    <col min="16" max="16" width="9.421875" style="56" customWidth="1"/>
    <col min="17" max="16384" width="9.421875" style="5" customWidth="1"/>
  </cols>
  <sheetData>
    <row r="1" spans="1:12" ht="19.5" customHeight="1">
      <c r="A1" s="6" t="s">
        <v>0</v>
      </c>
      <c r="B1" s="6"/>
      <c r="C1" s="6"/>
      <c r="H1" s="236"/>
      <c r="L1" s="245"/>
    </row>
    <row r="2" spans="1:3" ht="19.5" customHeight="1">
      <c r="A2" s="6" t="s">
        <v>1</v>
      </c>
      <c r="B2" s="6"/>
      <c r="C2" s="6"/>
    </row>
    <row r="3" spans="1:12" ht="19.5" customHeight="1">
      <c r="A3" s="237" t="s">
        <v>2</v>
      </c>
      <c r="B3" s="8"/>
      <c r="C3" s="8"/>
      <c r="D3" s="9"/>
      <c r="E3" s="10"/>
      <c r="F3" s="238"/>
      <c r="G3" s="238"/>
      <c r="H3" s="238"/>
      <c r="I3" s="246"/>
      <c r="J3" s="13"/>
      <c r="K3" s="246"/>
      <c r="L3" s="13"/>
    </row>
    <row r="4" spans="9:11" ht="19.5" customHeight="1">
      <c r="I4" s="242"/>
      <c r="K4" s="242"/>
    </row>
    <row r="5" spans="1:12" ht="19.5" customHeight="1">
      <c r="A5" s="5"/>
      <c r="D5" s="163"/>
      <c r="E5" s="6"/>
      <c r="F5" s="238"/>
      <c r="G5" s="239"/>
      <c r="H5" s="19" t="s">
        <v>3</v>
      </c>
      <c r="I5" s="245"/>
      <c r="J5" s="13"/>
      <c r="K5" s="247"/>
      <c r="L5" s="19" t="s">
        <v>4</v>
      </c>
    </row>
    <row r="6" spans="4:12" ht="19.5" customHeight="1">
      <c r="D6" s="163"/>
      <c r="E6" s="6"/>
      <c r="F6" s="17" t="s">
        <v>5</v>
      </c>
      <c r="G6" s="236"/>
      <c r="H6" s="17" t="s">
        <v>6</v>
      </c>
      <c r="I6" s="245"/>
      <c r="J6" s="17" t="s">
        <v>5</v>
      </c>
      <c r="K6" s="245"/>
      <c r="L6" s="17" t="s">
        <v>6</v>
      </c>
    </row>
    <row r="7" spans="5:12" ht="19.5" customHeight="1">
      <c r="E7" s="6"/>
      <c r="F7" s="37" t="s">
        <v>7</v>
      </c>
      <c r="G7" s="236"/>
      <c r="H7" s="17" t="s">
        <v>8</v>
      </c>
      <c r="I7" s="245"/>
      <c r="J7" s="37" t="s">
        <v>7</v>
      </c>
      <c r="K7" s="245"/>
      <c r="L7" s="17" t="s">
        <v>8</v>
      </c>
    </row>
    <row r="8" spans="5:12" ht="19.5" customHeight="1">
      <c r="E8" s="6"/>
      <c r="F8" s="17" t="s">
        <v>9</v>
      </c>
      <c r="G8" s="236"/>
      <c r="H8" s="17" t="s">
        <v>10</v>
      </c>
      <c r="I8" s="245"/>
      <c r="J8" s="17" t="s">
        <v>9</v>
      </c>
      <c r="K8" s="245"/>
      <c r="L8" s="17" t="s">
        <v>10</v>
      </c>
    </row>
    <row r="9" spans="4:12" ht="19.5" customHeight="1">
      <c r="D9" s="72" t="s">
        <v>11</v>
      </c>
      <c r="E9" s="6"/>
      <c r="F9" s="19" t="s">
        <v>12</v>
      </c>
      <c r="G9" s="236"/>
      <c r="H9" s="19" t="s">
        <v>12</v>
      </c>
      <c r="I9" s="245"/>
      <c r="J9" s="19" t="s">
        <v>12</v>
      </c>
      <c r="K9" s="245"/>
      <c r="L9" s="19" t="s">
        <v>12</v>
      </c>
    </row>
    <row r="10" spans="4:12" ht="4.5" customHeight="1">
      <c r="D10" s="5"/>
      <c r="E10" s="6"/>
      <c r="F10" s="240"/>
      <c r="J10" s="248"/>
      <c r="L10" s="235"/>
    </row>
    <row r="11" spans="1:12" ht="19.5" customHeight="1">
      <c r="A11" s="6" t="s">
        <v>13</v>
      </c>
      <c r="F11" s="240"/>
      <c r="G11" s="241"/>
      <c r="I11" s="249"/>
      <c r="J11" s="250"/>
      <c r="K11" s="251"/>
      <c r="L11" s="252"/>
    </row>
    <row r="12" spans="1:12" ht="4.5" customHeight="1">
      <c r="A12" s="6"/>
      <c r="F12" s="240"/>
      <c r="G12" s="241"/>
      <c r="I12" s="249"/>
      <c r="J12" s="250"/>
      <c r="K12" s="251"/>
      <c r="L12" s="252"/>
    </row>
    <row r="13" spans="1:12" ht="19.5" customHeight="1">
      <c r="A13" s="6" t="s">
        <v>14</v>
      </c>
      <c r="F13" s="240"/>
      <c r="G13" s="241"/>
      <c r="H13" s="242"/>
      <c r="I13" s="253"/>
      <c r="J13" s="254"/>
      <c r="K13" s="255"/>
      <c r="L13" s="242"/>
    </row>
    <row r="14" spans="1:12" ht="4.5" customHeight="1">
      <c r="A14" s="6"/>
      <c r="F14" s="240"/>
      <c r="G14" s="241"/>
      <c r="H14" s="242"/>
      <c r="I14" s="253"/>
      <c r="J14" s="254"/>
      <c r="K14" s="255"/>
      <c r="L14" s="242"/>
    </row>
    <row r="15" spans="1:12" ht="19.5" customHeight="1">
      <c r="A15" s="1" t="s">
        <v>15</v>
      </c>
      <c r="F15" s="80">
        <v>3807924</v>
      </c>
      <c r="H15" s="243">
        <v>2926972</v>
      </c>
      <c r="I15" s="4"/>
      <c r="J15" s="80">
        <v>1097996</v>
      </c>
      <c r="K15" s="4"/>
      <c r="L15" s="243">
        <v>662435</v>
      </c>
    </row>
    <row r="16" spans="1:12" ht="19.5" customHeight="1">
      <c r="A16" s="1" t="s">
        <v>16</v>
      </c>
      <c r="D16" s="2">
        <v>7</v>
      </c>
      <c r="F16" s="80">
        <v>1794</v>
      </c>
      <c r="H16" s="243">
        <v>16878</v>
      </c>
      <c r="I16" s="4"/>
      <c r="J16" s="80">
        <v>0</v>
      </c>
      <c r="K16" s="4"/>
      <c r="L16" s="243">
        <v>0</v>
      </c>
    </row>
    <row r="17" spans="1:12" ht="19.5" customHeight="1">
      <c r="A17" s="1" t="s">
        <v>17</v>
      </c>
      <c r="D17" s="2">
        <v>8</v>
      </c>
      <c r="F17" s="80">
        <v>3218229</v>
      </c>
      <c r="G17" s="241"/>
      <c r="H17" s="243">
        <v>3690367</v>
      </c>
      <c r="I17" s="256"/>
      <c r="J17" s="80">
        <v>351177</v>
      </c>
      <c r="K17" s="256"/>
      <c r="L17" s="243">
        <v>532213</v>
      </c>
    </row>
    <row r="18" spans="1:12" ht="19.5" customHeight="1">
      <c r="A18" s="1" t="s">
        <v>18</v>
      </c>
      <c r="F18" s="80">
        <v>76503</v>
      </c>
      <c r="G18" s="241"/>
      <c r="H18" s="243">
        <v>0</v>
      </c>
      <c r="I18" s="256"/>
      <c r="J18" s="80">
        <v>0</v>
      </c>
      <c r="K18" s="256"/>
      <c r="L18" s="243">
        <v>0</v>
      </c>
    </row>
    <row r="19" spans="1:12" ht="19.5" customHeight="1">
      <c r="A19" s="1" t="s">
        <v>19</v>
      </c>
      <c r="F19" s="80"/>
      <c r="G19" s="241"/>
      <c r="H19" s="243"/>
      <c r="I19" s="256"/>
      <c r="J19" s="80"/>
      <c r="K19" s="256"/>
      <c r="L19" s="243"/>
    </row>
    <row r="20" spans="2:12" ht="19.5" customHeight="1">
      <c r="B20" s="1" t="s">
        <v>20</v>
      </c>
      <c r="D20" s="2">
        <v>9</v>
      </c>
      <c r="F20" s="80">
        <v>174672</v>
      </c>
      <c r="G20" s="241"/>
      <c r="H20" s="243">
        <v>98667</v>
      </c>
      <c r="I20" s="256"/>
      <c r="J20" s="80">
        <v>0</v>
      </c>
      <c r="K20" s="256"/>
      <c r="L20" s="243">
        <v>0</v>
      </c>
    </row>
    <row r="21" spans="1:12" ht="19.5" customHeight="1">
      <c r="A21" s="1" t="s">
        <v>21</v>
      </c>
      <c r="D21" s="2">
        <v>10</v>
      </c>
      <c r="E21" s="5"/>
      <c r="F21" s="80">
        <v>2630984</v>
      </c>
      <c r="G21" s="241"/>
      <c r="H21" s="243">
        <v>2719649</v>
      </c>
      <c r="I21" s="256"/>
      <c r="J21" s="80">
        <v>721382</v>
      </c>
      <c r="K21" s="256"/>
      <c r="L21" s="243">
        <v>578822</v>
      </c>
    </row>
    <row r="22" spans="1:12" ht="19.5" customHeight="1">
      <c r="A22" s="1" t="s">
        <v>22</v>
      </c>
      <c r="D22" s="22">
        <v>23.4</v>
      </c>
      <c r="F22" s="80">
        <v>28000</v>
      </c>
      <c r="G22" s="241"/>
      <c r="H22" s="243">
        <v>0</v>
      </c>
      <c r="I22" s="256"/>
      <c r="J22" s="257">
        <v>9747305</v>
      </c>
      <c r="K22" s="256"/>
      <c r="L22" s="243">
        <v>3744907</v>
      </c>
    </row>
    <row r="23" spans="1:12" ht="19.5" customHeight="1">
      <c r="A23" s="1" t="s">
        <v>23</v>
      </c>
      <c r="D23" s="22"/>
      <c r="F23" s="80"/>
      <c r="G23" s="241"/>
      <c r="H23" s="243"/>
      <c r="I23" s="256"/>
      <c r="J23" s="257"/>
      <c r="K23" s="256"/>
      <c r="L23" s="243"/>
    </row>
    <row r="24" spans="2:12" ht="19.5" customHeight="1">
      <c r="B24" s="1" t="s">
        <v>24</v>
      </c>
      <c r="D24" s="22"/>
      <c r="F24" s="80">
        <v>0</v>
      </c>
      <c r="G24" s="241"/>
      <c r="H24" s="243">
        <v>0</v>
      </c>
      <c r="I24" s="256"/>
      <c r="J24" s="257">
        <v>342109</v>
      </c>
      <c r="K24" s="256"/>
      <c r="L24" s="243">
        <v>332471</v>
      </c>
    </row>
    <row r="25" spans="1:12" ht="19.5" customHeight="1">
      <c r="A25" s="1" t="s">
        <v>25</v>
      </c>
      <c r="D25" s="2">
        <v>12</v>
      </c>
      <c r="F25" s="80">
        <v>5106262</v>
      </c>
      <c r="G25" s="241"/>
      <c r="H25" s="243">
        <v>1483146</v>
      </c>
      <c r="I25" s="256"/>
      <c r="J25" s="80">
        <v>190446</v>
      </c>
      <c r="K25" s="256"/>
      <c r="L25" s="243">
        <v>214221</v>
      </c>
    </row>
    <row r="26" spans="1:12" ht="19.5" customHeight="1">
      <c r="A26" s="1" t="s">
        <v>26</v>
      </c>
      <c r="F26" s="79">
        <v>0</v>
      </c>
      <c r="G26" s="241"/>
      <c r="H26" s="244">
        <v>713909</v>
      </c>
      <c r="I26" s="256"/>
      <c r="J26" s="79">
        <v>0</v>
      </c>
      <c r="K26" s="256"/>
      <c r="L26" s="244">
        <v>0</v>
      </c>
    </row>
    <row r="27" spans="6:11" ht="4.5" customHeight="1">
      <c r="F27" s="240"/>
      <c r="G27" s="241"/>
      <c r="H27" s="4"/>
      <c r="I27" s="256"/>
      <c r="J27" s="20"/>
      <c r="K27" s="256"/>
    </row>
    <row r="28" spans="1:12" ht="19.5" customHeight="1">
      <c r="A28" s="6" t="s">
        <v>27</v>
      </c>
      <c r="F28" s="24">
        <f>SUM(F15:F26)</f>
        <v>15044368</v>
      </c>
      <c r="G28" s="241"/>
      <c r="H28" s="13">
        <f>SUM(H15:H26)</f>
        <v>11649588</v>
      </c>
      <c r="I28" s="256"/>
      <c r="J28" s="24">
        <f>SUM(J15:J26)</f>
        <v>12450415</v>
      </c>
      <c r="K28" s="256"/>
      <c r="L28" s="13">
        <f>SUM(L15:L26)</f>
        <v>6065069</v>
      </c>
    </row>
    <row r="29" spans="6:11" ht="7.5" customHeight="1">
      <c r="F29" s="240"/>
      <c r="G29" s="241"/>
      <c r="H29" s="4"/>
      <c r="I29" s="256"/>
      <c r="J29" s="20"/>
      <c r="K29" s="256"/>
    </row>
    <row r="30" spans="1:11" ht="19.5" customHeight="1">
      <c r="A30" s="6" t="s">
        <v>28</v>
      </c>
      <c r="F30" s="240"/>
      <c r="G30" s="241"/>
      <c r="H30" s="4"/>
      <c r="I30" s="256"/>
      <c r="J30" s="20"/>
      <c r="K30" s="256"/>
    </row>
    <row r="31" spans="6:11" ht="4.5" customHeight="1">
      <c r="F31" s="240"/>
      <c r="G31" s="241"/>
      <c r="H31" s="4"/>
      <c r="I31" s="256"/>
      <c r="J31" s="20"/>
      <c r="K31" s="256"/>
    </row>
    <row r="32" spans="1:12" ht="19.5">
      <c r="A32" s="1" t="s">
        <v>29</v>
      </c>
      <c r="F32" s="20">
        <v>464938</v>
      </c>
      <c r="G32" s="241"/>
      <c r="H32" s="4">
        <v>0</v>
      </c>
      <c r="I32" s="256"/>
      <c r="J32" s="20">
        <v>0</v>
      </c>
      <c r="K32" s="256"/>
      <c r="L32" s="4">
        <v>0</v>
      </c>
    </row>
    <row r="33" spans="1:12" ht="19.5" customHeight="1">
      <c r="A33" s="1" t="s">
        <v>30</v>
      </c>
      <c r="D33" s="2">
        <v>9</v>
      </c>
      <c r="F33" s="20">
        <v>703488</v>
      </c>
      <c r="G33" s="241"/>
      <c r="H33" s="4">
        <v>504412</v>
      </c>
      <c r="I33" s="256"/>
      <c r="J33" s="20">
        <v>0</v>
      </c>
      <c r="K33" s="256"/>
      <c r="L33" s="4">
        <v>0</v>
      </c>
    </row>
    <row r="34" spans="1:12" ht="19.5" customHeight="1">
      <c r="A34" s="1" t="s">
        <v>16</v>
      </c>
      <c r="D34" s="2">
        <v>7</v>
      </c>
      <c r="F34" s="20">
        <v>129850</v>
      </c>
      <c r="G34" s="241"/>
      <c r="H34" s="4">
        <v>114210</v>
      </c>
      <c r="I34" s="256"/>
      <c r="J34" s="20">
        <v>15</v>
      </c>
      <c r="K34" s="256"/>
      <c r="L34" s="4">
        <v>9229</v>
      </c>
    </row>
    <row r="35" spans="1:11" ht="19.5" customHeight="1">
      <c r="A35" s="1" t="s">
        <v>31</v>
      </c>
      <c r="F35" s="20"/>
      <c r="G35" s="241"/>
      <c r="H35" s="4"/>
      <c r="I35" s="256"/>
      <c r="J35" s="20"/>
      <c r="K35" s="256"/>
    </row>
    <row r="36" spans="2:12" ht="19.5" customHeight="1">
      <c r="B36" s="1" t="s">
        <v>32</v>
      </c>
      <c r="D36" s="2">
        <v>11</v>
      </c>
      <c r="F36" s="20">
        <v>4843314</v>
      </c>
      <c r="G36" s="241"/>
      <c r="H36" s="4">
        <v>5022697</v>
      </c>
      <c r="I36" s="256"/>
      <c r="J36" s="20">
        <v>4799605</v>
      </c>
      <c r="K36" s="256"/>
      <c r="L36" s="4">
        <v>4968127</v>
      </c>
    </row>
    <row r="37" spans="1:12" ht="19.5" customHeight="1">
      <c r="A37" s="1" t="s">
        <v>33</v>
      </c>
      <c r="D37" s="2">
        <v>13</v>
      </c>
      <c r="F37" s="20">
        <v>0</v>
      </c>
      <c r="G37" s="241"/>
      <c r="H37" s="4">
        <v>0</v>
      </c>
      <c r="I37" s="256"/>
      <c r="J37" s="20">
        <v>34108628</v>
      </c>
      <c r="K37" s="256"/>
      <c r="L37" s="4">
        <v>29483664</v>
      </c>
    </row>
    <row r="38" spans="1:12" ht="19.5" customHeight="1">
      <c r="A38" s="1" t="s">
        <v>34</v>
      </c>
      <c r="D38" s="2">
        <v>13</v>
      </c>
      <c r="F38" s="20">
        <v>8476134</v>
      </c>
      <c r="G38" s="241"/>
      <c r="H38" s="4">
        <v>1512973</v>
      </c>
      <c r="I38" s="256"/>
      <c r="J38" s="20">
        <v>0</v>
      </c>
      <c r="K38" s="256"/>
      <c r="L38" s="4">
        <v>0</v>
      </c>
    </row>
    <row r="39" spans="1:12" ht="19.5" customHeight="1">
      <c r="A39" s="1" t="s">
        <v>35</v>
      </c>
      <c r="D39" s="2">
        <v>13</v>
      </c>
      <c r="F39" s="20">
        <v>208095</v>
      </c>
      <c r="G39" s="241"/>
      <c r="H39" s="4">
        <v>100948</v>
      </c>
      <c r="I39" s="256"/>
      <c r="J39" s="20">
        <v>45471</v>
      </c>
      <c r="K39" s="256"/>
      <c r="L39" s="4">
        <v>45471</v>
      </c>
    </row>
    <row r="40" spans="1:12" ht="19.5" customHeight="1">
      <c r="A40" s="1" t="s">
        <v>23</v>
      </c>
      <c r="D40" s="22"/>
      <c r="F40" s="20">
        <v>75000</v>
      </c>
      <c r="G40" s="241"/>
      <c r="H40" s="4">
        <v>79846</v>
      </c>
      <c r="I40" s="256"/>
      <c r="J40" s="20">
        <v>6060932</v>
      </c>
      <c r="K40" s="256"/>
      <c r="L40" s="4">
        <v>7912931</v>
      </c>
    </row>
    <row r="41" spans="1:12" ht="19.5" customHeight="1">
      <c r="A41" s="1" t="s">
        <v>36</v>
      </c>
      <c r="F41" s="20">
        <v>64539</v>
      </c>
      <c r="G41" s="241"/>
      <c r="H41" s="4">
        <v>65460</v>
      </c>
      <c r="I41" s="256"/>
      <c r="J41" s="20">
        <v>1036189</v>
      </c>
      <c r="K41" s="256"/>
      <c r="L41" s="4">
        <v>1037110</v>
      </c>
    </row>
    <row r="42" spans="1:12" ht="19.5" customHeight="1">
      <c r="A42" s="1" t="s">
        <v>37</v>
      </c>
      <c r="D42" s="2">
        <v>14</v>
      </c>
      <c r="F42" s="80">
        <v>57828279</v>
      </c>
      <c r="G42" s="241"/>
      <c r="H42" s="243">
        <v>58420633</v>
      </c>
      <c r="I42" s="256"/>
      <c r="J42" s="80">
        <v>249361</v>
      </c>
      <c r="K42" s="256"/>
      <c r="L42" s="243">
        <v>294633</v>
      </c>
    </row>
    <row r="43" spans="1:12" ht="19.5" customHeight="1">
      <c r="A43" s="1" t="s">
        <v>38</v>
      </c>
      <c r="D43" s="2">
        <v>15</v>
      </c>
      <c r="F43" s="80">
        <v>1640166</v>
      </c>
      <c r="G43" s="241"/>
      <c r="H43" s="243">
        <v>1733642</v>
      </c>
      <c r="I43" s="256"/>
      <c r="J43" s="80">
        <v>287647</v>
      </c>
      <c r="K43" s="256"/>
      <c r="L43" s="243">
        <v>304216</v>
      </c>
    </row>
    <row r="44" spans="1:12" ht="19.5" customHeight="1">
      <c r="A44" s="1" t="s">
        <v>39</v>
      </c>
      <c r="F44" s="80">
        <v>1436520</v>
      </c>
      <c r="G44" s="241"/>
      <c r="H44" s="243">
        <v>1453471</v>
      </c>
      <c r="I44" s="256"/>
      <c r="J44" s="80">
        <v>0</v>
      </c>
      <c r="K44" s="256"/>
      <c r="L44" s="243">
        <v>0</v>
      </c>
    </row>
    <row r="45" spans="1:12" ht="19.5" customHeight="1">
      <c r="A45" s="1" t="s">
        <v>40</v>
      </c>
      <c r="D45" s="2">
        <v>14</v>
      </c>
      <c r="F45" s="80">
        <v>2696744</v>
      </c>
      <c r="G45" s="241"/>
      <c r="H45" s="243">
        <v>2789704</v>
      </c>
      <c r="I45" s="256"/>
      <c r="J45" s="80">
        <v>11912</v>
      </c>
      <c r="K45" s="256"/>
      <c r="L45" s="243">
        <v>11667</v>
      </c>
    </row>
    <row r="46" spans="1:12" ht="19.5" customHeight="1">
      <c r="A46" s="1" t="s">
        <v>41</v>
      </c>
      <c r="F46" s="80">
        <v>218636</v>
      </c>
      <c r="G46" s="241"/>
      <c r="H46" s="243">
        <v>178649</v>
      </c>
      <c r="I46" s="256"/>
      <c r="J46" s="80">
        <v>75802</v>
      </c>
      <c r="K46" s="256"/>
      <c r="L46" s="243">
        <v>38955</v>
      </c>
    </row>
    <row r="47" spans="1:12" ht="19.5" customHeight="1">
      <c r="A47" s="1" t="s">
        <v>42</v>
      </c>
      <c r="D47" s="2">
        <v>16</v>
      </c>
      <c r="F47" s="79">
        <v>1833222</v>
      </c>
      <c r="G47" s="241"/>
      <c r="H47" s="244">
        <v>1850017</v>
      </c>
      <c r="I47" s="256"/>
      <c r="J47" s="79">
        <v>1048524</v>
      </c>
      <c r="K47" s="256"/>
      <c r="L47" s="244">
        <v>987917</v>
      </c>
    </row>
    <row r="48" spans="6:11" ht="4.5" customHeight="1">
      <c r="F48" s="20"/>
      <c r="G48" s="241"/>
      <c r="H48" s="4"/>
      <c r="I48" s="256"/>
      <c r="J48" s="20"/>
      <c r="K48" s="258"/>
    </row>
    <row r="49" spans="1:12" ht="19.5" customHeight="1">
      <c r="A49" s="6" t="s">
        <v>43</v>
      </c>
      <c r="B49" s="5"/>
      <c r="F49" s="24">
        <f>SUM(F32:F47)</f>
        <v>80618925</v>
      </c>
      <c r="G49" s="241"/>
      <c r="H49" s="13">
        <f>SUM(H32:H47)</f>
        <v>73826662</v>
      </c>
      <c r="I49" s="256"/>
      <c r="J49" s="24">
        <f>SUM(J32:J47)</f>
        <v>47724086</v>
      </c>
      <c r="K49" s="258"/>
      <c r="L49" s="13">
        <f>SUM(L32:L47)</f>
        <v>45093920</v>
      </c>
    </row>
    <row r="50" spans="6:11" ht="4.5" customHeight="1">
      <c r="F50" s="20"/>
      <c r="G50" s="241"/>
      <c r="H50" s="4"/>
      <c r="I50" s="256"/>
      <c r="J50" s="20"/>
      <c r="K50" s="258"/>
    </row>
    <row r="51" spans="1:12" ht="19.5" customHeight="1">
      <c r="A51" s="6" t="s">
        <v>44</v>
      </c>
      <c r="F51" s="48">
        <f>SUM(F28,F49)</f>
        <v>95663293</v>
      </c>
      <c r="G51" s="241"/>
      <c r="H51" s="49">
        <f>SUM(H28,H49)</f>
        <v>85476250</v>
      </c>
      <c r="I51" s="256"/>
      <c r="J51" s="48">
        <f>SUM(J28,J49)</f>
        <v>60174501</v>
      </c>
      <c r="K51" s="258"/>
      <c r="L51" s="49">
        <f>SUM(L28,L49)</f>
        <v>51158989</v>
      </c>
    </row>
    <row r="52" spans="1:11" ht="20.25" customHeight="1">
      <c r="A52" s="6"/>
      <c r="I52" s="242"/>
      <c r="K52" s="242"/>
    </row>
    <row r="53" spans="1:11" ht="19.5" customHeight="1">
      <c r="A53" s="1" t="s">
        <v>45</v>
      </c>
      <c r="I53" s="242"/>
      <c r="K53" s="242"/>
    </row>
    <row r="54" spans="9:11" ht="2.25" customHeight="1">
      <c r="I54" s="242"/>
      <c r="K54" s="242"/>
    </row>
    <row r="55" spans="1:12" ht="21.75" customHeight="1">
      <c r="A55" s="34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9.5" customHeight="1">
      <c r="A56" s="6" t="s">
        <v>0</v>
      </c>
      <c r="B56" s="6"/>
      <c r="C56" s="6"/>
      <c r="H56" s="236"/>
      <c r="I56" s="242"/>
      <c r="K56" s="242"/>
      <c r="L56" s="245"/>
    </row>
    <row r="57" spans="1:11" ht="19.5" customHeight="1">
      <c r="A57" s="6" t="s">
        <v>1</v>
      </c>
      <c r="B57" s="6"/>
      <c r="C57" s="6"/>
      <c r="I57" s="242"/>
      <c r="K57" s="242"/>
    </row>
    <row r="58" spans="1:12" ht="19.5" customHeight="1">
      <c r="A58" s="8" t="str">
        <f>+A3</f>
        <v>ณ วันที่ 30 กันยายน พ.ศ. 2565</v>
      </c>
      <c r="B58" s="8"/>
      <c r="C58" s="8"/>
      <c r="D58" s="9"/>
      <c r="E58" s="10"/>
      <c r="F58" s="238"/>
      <c r="G58" s="238"/>
      <c r="H58" s="238"/>
      <c r="I58" s="259"/>
      <c r="J58" s="13"/>
      <c r="K58" s="259"/>
      <c r="L58" s="13"/>
    </row>
    <row r="59" spans="9:11" ht="19.5" customHeight="1">
      <c r="I59" s="242"/>
      <c r="K59" s="242"/>
    </row>
    <row r="60" spans="1:12" ht="19.5" customHeight="1">
      <c r="A60" s="5"/>
      <c r="D60" s="163"/>
      <c r="E60" s="6"/>
      <c r="F60" s="238"/>
      <c r="G60" s="239"/>
      <c r="H60" s="19" t="s">
        <v>3</v>
      </c>
      <c r="I60" s="245"/>
      <c r="J60" s="13"/>
      <c r="K60" s="247"/>
      <c r="L60" s="19" t="s">
        <v>4</v>
      </c>
    </row>
    <row r="61" spans="4:12" ht="19.5" customHeight="1">
      <c r="D61" s="163"/>
      <c r="E61" s="6"/>
      <c r="F61" s="17" t="s">
        <v>5</v>
      </c>
      <c r="G61" s="236"/>
      <c r="H61" s="17" t="s">
        <v>6</v>
      </c>
      <c r="I61" s="245"/>
      <c r="J61" s="17" t="s">
        <v>5</v>
      </c>
      <c r="K61" s="245"/>
      <c r="L61" s="17" t="s">
        <v>6</v>
      </c>
    </row>
    <row r="62" spans="5:12" ht="19.5" customHeight="1">
      <c r="E62" s="6"/>
      <c r="F62" s="37" t="s">
        <v>7</v>
      </c>
      <c r="G62" s="236"/>
      <c r="H62" s="17" t="s">
        <v>8</v>
      </c>
      <c r="I62" s="245"/>
      <c r="J62" s="37" t="s">
        <v>7</v>
      </c>
      <c r="K62" s="245"/>
      <c r="L62" s="17" t="s">
        <v>8</v>
      </c>
    </row>
    <row r="63" spans="5:12" ht="19.5" customHeight="1">
      <c r="E63" s="6"/>
      <c r="F63" s="17" t="s">
        <v>9</v>
      </c>
      <c r="G63" s="236"/>
      <c r="H63" s="17" t="s">
        <v>10</v>
      </c>
      <c r="I63" s="245"/>
      <c r="J63" s="17" t="s">
        <v>9</v>
      </c>
      <c r="K63" s="245"/>
      <c r="L63" s="17" t="s">
        <v>10</v>
      </c>
    </row>
    <row r="64" spans="4:12" ht="19.5" customHeight="1">
      <c r="D64" s="72" t="s">
        <v>11</v>
      </c>
      <c r="E64" s="6"/>
      <c r="F64" s="19" t="s">
        <v>12</v>
      </c>
      <c r="G64" s="236"/>
      <c r="H64" s="19" t="s">
        <v>12</v>
      </c>
      <c r="I64" s="245"/>
      <c r="J64" s="19" t="s">
        <v>12</v>
      </c>
      <c r="K64" s="245"/>
      <c r="L64" s="19" t="s">
        <v>12</v>
      </c>
    </row>
    <row r="65" spans="1:11" ht="6" customHeight="1">
      <c r="A65" s="6"/>
      <c r="F65" s="240"/>
      <c r="I65" s="242"/>
      <c r="J65" s="20"/>
      <c r="K65" s="242"/>
    </row>
    <row r="66" spans="1:12" ht="19.5" customHeight="1">
      <c r="A66" s="6" t="s">
        <v>47</v>
      </c>
      <c r="F66" s="240"/>
      <c r="G66" s="241"/>
      <c r="I66" s="249"/>
      <c r="J66" s="250"/>
      <c r="K66" s="251"/>
      <c r="L66" s="252"/>
    </row>
    <row r="67" spans="1:12" ht="6" customHeight="1">
      <c r="A67" s="6"/>
      <c r="F67" s="240"/>
      <c r="G67" s="241"/>
      <c r="I67" s="249"/>
      <c r="J67" s="250"/>
      <c r="K67" s="251"/>
      <c r="L67" s="252"/>
    </row>
    <row r="68" spans="1:12" ht="19.5" customHeight="1">
      <c r="A68" s="6" t="s">
        <v>48</v>
      </c>
      <c r="F68" s="240"/>
      <c r="G68" s="241"/>
      <c r="H68" s="252"/>
      <c r="I68" s="249"/>
      <c r="J68" s="250"/>
      <c r="K68" s="251"/>
      <c r="L68" s="252"/>
    </row>
    <row r="69" spans="1:12" ht="6" customHeight="1">
      <c r="A69" s="6"/>
      <c r="F69" s="240"/>
      <c r="G69" s="241"/>
      <c r="H69" s="252"/>
      <c r="I69" s="249"/>
      <c r="J69" s="250"/>
      <c r="K69" s="251"/>
      <c r="L69" s="252"/>
    </row>
    <row r="70" spans="1:12" ht="19.5" customHeight="1">
      <c r="A70" s="1" t="s">
        <v>49</v>
      </c>
      <c r="D70" s="2">
        <v>17</v>
      </c>
      <c r="F70" s="20">
        <v>8037110</v>
      </c>
      <c r="H70" s="4">
        <v>1618060</v>
      </c>
      <c r="I70" s="4"/>
      <c r="J70" s="20">
        <v>5137655</v>
      </c>
      <c r="K70" s="4"/>
      <c r="L70" s="4">
        <v>883989</v>
      </c>
    </row>
    <row r="71" spans="1:12" ht="19.5" customHeight="1">
      <c r="A71" s="1" t="s">
        <v>50</v>
      </c>
      <c r="F71" s="20">
        <v>1006775</v>
      </c>
      <c r="H71" s="4">
        <v>358317</v>
      </c>
      <c r="I71" s="4"/>
      <c r="J71" s="20">
        <v>110737</v>
      </c>
      <c r="K71" s="4"/>
      <c r="L71" s="4">
        <v>232832</v>
      </c>
    </row>
    <row r="72" spans="1:12" ht="19.5" customHeight="1">
      <c r="A72" s="1" t="s">
        <v>51</v>
      </c>
      <c r="F72" s="20">
        <v>1052076</v>
      </c>
      <c r="H72" s="4">
        <v>888949</v>
      </c>
      <c r="I72" s="4"/>
      <c r="J72" s="20">
        <v>403658</v>
      </c>
      <c r="K72" s="4"/>
      <c r="L72" s="4">
        <v>473270</v>
      </c>
    </row>
    <row r="73" spans="1:12" ht="19.5" customHeight="1">
      <c r="A73" s="1" t="s">
        <v>52</v>
      </c>
      <c r="F73" s="20">
        <v>665609</v>
      </c>
      <c r="H73" s="4">
        <v>1884280</v>
      </c>
      <c r="I73" s="4"/>
      <c r="J73" s="20">
        <v>0</v>
      </c>
      <c r="K73" s="4"/>
      <c r="L73" s="4">
        <v>0</v>
      </c>
    </row>
    <row r="74" spans="1:12" ht="19.5" customHeight="1">
      <c r="A74" s="1" t="s">
        <v>53</v>
      </c>
      <c r="D74" s="22"/>
      <c r="F74" s="20">
        <v>418726</v>
      </c>
      <c r="H74" s="4">
        <v>258726</v>
      </c>
      <c r="I74" s="4"/>
      <c r="J74" s="20">
        <v>5809610</v>
      </c>
      <c r="K74" s="4"/>
      <c r="L74" s="4">
        <v>5272710</v>
      </c>
    </row>
    <row r="75" spans="1:11" ht="19.5" customHeight="1">
      <c r="A75" s="1" t="s">
        <v>54</v>
      </c>
      <c r="F75" s="20"/>
      <c r="H75" s="4"/>
      <c r="I75" s="4"/>
      <c r="J75" s="20"/>
      <c r="K75" s="4"/>
    </row>
    <row r="76" spans="2:12" ht="19.5" customHeight="1">
      <c r="B76" s="1" t="s">
        <v>55</v>
      </c>
      <c r="C76" s="5"/>
      <c r="D76" s="2">
        <v>18</v>
      </c>
      <c r="F76" s="20">
        <v>5901107</v>
      </c>
      <c r="H76" s="4">
        <v>5581640</v>
      </c>
      <c r="I76" s="4"/>
      <c r="J76" s="20">
        <v>1202861</v>
      </c>
      <c r="K76" s="4"/>
      <c r="L76" s="4">
        <v>935619</v>
      </c>
    </row>
    <row r="77" spans="1:12" ht="19.5" customHeight="1">
      <c r="A77" s="1" t="s">
        <v>56</v>
      </c>
      <c r="F77" s="20">
        <v>0</v>
      </c>
      <c r="H77" s="4">
        <v>474</v>
      </c>
      <c r="I77" s="4"/>
      <c r="J77" s="20">
        <v>0</v>
      </c>
      <c r="K77" s="4"/>
      <c r="L77" s="4">
        <v>0</v>
      </c>
    </row>
    <row r="78" spans="1:12" ht="19.5" customHeight="1">
      <c r="A78" s="1" t="s">
        <v>57</v>
      </c>
      <c r="C78" s="5"/>
      <c r="F78" s="20">
        <v>33029</v>
      </c>
      <c r="H78" s="4">
        <v>56973</v>
      </c>
      <c r="I78" s="4"/>
      <c r="J78" s="20">
        <v>1039</v>
      </c>
      <c r="K78" s="4"/>
      <c r="L78" s="4">
        <v>3011</v>
      </c>
    </row>
    <row r="79" spans="1:11" ht="19.5" customHeight="1">
      <c r="A79" s="1" t="s">
        <v>58</v>
      </c>
      <c r="C79" s="5"/>
      <c r="F79" s="20"/>
      <c r="H79" s="4"/>
      <c r="I79" s="4"/>
      <c r="J79" s="20"/>
      <c r="K79" s="4"/>
    </row>
    <row r="80" spans="2:12" ht="19.5" customHeight="1">
      <c r="B80" s="1" t="s">
        <v>59</v>
      </c>
      <c r="C80" s="5"/>
      <c r="D80" s="22">
        <v>23.5</v>
      </c>
      <c r="F80" s="20">
        <v>0</v>
      </c>
      <c r="H80" s="4">
        <v>0</v>
      </c>
      <c r="I80" s="4"/>
      <c r="J80" s="20">
        <v>1221600</v>
      </c>
      <c r="K80" s="4"/>
      <c r="L80" s="4">
        <v>816000</v>
      </c>
    </row>
    <row r="81" spans="1:12" ht="19.5" customHeight="1">
      <c r="A81" s="1" t="s">
        <v>60</v>
      </c>
      <c r="C81" s="5"/>
      <c r="D81" s="2">
        <v>19</v>
      </c>
      <c r="F81" s="20">
        <v>997803</v>
      </c>
      <c r="H81" s="4">
        <v>1998849</v>
      </c>
      <c r="I81" s="4"/>
      <c r="J81" s="20">
        <v>997803</v>
      </c>
      <c r="K81" s="4"/>
      <c r="L81" s="4">
        <v>1998849</v>
      </c>
    </row>
    <row r="82" spans="1:12" ht="19.5" customHeight="1">
      <c r="A82" s="1" t="s">
        <v>61</v>
      </c>
      <c r="F82" s="20">
        <v>35289</v>
      </c>
      <c r="H82" s="4">
        <v>16334</v>
      </c>
      <c r="I82" s="4"/>
      <c r="J82" s="20">
        <v>0</v>
      </c>
      <c r="K82" s="4"/>
      <c r="L82" s="4">
        <v>0</v>
      </c>
    </row>
    <row r="83" spans="1:12" ht="19.5" customHeight="1">
      <c r="A83" s="1" t="s">
        <v>62</v>
      </c>
      <c r="D83" s="22"/>
      <c r="F83" s="24">
        <v>14942</v>
      </c>
      <c r="G83" s="241"/>
      <c r="H83" s="13">
        <v>13367</v>
      </c>
      <c r="I83" s="256"/>
      <c r="J83" s="24">
        <v>0</v>
      </c>
      <c r="K83" s="256"/>
      <c r="L83" s="13">
        <v>0</v>
      </c>
    </row>
    <row r="84" spans="1:11" ht="6" customHeight="1">
      <c r="A84" s="5"/>
      <c r="F84" s="20"/>
      <c r="H84" s="4"/>
      <c r="I84" s="4"/>
      <c r="J84" s="20"/>
      <c r="K84" s="4"/>
    </row>
    <row r="85" spans="1:12" ht="19.5" customHeight="1">
      <c r="A85" s="6" t="s">
        <v>63</v>
      </c>
      <c r="B85" s="5"/>
      <c r="F85" s="24">
        <f>SUM(F70:F84)</f>
        <v>18162466</v>
      </c>
      <c r="G85" s="241"/>
      <c r="H85" s="13">
        <f>SUM(H70:H84)</f>
        <v>12675969</v>
      </c>
      <c r="I85" s="256"/>
      <c r="J85" s="24">
        <f>SUM(J70:J84)</f>
        <v>14884963</v>
      </c>
      <c r="K85" s="256"/>
      <c r="L85" s="13">
        <f>SUM(L70:L84)</f>
        <v>10616280</v>
      </c>
    </row>
    <row r="86" spans="1:11" ht="12" customHeight="1">
      <c r="A86" s="6"/>
      <c r="F86" s="240"/>
      <c r="G86" s="241"/>
      <c r="H86" s="4"/>
      <c r="I86" s="256"/>
      <c r="J86" s="20"/>
      <c r="K86" s="256"/>
    </row>
    <row r="87" spans="1:11" ht="19.5" customHeight="1">
      <c r="A87" s="6" t="s">
        <v>64</v>
      </c>
      <c r="F87" s="240"/>
      <c r="G87" s="241"/>
      <c r="H87" s="4"/>
      <c r="I87" s="256"/>
      <c r="J87" s="20"/>
      <c r="K87" s="256"/>
    </row>
    <row r="88" spans="1:11" ht="6" customHeight="1">
      <c r="A88" s="6"/>
      <c r="F88" s="240"/>
      <c r="G88" s="241"/>
      <c r="H88" s="4"/>
      <c r="I88" s="256"/>
      <c r="J88" s="20"/>
      <c r="K88" s="256"/>
    </row>
    <row r="89" spans="1:12" ht="19.5" customHeight="1">
      <c r="A89" s="1" t="s">
        <v>65</v>
      </c>
      <c r="D89" s="2">
        <v>18</v>
      </c>
      <c r="F89" s="80">
        <v>20434972</v>
      </c>
      <c r="G89" s="241"/>
      <c r="H89" s="4">
        <v>23581583</v>
      </c>
      <c r="I89" s="256"/>
      <c r="J89" s="80">
        <v>4609558</v>
      </c>
      <c r="K89" s="256"/>
      <c r="L89" s="4">
        <v>4443953</v>
      </c>
    </row>
    <row r="90" spans="1:12" ht="19.5" customHeight="1">
      <c r="A90" s="1" t="s">
        <v>58</v>
      </c>
      <c r="D90" s="22">
        <v>23.5</v>
      </c>
      <c r="F90" s="80">
        <v>0</v>
      </c>
      <c r="H90" s="4">
        <v>0</v>
      </c>
      <c r="I90" s="4"/>
      <c r="J90" s="80">
        <v>1806400</v>
      </c>
      <c r="K90" s="4"/>
      <c r="L90" s="4">
        <v>2416000</v>
      </c>
    </row>
    <row r="91" spans="1:12" ht="19.5" customHeight="1">
      <c r="A91" s="1" t="s">
        <v>66</v>
      </c>
      <c r="D91" s="2">
        <v>19</v>
      </c>
      <c r="F91" s="20">
        <v>14292897</v>
      </c>
      <c r="G91" s="241"/>
      <c r="H91" s="243">
        <v>10195500</v>
      </c>
      <c r="I91" s="256"/>
      <c r="J91" s="20">
        <v>14292897</v>
      </c>
      <c r="K91" s="256"/>
      <c r="L91" s="243">
        <v>10195500</v>
      </c>
    </row>
    <row r="92" spans="1:12" ht="19.5" customHeight="1">
      <c r="A92" s="1" t="s">
        <v>62</v>
      </c>
      <c r="F92" s="80">
        <v>153698</v>
      </c>
      <c r="G92" s="241"/>
      <c r="H92" s="243">
        <v>148974</v>
      </c>
      <c r="I92" s="256"/>
      <c r="J92" s="80">
        <v>0</v>
      </c>
      <c r="K92" s="256"/>
      <c r="L92" s="243">
        <v>0</v>
      </c>
    </row>
    <row r="93" spans="1:12" ht="19.5" customHeight="1">
      <c r="A93" s="1" t="s">
        <v>67</v>
      </c>
      <c r="F93" s="80">
        <v>1653600</v>
      </c>
      <c r="G93" s="241"/>
      <c r="H93" s="243">
        <v>1684533</v>
      </c>
      <c r="I93" s="256"/>
      <c r="J93" s="80">
        <v>285646</v>
      </c>
      <c r="K93" s="256"/>
      <c r="L93" s="243">
        <v>284526</v>
      </c>
    </row>
    <row r="94" spans="1:12" ht="19.5" customHeight="1">
      <c r="A94" s="1" t="s">
        <v>68</v>
      </c>
      <c r="F94" s="80">
        <v>239615</v>
      </c>
      <c r="G94" s="241"/>
      <c r="H94" s="243">
        <v>254366</v>
      </c>
      <c r="I94" s="256"/>
      <c r="J94" s="80">
        <v>0</v>
      </c>
      <c r="K94" s="256"/>
      <c r="L94" s="243">
        <v>0</v>
      </c>
    </row>
    <row r="95" spans="1:12" ht="19.5" customHeight="1">
      <c r="A95" s="1" t="s">
        <v>69</v>
      </c>
      <c r="F95" s="257">
        <v>97380</v>
      </c>
      <c r="G95" s="260"/>
      <c r="H95" s="243">
        <v>86320</v>
      </c>
      <c r="I95" s="265"/>
      <c r="J95" s="257">
        <v>69860</v>
      </c>
      <c r="K95" s="265"/>
      <c r="L95" s="243">
        <v>62861</v>
      </c>
    </row>
    <row r="96" spans="1:12" ht="19.5" customHeight="1">
      <c r="A96" s="1" t="s">
        <v>70</v>
      </c>
      <c r="D96" s="22">
        <v>23.6</v>
      </c>
      <c r="F96" s="80">
        <v>0</v>
      </c>
      <c r="H96" s="243">
        <v>0</v>
      </c>
      <c r="I96" s="256"/>
      <c r="J96" s="80">
        <v>838530</v>
      </c>
      <c r="K96" s="256"/>
      <c r="L96" s="243">
        <v>805360</v>
      </c>
    </row>
    <row r="97" spans="1:12" ht="19.5" customHeight="1">
      <c r="A97" s="1" t="s">
        <v>71</v>
      </c>
      <c r="D97" s="2">
        <v>20</v>
      </c>
      <c r="F97" s="80">
        <v>1777344</v>
      </c>
      <c r="G97" s="241"/>
      <c r="H97" s="243">
        <v>1740989</v>
      </c>
      <c r="I97" s="256"/>
      <c r="J97" s="80">
        <v>1593</v>
      </c>
      <c r="K97" s="256"/>
      <c r="L97" s="243">
        <v>1593</v>
      </c>
    </row>
    <row r="98" spans="1:12" ht="19.5" customHeight="1">
      <c r="A98" s="1" t="s">
        <v>72</v>
      </c>
      <c r="F98" s="79">
        <v>6077</v>
      </c>
      <c r="G98" s="241"/>
      <c r="H98" s="13">
        <v>6296</v>
      </c>
      <c r="I98" s="256"/>
      <c r="J98" s="79">
        <v>1540</v>
      </c>
      <c r="K98" s="256"/>
      <c r="L98" s="13">
        <v>1540</v>
      </c>
    </row>
    <row r="99" spans="6:11" ht="6" customHeight="1">
      <c r="F99" s="20"/>
      <c r="G99" s="241"/>
      <c r="H99" s="4"/>
      <c r="I99" s="256"/>
      <c r="J99" s="20"/>
      <c r="K99" s="4"/>
    </row>
    <row r="100" spans="1:12" ht="19.5" customHeight="1">
      <c r="A100" s="6" t="s">
        <v>73</v>
      </c>
      <c r="B100" s="5"/>
      <c r="F100" s="24">
        <f>SUM(F89:F99)</f>
        <v>38655583</v>
      </c>
      <c r="G100" s="241"/>
      <c r="H100" s="13">
        <f>SUM(H89:H99)</f>
        <v>37698561</v>
      </c>
      <c r="I100" s="256"/>
      <c r="J100" s="24">
        <f>SUM(J89:J98)</f>
        <v>21906024</v>
      </c>
      <c r="K100" s="258"/>
      <c r="L100" s="13">
        <f>SUM(L89:L99)</f>
        <v>18211333</v>
      </c>
    </row>
    <row r="101" spans="1:11" ht="6" customHeight="1">
      <c r="A101" s="6"/>
      <c r="F101" s="20"/>
      <c r="G101" s="241"/>
      <c r="H101" s="4"/>
      <c r="I101" s="256"/>
      <c r="J101" s="20"/>
      <c r="K101" s="258"/>
    </row>
    <row r="102" spans="1:12" ht="19.5" customHeight="1">
      <c r="A102" s="6" t="s">
        <v>74</v>
      </c>
      <c r="B102" s="6"/>
      <c r="F102" s="24">
        <f>SUM(F85,F100)</f>
        <v>56818049</v>
      </c>
      <c r="H102" s="13">
        <f>SUM(H85,H100)</f>
        <v>50374530</v>
      </c>
      <c r="I102" s="4"/>
      <c r="J102" s="24">
        <f>SUM(J85,J100)</f>
        <v>36790987</v>
      </c>
      <c r="K102" s="258"/>
      <c r="L102" s="13">
        <f>SUM(L85,L100)</f>
        <v>28827613</v>
      </c>
    </row>
    <row r="103" spans="1:12" ht="19.5" customHeight="1">
      <c r="A103" s="6"/>
      <c r="B103" s="6"/>
      <c r="F103" s="261"/>
      <c r="H103" s="261"/>
      <c r="I103" s="4"/>
      <c r="J103" s="266"/>
      <c r="K103" s="258"/>
      <c r="L103" s="266"/>
    </row>
    <row r="104" spans="1:12" ht="19.5" customHeight="1">
      <c r="A104" s="6"/>
      <c r="B104" s="6"/>
      <c r="F104" s="261"/>
      <c r="H104" s="261"/>
      <c r="I104" s="4"/>
      <c r="J104" s="266"/>
      <c r="K104" s="258"/>
      <c r="L104" s="266"/>
    </row>
    <row r="105" spans="1:12" ht="19.5" customHeight="1">
      <c r="A105" s="6"/>
      <c r="B105" s="6"/>
      <c r="F105" s="261"/>
      <c r="H105" s="261"/>
      <c r="I105" s="4"/>
      <c r="J105" s="266"/>
      <c r="K105" s="258"/>
      <c r="L105" s="266"/>
    </row>
    <row r="106" spans="1:12" ht="19.5" customHeight="1">
      <c r="A106" s="6"/>
      <c r="B106" s="6"/>
      <c r="F106" s="261"/>
      <c r="H106" s="261"/>
      <c r="I106" s="4"/>
      <c r="J106" s="266"/>
      <c r="K106" s="258"/>
      <c r="L106" s="266"/>
    </row>
    <row r="107" spans="1:12" ht="19.5" customHeight="1">
      <c r="A107" s="6"/>
      <c r="B107" s="6"/>
      <c r="F107" s="261"/>
      <c r="H107" s="261"/>
      <c r="I107" s="4"/>
      <c r="J107" s="266"/>
      <c r="K107" s="258"/>
      <c r="L107" s="266"/>
    </row>
    <row r="108" spans="1:16" s="233" customFormat="1" ht="11.25" customHeight="1">
      <c r="A108" s="262"/>
      <c r="B108" s="262"/>
      <c r="C108" s="263"/>
      <c r="D108" s="22"/>
      <c r="E108" s="263"/>
      <c r="F108" s="234"/>
      <c r="G108" s="234"/>
      <c r="H108" s="234"/>
      <c r="I108" s="267"/>
      <c r="J108" s="267"/>
      <c r="K108" s="267"/>
      <c r="L108" s="267"/>
      <c r="N108" s="56"/>
      <c r="P108" s="56"/>
    </row>
    <row r="109" spans="1:12" ht="21.75" customHeight="1">
      <c r="A109" s="34" t="str">
        <f>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1" ht="19.5" customHeight="1">
      <c r="A110" s="6" t="s">
        <v>0</v>
      </c>
      <c r="B110" s="6"/>
      <c r="C110" s="6"/>
      <c r="I110" s="242"/>
      <c r="K110" s="242"/>
    </row>
    <row r="111" spans="1:11" ht="19.5" customHeight="1">
      <c r="A111" s="6" t="s">
        <v>1</v>
      </c>
      <c r="B111" s="6"/>
      <c r="C111" s="6"/>
      <c r="I111" s="242"/>
      <c r="K111" s="242"/>
    </row>
    <row r="112" spans="1:12" ht="19.5" customHeight="1">
      <c r="A112" s="8" t="str">
        <f>+A3</f>
        <v>ณ วันที่ 30 กันยายน พ.ศ. 2565</v>
      </c>
      <c r="B112" s="8"/>
      <c r="C112" s="8"/>
      <c r="D112" s="9"/>
      <c r="E112" s="10"/>
      <c r="F112" s="238"/>
      <c r="G112" s="238"/>
      <c r="H112" s="238"/>
      <c r="I112" s="259"/>
      <c r="J112" s="13"/>
      <c r="K112" s="259"/>
      <c r="L112" s="13"/>
    </row>
    <row r="113" spans="9:11" ht="19.5" customHeight="1">
      <c r="I113" s="242"/>
      <c r="K113" s="242"/>
    </row>
    <row r="114" spans="1:12" ht="19.5" customHeight="1">
      <c r="A114" s="5"/>
      <c r="D114" s="163"/>
      <c r="E114" s="6"/>
      <c r="F114" s="238"/>
      <c r="G114" s="239"/>
      <c r="H114" s="19" t="s">
        <v>3</v>
      </c>
      <c r="I114" s="245"/>
      <c r="J114" s="13"/>
      <c r="K114" s="247"/>
      <c r="L114" s="19" t="s">
        <v>4</v>
      </c>
    </row>
    <row r="115" spans="4:12" ht="19.5" customHeight="1">
      <c r="D115" s="163"/>
      <c r="E115" s="6"/>
      <c r="F115" s="17" t="s">
        <v>5</v>
      </c>
      <c r="G115" s="236"/>
      <c r="H115" s="17" t="s">
        <v>6</v>
      </c>
      <c r="I115" s="245"/>
      <c r="J115" s="17" t="s">
        <v>5</v>
      </c>
      <c r="K115" s="245"/>
      <c r="L115" s="17" t="s">
        <v>6</v>
      </c>
    </row>
    <row r="116" spans="5:12" ht="19.5" customHeight="1">
      <c r="E116" s="6"/>
      <c r="F116" s="37" t="s">
        <v>7</v>
      </c>
      <c r="G116" s="236"/>
      <c r="H116" s="17" t="s">
        <v>8</v>
      </c>
      <c r="I116" s="245"/>
      <c r="J116" s="37" t="s">
        <v>7</v>
      </c>
      <c r="K116" s="245"/>
      <c r="L116" s="17" t="s">
        <v>8</v>
      </c>
    </row>
    <row r="117" spans="5:12" ht="19.5" customHeight="1">
      <c r="E117" s="6"/>
      <c r="F117" s="17" t="s">
        <v>9</v>
      </c>
      <c r="G117" s="236"/>
      <c r="H117" s="17" t="s">
        <v>10</v>
      </c>
      <c r="I117" s="245"/>
      <c r="J117" s="17" t="s">
        <v>9</v>
      </c>
      <c r="K117" s="245"/>
      <c r="L117" s="17" t="s">
        <v>10</v>
      </c>
    </row>
    <row r="118" spans="5:12" ht="19.5" customHeight="1">
      <c r="E118" s="6"/>
      <c r="F118" s="19" t="s">
        <v>12</v>
      </c>
      <c r="G118" s="236"/>
      <c r="H118" s="19" t="s">
        <v>12</v>
      </c>
      <c r="I118" s="245"/>
      <c r="J118" s="19" t="s">
        <v>12</v>
      </c>
      <c r="K118" s="245"/>
      <c r="L118" s="19" t="s">
        <v>12</v>
      </c>
    </row>
    <row r="119" spans="1:11" ht="6" customHeight="1">
      <c r="A119" s="6"/>
      <c r="F119" s="240"/>
      <c r="I119" s="242"/>
      <c r="J119" s="20"/>
      <c r="K119" s="242"/>
    </row>
    <row r="120" spans="1:12" ht="21" customHeight="1">
      <c r="A120" s="6" t="s">
        <v>75</v>
      </c>
      <c r="F120" s="240"/>
      <c r="G120" s="241"/>
      <c r="I120" s="251"/>
      <c r="J120" s="250"/>
      <c r="K120" s="249"/>
      <c r="L120" s="252"/>
    </row>
    <row r="121" spans="1:12" ht="6" customHeight="1">
      <c r="A121" s="6"/>
      <c r="F121" s="240"/>
      <c r="G121" s="241"/>
      <c r="I121" s="251"/>
      <c r="J121" s="250"/>
      <c r="K121" s="249"/>
      <c r="L121" s="252"/>
    </row>
    <row r="122" spans="1:12" ht="21" customHeight="1">
      <c r="A122" s="6" t="s">
        <v>76</v>
      </c>
      <c r="F122" s="240"/>
      <c r="G122" s="241"/>
      <c r="I122" s="251"/>
      <c r="J122" s="250"/>
      <c r="K122" s="249"/>
      <c r="L122" s="252"/>
    </row>
    <row r="123" spans="1:12" ht="6" customHeight="1">
      <c r="A123" s="6"/>
      <c r="F123" s="240"/>
      <c r="G123" s="241"/>
      <c r="I123" s="251"/>
      <c r="J123" s="250"/>
      <c r="K123" s="249"/>
      <c r="L123" s="252"/>
    </row>
    <row r="124" spans="1:12" ht="21" customHeight="1">
      <c r="A124" s="1" t="s">
        <v>77</v>
      </c>
      <c r="F124" s="240"/>
      <c r="G124" s="260"/>
      <c r="I124" s="268"/>
      <c r="J124" s="250"/>
      <c r="K124" s="249"/>
      <c r="L124" s="252"/>
    </row>
    <row r="125" spans="2:12" ht="21" customHeight="1">
      <c r="B125" s="1" t="s">
        <v>78</v>
      </c>
      <c r="F125" s="264"/>
      <c r="G125" s="260"/>
      <c r="H125" s="260"/>
      <c r="I125" s="268"/>
      <c r="J125" s="269"/>
      <c r="K125" s="268"/>
      <c r="L125" s="268"/>
    </row>
    <row r="126" spans="3:12" ht="21" customHeight="1">
      <c r="C126" s="270" t="s">
        <v>79</v>
      </c>
      <c r="F126" s="264"/>
      <c r="G126" s="241"/>
      <c r="H126" s="260"/>
      <c r="I126" s="256"/>
      <c r="J126" s="269"/>
      <c r="K126" s="268"/>
      <c r="L126" s="268"/>
    </row>
    <row r="127" spans="3:12" ht="21" customHeight="1">
      <c r="C127" s="270" t="s">
        <v>80</v>
      </c>
      <c r="F127" s="264"/>
      <c r="G127" s="241"/>
      <c r="H127" s="260"/>
      <c r="I127" s="256"/>
      <c r="J127" s="269"/>
      <c r="K127" s="268"/>
      <c r="L127" s="268"/>
    </row>
    <row r="128" spans="3:12" ht="21" customHeight="1">
      <c r="C128" s="270" t="s">
        <v>81</v>
      </c>
      <c r="F128" s="264"/>
      <c r="G128" s="241"/>
      <c r="H128" s="260"/>
      <c r="I128" s="256"/>
      <c r="J128" s="269"/>
      <c r="K128" s="268"/>
      <c r="L128" s="268"/>
    </row>
    <row r="129" spans="3:12" ht="21" customHeight="1">
      <c r="C129" s="270" t="s">
        <v>82</v>
      </c>
      <c r="F129" s="48">
        <v>402000</v>
      </c>
      <c r="G129" s="241"/>
      <c r="H129" s="49">
        <v>373000</v>
      </c>
      <c r="I129" s="256"/>
      <c r="J129" s="48">
        <v>402000</v>
      </c>
      <c r="K129" s="256"/>
      <c r="L129" s="49">
        <v>373000</v>
      </c>
    </row>
    <row r="130" spans="1:11" ht="6" customHeight="1">
      <c r="A130" s="6"/>
      <c r="F130" s="20"/>
      <c r="G130" s="260"/>
      <c r="H130" s="4"/>
      <c r="I130" s="265"/>
      <c r="J130" s="20"/>
      <c r="K130" s="265"/>
    </row>
    <row r="131" spans="2:12" ht="21" customHeight="1">
      <c r="B131" s="1" t="s">
        <v>83</v>
      </c>
      <c r="F131" s="257"/>
      <c r="G131" s="241"/>
      <c r="H131" s="265"/>
      <c r="I131" s="256"/>
      <c r="J131" s="257"/>
      <c r="K131" s="256"/>
      <c r="L131" s="265"/>
    </row>
    <row r="132" spans="3:11" ht="21" customHeight="1">
      <c r="C132" s="270" t="s">
        <v>84</v>
      </c>
      <c r="F132" s="20"/>
      <c r="G132" s="241"/>
      <c r="H132" s="4"/>
      <c r="I132" s="256"/>
      <c r="J132" s="20"/>
      <c r="K132" s="256"/>
    </row>
    <row r="133" spans="3:12" ht="21" customHeight="1">
      <c r="C133" s="1" t="s">
        <v>85</v>
      </c>
      <c r="F133" s="20">
        <f>'11'!F35</f>
        <v>373000</v>
      </c>
      <c r="G133" s="241"/>
      <c r="H133" s="4">
        <v>373000</v>
      </c>
      <c r="I133" s="256"/>
      <c r="J133" s="20">
        <f>'12'!$F$28</f>
        <v>373000</v>
      </c>
      <c r="K133" s="256"/>
      <c r="L133" s="4">
        <v>373000</v>
      </c>
    </row>
    <row r="134" spans="1:12" ht="21" customHeight="1">
      <c r="A134" s="1" t="s">
        <v>86</v>
      </c>
      <c r="F134" s="20">
        <f>'11'!H35</f>
        <v>3680616</v>
      </c>
      <c r="G134" s="260"/>
      <c r="H134" s="4">
        <v>3680616</v>
      </c>
      <c r="I134" s="265"/>
      <c r="J134" s="20">
        <f>'12'!$H$28</f>
        <v>3680616</v>
      </c>
      <c r="K134" s="265"/>
      <c r="L134" s="4">
        <v>3680616</v>
      </c>
    </row>
    <row r="135" spans="1:12" ht="21" customHeight="1">
      <c r="A135" s="1" t="s">
        <v>87</v>
      </c>
      <c r="F135" s="257"/>
      <c r="G135" s="241"/>
      <c r="H135" s="265"/>
      <c r="I135" s="256"/>
      <c r="J135" s="257"/>
      <c r="K135" s="256"/>
      <c r="L135" s="265"/>
    </row>
    <row r="136" spans="2:12" ht="21" customHeight="1">
      <c r="B136" s="1" t="s">
        <v>88</v>
      </c>
      <c r="F136" s="257"/>
      <c r="G136" s="241"/>
      <c r="H136" s="265"/>
      <c r="I136" s="256"/>
      <c r="J136" s="257"/>
      <c r="K136" s="256"/>
      <c r="L136" s="265"/>
    </row>
    <row r="137" spans="2:12" ht="21" customHeight="1">
      <c r="B137" s="5"/>
      <c r="C137" s="270" t="s">
        <v>89</v>
      </c>
      <c r="F137" s="80">
        <f>'11'!J35</f>
        <v>37300</v>
      </c>
      <c r="G137" s="241"/>
      <c r="H137" s="243">
        <v>37300</v>
      </c>
      <c r="I137" s="256"/>
      <c r="J137" s="80">
        <f>'12'!$J$28</f>
        <v>37300</v>
      </c>
      <c r="K137" s="256"/>
      <c r="L137" s="243">
        <v>37300</v>
      </c>
    </row>
    <row r="138" spans="2:12" ht="21" customHeight="1">
      <c r="B138" s="1" t="s">
        <v>90</v>
      </c>
      <c r="F138" s="80">
        <f>'11'!L35</f>
        <v>33443194</v>
      </c>
      <c r="G138" s="241"/>
      <c r="H138" s="265">
        <v>29130158</v>
      </c>
      <c r="I138" s="256"/>
      <c r="J138" s="80">
        <f>'12'!$L$28</f>
        <v>19576368</v>
      </c>
      <c r="K138" s="256"/>
      <c r="L138" s="265">
        <v>18389412</v>
      </c>
    </row>
    <row r="139" spans="1:12" ht="21" customHeight="1">
      <c r="A139" s="1" t="s">
        <v>91</v>
      </c>
      <c r="F139" s="24">
        <f>'11'!X35</f>
        <v>-958872</v>
      </c>
      <c r="G139" s="241"/>
      <c r="H139" s="13">
        <v>-720053</v>
      </c>
      <c r="I139" s="256"/>
      <c r="J139" s="24">
        <f>'12'!$R$28</f>
        <v>-283770</v>
      </c>
      <c r="K139" s="256"/>
      <c r="L139" s="13">
        <v>-148952</v>
      </c>
    </row>
    <row r="140" spans="1:11" ht="6" customHeight="1">
      <c r="A140" s="6"/>
      <c r="F140" s="20"/>
      <c r="G140" s="241"/>
      <c r="H140" s="4"/>
      <c r="I140" s="256"/>
      <c r="J140" s="20"/>
      <c r="K140" s="256"/>
    </row>
    <row r="141" spans="1:12" ht="21" customHeight="1">
      <c r="A141" s="6" t="s">
        <v>92</v>
      </c>
      <c r="F141" s="80">
        <f>SUM(F133:F139)</f>
        <v>36575238</v>
      </c>
      <c r="H141" s="243">
        <f>SUM(H133:H139)</f>
        <v>32501021</v>
      </c>
      <c r="I141" s="4"/>
      <c r="J141" s="80">
        <f>SUM(J133:J139)</f>
        <v>23383514</v>
      </c>
      <c r="K141" s="4"/>
      <c r="L141" s="243">
        <f>SUM(L133:L139)</f>
        <v>22331376</v>
      </c>
    </row>
    <row r="142" spans="1:12" ht="21" customHeight="1">
      <c r="A142" s="1" t="s">
        <v>93</v>
      </c>
      <c r="D142" s="3"/>
      <c r="F142" s="24">
        <f>'11'!AB35</f>
        <v>2270006</v>
      </c>
      <c r="G142" s="241"/>
      <c r="H142" s="13">
        <v>2600699</v>
      </c>
      <c r="I142" s="256"/>
      <c r="J142" s="24">
        <v>0</v>
      </c>
      <c r="K142" s="256"/>
      <c r="L142" s="13">
        <v>0</v>
      </c>
    </row>
    <row r="143" spans="1:11" ht="6" customHeight="1">
      <c r="A143" s="6"/>
      <c r="B143" s="6"/>
      <c r="F143" s="20"/>
      <c r="H143" s="4"/>
      <c r="I143" s="4"/>
      <c r="J143" s="20"/>
      <c r="K143" s="4"/>
    </row>
    <row r="144" spans="1:12" ht="21" customHeight="1">
      <c r="A144" s="6" t="s">
        <v>94</v>
      </c>
      <c r="F144" s="24">
        <f>SUM(F141:F142)</f>
        <v>38845244</v>
      </c>
      <c r="G144" s="241"/>
      <c r="H144" s="13">
        <f>SUM(H141:H142)</f>
        <v>35101720</v>
      </c>
      <c r="I144" s="256"/>
      <c r="J144" s="24">
        <f>SUM(J141:J142)</f>
        <v>23383514</v>
      </c>
      <c r="K144" s="256"/>
      <c r="L144" s="13">
        <f>SUM(L141:L142)</f>
        <v>22331376</v>
      </c>
    </row>
    <row r="145" spans="1:11" ht="6" customHeight="1">
      <c r="A145" s="6"/>
      <c r="F145" s="20"/>
      <c r="G145" s="241"/>
      <c r="H145" s="4"/>
      <c r="I145" s="256"/>
      <c r="J145" s="20"/>
      <c r="K145" s="256"/>
    </row>
    <row r="146" spans="1:12" ht="21" customHeight="1">
      <c r="A146" s="6" t="s">
        <v>95</v>
      </c>
      <c r="F146" s="48">
        <f>SUM(F102,F144)</f>
        <v>95663293</v>
      </c>
      <c r="G146" s="241"/>
      <c r="H146" s="49">
        <f>SUM(H102,H144)</f>
        <v>85476250</v>
      </c>
      <c r="I146" s="256"/>
      <c r="J146" s="48">
        <f>SUM(J102,J144)</f>
        <v>60174501</v>
      </c>
      <c r="K146" s="4"/>
      <c r="L146" s="49">
        <f>SUM(L102,L144)</f>
        <v>51158989</v>
      </c>
    </row>
    <row r="147" spans="1:11" ht="19.5" customHeight="1">
      <c r="A147" s="6"/>
      <c r="I147" s="242"/>
      <c r="K147" s="242"/>
    </row>
    <row r="148" spans="1:11" ht="19.5" customHeight="1">
      <c r="A148" s="6"/>
      <c r="I148" s="242"/>
      <c r="K148" s="4"/>
    </row>
    <row r="149" spans="1:11" ht="19.5" customHeight="1">
      <c r="A149" s="6"/>
      <c r="I149" s="242"/>
      <c r="K149" s="242"/>
    </row>
    <row r="150" spans="1:11" ht="19.5" customHeight="1">
      <c r="A150" s="6"/>
      <c r="I150" s="242"/>
      <c r="K150" s="242"/>
    </row>
    <row r="151" spans="1:11" ht="19.5" customHeight="1">
      <c r="A151" s="6"/>
      <c r="I151" s="242"/>
      <c r="K151" s="242"/>
    </row>
    <row r="152" spans="1:11" ht="19.5" customHeight="1">
      <c r="A152" s="6"/>
      <c r="I152" s="242"/>
      <c r="K152" s="242"/>
    </row>
    <row r="153" spans="1:11" ht="19.5" customHeight="1">
      <c r="A153" s="6"/>
      <c r="I153" s="242"/>
      <c r="K153" s="242"/>
    </row>
    <row r="154" spans="1:11" ht="19.5" customHeight="1">
      <c r="A154" s="6"/>
      <c r="I154" s="242"/>
      <c r="K154" s="242"/>
    </row>
    <row r="155" spans="1:11" ht="19.5" customHeight="1">
      <c r="A155" s="6"/>
      <c r="I155" s="242"/>
      <c r="K155" s="242"/>
    </row>
    <row r="156" spans="1:11" ht="19.5" customHeight="1">
      <c r="A156" s="6"/>
      <c r="I156" s="242"/>
      <c r="K156" s="242"/>
    </row>
    <row r="157" spans="1:11" ht="19.5" customHeight="1">
      <c r="A157" s="6"/>
      <c r="I157" s="242"/>
      <c r="K157" s="242"/>
    </row>
    <row r="158" spans="1:11" ht="19.5" customHeight="1">
      <c r="A158" s="6"/>
      <c r="I158" s="242"/>
      <c r="K158" s="242"/>
    </row>
    <row r="159" spans="1:11" ht="19.5" customHeight="1">
      <c r="A159" s="6"/>
      <c r="I159" s="242"/>
      <c r="K159" s="242"/>
    </row>
    <row r="160" spans="1:11" ht="19.5" customHeight="1">
      <c r="A160" s="6"/>
      <c r="I160" s="242"/>
      <c r="K160" s="242"/>
    </row>
    <row r="161" spans="1:11" ht="3.75" customHeight="1">
      <c r="A161" s="6"/>
      <c r="I161" s="242"/>
      <c r="K161" s="242"/>
    </row>
    <row r="162" spans="1:12" ht="21.75" customHeight="1">
      <c r="A162" s="34" t="str">
        <f>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</sheetData>
  <sheetProtection/>
  <mergeCells count="3">
    <mergeCell ref="A55:L55"/>
    <mergeCell ref="A109:L109"/>
    <mergeCell ref="A162:L162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82"/>
  <headerFooter differentOddEven="1" differentFirst="1">
    <oddFooter>&amp;R&amp;"Browallia New,Regular"&amp;13 4</oddFooter>
    <evenFooter>&amp;R&amp;"Browallia New,Regular"&amp;13 3</evenFooter>
    <firstFooter>&amp;R&amp;"Browallia New,Regular"&amp;13 2</firstFooter>
  </headerFooter>
  <rowBreaks count="2" manualBreakCount="2">
    <brk id="55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27"/>
  <sheetViews>
    <sheetView zoomScaleSheetLayoutView="130" workbookViewId="0" topLeftCell="A88">
      <selection activeCell="C122" sqref="C122"/>
    </sheetView>
  </sheetViews>
  <sheetFormatPr defaultColWidth="6.7109375" defaultRowHeight="19.5" customHeight="1"/>
  <cols>
    <col min="1" max="2" width="1.1484375" style="1" customWidth="1"/>
    <col min="3" max="3" width="35.7109375" style="1" customWidth="1"/>
    <col min="4" max="4" width="7.421875" style="2" customWidth="1"/>
    <col min="5" max="5" width="0.5625" style="1" customWidth="1"/>
    <col min="6" max="6" width="11.7109375" style="3" customWidth="1"/>
    <col min="7" max="7" width="0.5625" style="1" customWidth="1"/>
    <col min="8" max="8" width="11.7109375" style="4" customWidth="1"/>
    <col min="9" max="9" width="0.5625" style="2" customWidth="1"/>
    <col min="10" max="10" width="11.7109375" style="3" customWidth="1"/>
    <col min="11" max="11" width="0.5625" style="1" customWidth="1"/>
    <col min="12" max="12" width="11.7109375" style="4" customWidth="1"/>
    <col min="13" max="16384" width="6.7109375" style="162" customWidth="1"/>
  </cols>
  <sheetData>
    <row r="1" spans="1:12" ht="21.75" customHeight="1">
      <c r="A1" s="6" t="s">
        <v>0</v>
      </c>
      <c r="B1" s="6"/>
      <c r="C1" s="6"/>
      <c r="G1" s="7"/>
      <c r="I1" s="38"/>
      <c r="K1" s="7"/>
      <c r="L1" s="17" t="s">
        <v>5</v>
      </c>
    </row>
    <row r="2" spans="1:11" ht="21.75" customHeight="1">
      <c r="A2" s="6" t="s">
        <v>96</v>
      </c>
      <c r="B2" s="6"/>
      <c r="C2" s="6"/>
      <c r="G2" s="7"/>
      <c r="I2" s="38"/>
      <c r="K2" s="7"/>
    </row>
    <row r="3" spans="1:12" ht="21.75" customHeight="1">
      <c r="A3" s="8" t="s">
        <v>97</v>
      </c>
      <c r="B3" s="8"/>
      <c r="C3" s="8"/>
      <c r="D3" s="9"/>
      <c r="E3" s="10"/>
      <c r="F3" s="11"/>
      <c r="G3" s="12"/>
      <c r="H3" s="13"/>
      <c r="I3" s="39"/>
      <c r="J3" s="11"/>
      <c r="K3" s="12"/>
      <c r="L3" s="13"/>
    </row>
    <row r="4" spans="7:11" ht="21.75" customHeight="1">
      <c r="G4" s="7"/>
      <c r="I4" s="38"/>
      <c r="K4" s="7"/>
    </row>
    <row r="5" spans="1:12" ht="21.75" customHeight="1">
      <c r="A5" s="5"/>
      <c r="D5" s="163"/>
      <c r="E5" s="6"/>
      <c r="F5" s="15" t="s">
        <v>3</v>
      </c>
      <c r="G5" s="15"/>
      <c r="H5" s="15"/>
      <c r="I5" s="40"/>
      <c r="J5" s="15" t="s">
        <v>4</v>
      </c>
      <c r="K5" s="15"/>
      <c r="L5" s="15"/>
    </row>
    <row r="6" spans="5:12" ht="21.75" customHeight="1">
      <c r="E6" s="6"/>
      <c r="F6" s="16" t="s">
        <v>9</v>
      </c>
      <c r="G6" s="6"/>
      <c r="H6" s="17" t="s">
        <v>10</v>
      </c>
      <c r="I6" s="14"/>
      <c r="J6" s="16" t="s">
        <v>9</v>
      </c>
      <c r="K6" s="6"/>
      <c r="L6" s="17" t="s">
        <v>10</v>
      </c>
    </row>
    <row r="7" spans="4:12" ht="21.75" customHeight="1">
      <c r="D7" s="72" t="s">
        <v>11</v>
      </c>
      <c r="E7" s="6"/>
      <c r="F7" s="15" t="s">
        <v>12</v>
      </c>
      <c r="G7" s="6"/>
      <c r="H7" s="19" t="s">
        <v>12</v>
      </c>
      <c r="I7" s="14"/>
      <c r="J7" s="15" t="s">
        <v>12</v>
      </c>
      <c r="K7" s="6"/>
      <c r="L7" s="19" t="s">
        <v>12</v>
      </c>
    </row>
    <row r="8" spans="6:11" ht="7.5" customHeight="1">
      <c r="F8" s="20"/>
      <c r="G8" s="21"/>
      <c r="I8" s="21"/>
      <c r="J8" s="20"/>
      <c r="K8" s="21"/>
    </row>
    <row r="9" spans="1:12" ht="21.75" customHeight="1">
      <c r="A9" s="1" t="s">
        <v>98</v>
      </c>
      <c r="F9" s="210">
        <v>4134710</v>
      </c>
      <c r="G9" s="222"/>
      <c r="H9" s="212">
        <v>3346404</v>
      </c>
      <c r="I9" s="230"/>
      <c r="J9" s="165">
        <v>1143570</v>
      </c>
      <c r="K9" s="230"/>
      <c r="L9" s="167">
        <v>1259786</v>
      </c>
    </row>
    <row r="10" spans="1:12" ht="21.75" customHeight="1">
      <c r="A10" s="1" t="s">
        <v>99</v>
      </c>
      <c r="F10" s="223">
        <v>1557104</v>
      </c>
      <c r="G10" s="224"/>
      <c r="H10" s="225">
        <v>1693235</v>
      </c>
      <c r="I10" s="231"/>
      <c r="J10" s="165">
        <v>0</v>
      </c>
      <c r="K10" s="231"/>
      <c r="L10" s="167">
        <v>0</v>
      </c>
    </row>
    <row r="11" spans="1:12" ht="21.75" customHeight="1">
      <c r="A11" s="1" t="s">
        <v>100</v>
      </c>
      <c r="D11" s="22"/>
      <c r="F11" s="210">
        <v>0</v>
      </c>
      <c r="G11" s="222"/>
      <c r="H11" s="212">
        <v>0</v>
      </c>
      <c r="I11" s="230"/>
      <c r="J11" s="165">
        <v>0</v>
      </c>
      <c r="K11" s="230"/>
      <c r="L11" s="167">
        <v>352170</v>
      </c>
    </row>
    <row r="12" spans="1:12" ht="21.75" customHeight="1">
      <c r="A12" s="1" t="s">
        <v>101</v>
      </c>
      <c r="D12" s="22">
        <v>13.1</v>
      </c>
      <c r="F12" s="213">
        <v>1914976</v>
      </c>
      <c r="G12" s="222"/>
      <c r="H12" s="214">
        <v>138805</v>
      </c>
      <c r="I12" s="230"/>
      <c r="J12" s="172">
        <v>147753</v>
      </c>
      <c r="K12" s="230"/>
      <c r="L12" s="173">
        <v>112436</v>
      </c>
    </row>
    <row r="13" spans="6:11" ht="7.5" customHeight="1">
      <c r="F13" s="20"/>
      <c r="G13" s="21"/>
      <c r="I13" s="21"/>
      <c r="J13" s="20"/>
      <c r="K13" s="21"/>
    </row>
    <row r="14" spans="1:12" ht="21.75" customHeight="1">
      <c r="A14" s="6" t="s">
        <v>102</v>
      </c>
      <c r="B14" s="5"/>
      <c r="C14" s="6"/>
      <c r="F14" s="213">
        <f>SUM(F9:F12)</f>
        <v>7606790</v>
      </c>
      <c r="G14" s="222"/>
      <c r="H14" s="214">
        <f>SUM(H9:H12)</f>
        <v>5178444</v>
      </c>
      <c r="I14" s="222"/>
      <c r="J14" s="213">
        <f>SUM(J9:J12)</f>
        <v>1291323</v>
      </c>
      <c r="K14" s="222"/>
      <c r="L14" s="214">
        <f>SUM(L9:L12)</f>
        <v>1724392</v>
      </c>
    </row>
    <row r="15" spans="6:11" ht="21.75" customHeight="1">
      <c r="F15" s="20"/>
      <c r="G15" s="21"/>
      <c r="I15" s="21"/>
      <c r="J15" s="20"/>
      <c r="K15" s="21"/>
    </row>
    <row r="16" spans="1:12" ht="21.75" customHeight="1">
      <c r="A16" s="1" t="s">
        <v>103</v>
      </c>
      <c r="D16" s="22"/>
      <c r="F16" s="210">
        <v>-4122849</v>
      </c>
      <c r="G16" s="226"/>
      <c r="H16" s="212">
        <v>-2902168</v>
      </c>
      <c r="I16" s="232"/>
      <c r="J16" s="165">
        <v>-1267943</v>
      </c>
      <c r="K16" s="232"/>
      <c r="L16" s="167">
        <v>-1157937</v>
      </c>
    </row>
    <row r="17" spans="1:12" ht="21.75" customHeight="1">
      <c r="A17" s="1" t="s">
        <v>104</v>
      </c>
      <c r="D17" s="22"/>
      <c r="F17" s="210">
        <v>-18352</v>
      </c>
      <c r="G17" s="222"/>
      <c r="H17" s="212">
        <v>-15347</v>
      </c>
      <c r="I17" s="230"/>
      <c r="J17" s="165">
        <v>-7621</v>
      </c>
      <c r="K17" s="230"/>
      <c r="L17" s="167">
        <v>-10947</v>
      </c>
    </row>
    <row r="18" spans="1:12" ht="21.75" customHeight="1">
      <c r="A18" s="1" t="s">
        <v>105</v>
      </c>
      <c r="F18" s="210">
        <v>-262656</v>
      </c>
      <c r="G18" s="222"/>
      <c r="H18" s="212">
        <v>-350090</v>
      </c>
      <c r="I18" s="230"/>
      <c r="J18" s="165">
        <v>-100430</v>
      </c>
      <c r="K18" s="230"/>
      <c r="L18" s="167">
        <v>-86080</v>
      </c>
    </row>
    <row r="19" spans="1:12" ht="21.75" customHeight="1">
      <c r="A19" s="1" t="s">
        <v>106</v>
      </c>
      <c r="F19" s="210">
        <v>29</v>
      </c>
      <c r="G19" s="222"/>
      <c r="H19" s="212">
        <v>2765</v>
      </c>
      <c r="I19" s="230"/>
      <c r="J19" s="165">
        <v>0</v>
      </c>
      <c r="K19" s="230"/>
      <c r="L19" s="167">
        <v>0</v>
      </c>
    </row>
    <row r="20" spans="1:12" ht="21.75" customHeight="1">
      <c r="A20" s="1" t="s">
        <v>107</v>
      </c>
      <c r="E20" s="21"/>
      <c r="F20" s="210">
        <v>16907</v>
      </c>
      <c r="G20" s="222"/>
      <c r="H20" s="212">
        <v>33924</v>
      </c>
      <c r="I20" s="230"/>
      <c r="J20" s="165">
        <v>49854</v>
      </c>
      <c r="K20" s="230"/>
      <c r="L20" s="167">
        <v>34729</v>
      </c>
    </row>
    <row r="21" spans="1:12" ht="21.75" customHeight="1">
      <c r="A21" s="1" t="s">
        <v>108</v>
      </c>
      <c r="E21" s="21"/>
      <c r="F21" s="213">
        <v>-359115</v>
      </c>
      <c r="G21" s="222"/>
      <c r="H21" s="214">
        <v>-323334</v>
      </c>
      <c r="I21" s="230"/>
      <c r="J21" s="172">
        <v>-194902</v>
      </c>
      <c r="K21" s="230"/>
      <c r="L21" s="173">
        <v>-190508</v>
      </c>
    </row>
    <row r="22" spans="6:11" ht="7.5" customHeight="1">
      <c r="F22" s="20"/>
      <c r="G22" s="21"/>
      <c r="I22" s="21"/>
      <c r="J22" s="20"/>
      <c r="K22" s="21"/>
    </row>
    <row r="23" spans="1:12" ht="21.75" customHeight="1">
      <c r="A23" s="6" t="s">
        <v>109</v>
      </c>
      <c r="B23" s="5"/>
      <c r="F23" s="24">
        <f>SUM(F16:F22)</f>
        <v>-4746036</v>
      </c>
      <c r="G23" s="3"/>
      <c r="H23" s="13">
        <f>SUM(H16:H22)</f>
        <v>-3554250</v>
      </c>
      <c r="I23" s="3"/>
      <c r="J23" s="24">
        <f>SUM(J16:J22)</f>
        <v>-1521042</v>
      </c>
      <c r="K23" s="3"/>
      <c r="L23" s="13">
        <f>SUM(L16:L22)</f>
        <v>-1410743</v>
      </c>
    </row>
    <row r="24" spans="6:11" ht="7.5" customHeight="1">
      <c r="F24" s="20"/>
      <c r="G24" s="3"/>
      <c r="I24" s="3"/>
      <c r="J24" s="20"/>
      <c r="K24" s="3"/>
    </row>
    <row r="25" spans="1:12" ht="21.75" customHeight="1">
      <c r="A25" s="1" t="s">
        <v>110</v>
      </c>
      <c r="F25" s="227"/>
      <c r="G25" s="21"/>
      <c r="H25" s="228"/>
      <c r="I25" s="21"/>
      <c r="J25" s="227"/>
      <c r="K25" s="21"/>
      <c r="L25" s="228"/>
    </row>
    <row r="26" spans="2:12" ht="21.75" customHeight="1">
      <c r="B26" s="1" t="s">
        <v>111</v>
      </c>
      <c r="D26" s="22"/>
      <c r="F26" s="213">
        <v>69389</v>
      </c>
      <c r="G26" s="222"/>
      <c r="H26" s="214">
        <v>6338</v>
      </c>
      <c r="I26" s="230"/>
      <c r="J26" s="172">
        <v>0</v>
      </c>
      <c r="K26" s="230"/>
      <c r="L26" s="173">
        <v>0</v>
      </c>
    </row>
    <row r="27" spans="6:11" ht="7.5" customHeight="1">
      <c r="F27" s="20"/>
      <c r="G27" s="3"/>
      <c r="I27" s="3"/>
      <c r="J27" s="20"/>
      <c r="K27" s="3"/>
    </row>
    <row r="28" spans="1:12" ht="21.75" customHeight="1">
      <c r="A28" s="6" t="s">
        <v>112</v>
      </c>
      <c r="F28" s="210">
        <f>SUM(F14+F23+F26)</f>
        <v>2930143</v>
      </c>
      <c r="G28" s="229"/>
      <c r="H28" s="212">
        <f>SUM(H14+H23+H26)</f>
        <v>1630532</v>
      </c>
      <c r="I28" s="229"/>
      <c r="J28" s="210">
        <f>SUM(J14+J23+J26)</f>
        <v>-229719</v>
      </c>
      <c r="K28" s="229"/>
      <c r="L28" s="212">
        <f>SUM(L14+L23+L26)</f>
        <v>313649</v>
      </c>
    </row>
    <row r="29" spans="1:12" ht="21.75" customHeight="1">
      <c r="A29" s="1" t="s">
        <v>113</v>
      </c>
      <c r="D29" s="2">
        <v>21</v>
      </c>
      <c r="F29" s="213">
        <v>-67854</v>
      </c>
      <c r="G29" s="222"/>
      <c r="H29" s="214">
        <v>-8810</v>
      </c>
      <c r="I29" s="230"/>
      <c r="J29" s="172">
        <v>1152</v>
      </c>
      <c r="K29" s="230"/>
      <c r="L29" s="173">
        <v>10</v>
      </c>
    </row>
    <row r="30" spans="6:11" ht="7.5" customHeight="1">
      <c r="F30" s="20"/>
      <c r="G30" s="21"/>
      <c r="I30" s="21"/>
      <c r="J30" s="20"/>
      <c r="K30" s="21"/>
    </row>
    <row r="31" spans="1:12" ht="21.75" customHeight="1">
      <c r="A31" s="6" t="s">
        <v>114</v>
      </c>
      <c r="F31" s="24">
        <f>SUM(F28:F29)</f>
        <v>2862289</v>
      </c>
      <c r="G31" s="3"/>
      <c r="H31" s="13">
        <f>SUM(H28:H29)</f>
        <v>1621722</v>
      </c>
      <c r="I31" s="3"/>
      <c r="J31" s="24">
        <f>SUM(J28:J29)</f>
        <v>-228567</v>
      </c>
      <c r="K31" s="3"/>
      <c r="L31" s="13">
        <f>SUM(L28:L29)</f>
        <v>313659</v>
      </c>
    </row>
    <row r="32" spans="1:11" ht="21.75" customHeight="1">
      <c r="A32" s="1" t="s">
        <v>115</v>
      </c>
      <c r="G32" s="3"/>
      <c r="I32" s="3"/>
      <c r="K32" s="3"/>
    </row>
    <row r="33" spans="7:11" ht="21.75" customHeight="1">
      <c r="G33" s="3"/>
      <c r="I33" s="3"/>
      <c r="K33" s="3"/>
    </row>
    <row r="34" spans="7:11" ht="21.75" customHeight="1">
      <c r="G34" s="3"/>
      <c r="I34" s="3"/>
      <c r="K34" s="3"/>
    </row>
    <row r="35" spans="7:11" ht="21.75" customHeight="1">
      <c r="G35" s="3"/>
      <c r="I35" s="3"/>
      <c r="K35" s="3"/>
    </row>
    <row r="36" spans="7:11" ht="21.75" customHeight="1">
      <c r="G36" s="3"/>
      <c r="I36" s="3"/>
      <c r="K36" s="3"/>
    </row>
    <row r="37" spans="7:11" ht="21.75" customHeight="1">
      <c r="G37" s="3"/>
      <c r="I37" s="3"/>
      <c r="K37" s="3"/>
    </row>
    <row r="38" spans="7:11" ht="21.75" customHeight="1">
      <c r="G38" s="3"/>
      <c r="I38" s="3"/>
      <c r="K38" s="3"/>
    </row>
    <row r="39" spans="7:11" ht="21.75" customHeight="1">
      <c r="G39" s="3"/>
      <c r="I39" s="3"/>
      <c r="K39" s="3"/>
    </row>
    <row r="40" spans="7:11" ht="21.75" customHeight="1">
      <c r="G40" s="3"/>
      <c r="I40" s="3"/>
      <c r="K40" s="3"/>
    </row>
    <row r="41" spans="7:11" ht="21.75" customHeight="1">
      <c r="G41" s="3"/>
      <c r="I41" s="3"/>
      <c r="K41" s="3"/>
    </row>
    <row r="42" spans="1:12" ht="3.75" customHeight="1">
      <c r="A42" s="23"/>
      <c r="B42" s="23"/>
      <c r="C42" s="23"/>
      <c r="D42" s="164"/>
      <c r="E42" s="23"/>
      <c r="F42" s="181"/>
      <c r="G42" s="181"/>
      <c r="H42" s="176"/>
      <c r="I42" s="181"/>
      <c r="J42" s="181"/>
      <c r="K42" s="181"/>
      <c r="L42" s="176"/>
    </row>
    <row r="43" spans="1:12" ht="19.5" customHeight="1">
      <c r="A43" s="34" t="s">
        <v>46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21.75" customHeight="1">
      <c r="A44" s="177" t="s">
        <v>0</v>
      </c>
      <c r="B44" s="177"/>
      <c r="C44" s="177"/>
      <c r="D44" s="164"/>
      <c r="E44" s="23"/>
      <c r="F44" s="181"/>
      <c r="G44" s="187"/>
      <c r="H44" s="176"/>
      <c r="I44" s="201"/>
      <c r="J44" s="181"/>
      <c r="K44" s="187"/>
      <c r="L44" s="202" t="s">
        <v>5</v>
      </c>
    </row>
    <row r="45" spans="1:12" ht="21.75" customHeight="1">
      <c r="A45" s="177" t="s">
        <v>96</v>
      </c>
      <c r="B45" s="177"/>
      <c r="C45" s="177"/>
      <c r="D45" s="164"/>
      <c r="E45" s="23"/>
      <c r="F45" s="181"/>
      <c r="G45" s="187"/>
      <c r="H45" s="176"/>
      <c r="I45" s="201"/>
      <c r="J45" s="181"/>
      <c r="K45" s="187"/>
      <c r="L45" s="176"/>
    </row>
    <row r="46" spans="1:12" ht="21.75" customHeight="1">
      <c r="A46" s="188" t="str">
        <f>A3</f>
        <v>สำหรับงวดสามเดือนสิ้นสุดวันที่ 30 กันยายน พ.ศ. 2565</v>
      </c>
      <c r="B46" s="188"/>
      <c r="C46" s="188"/>
      <c r="D46" s="189"/>
      <c r="E46" s="190"/>
      <c r="F46" s="191"/>
      <c r="G46" s="192"/>
      <c r="H46" s="182"/>
      <c r="I46" s="203"/>
      <c r="J46" s="191"/>
      <c r="K46" s="192"/>
      <c r="L46" s="182"/>
    </row>
    <row r="47" spans="1:12" ht="21.75" customHeight="1">
      <c r="A47" s="23"/>
      <c r="B47" s="23"/>
      <c r="C47" s="23"/>
      <c r="D47" s="164"/>
      <c r="E47" s="23"/>
      <c r="F47" s="181"/>
      <c r="G47" s="187"/>
      <c r="H47" s="176"/>
      <c r="I47" s="201"/>
      <c r="J47" s="181"/>
      <c r="K47" s="187"/>
      <c r="L47" s="176"/>
    </row>
    <row r="48" spans="1:12" ht="21.75" customHeight="1">
      <c r="A48" s="178"/>
      <c r="B48" s="23"/>
      <c r="C48" s="23"/>
      <c r="D48" s="193"/>
      <c r="E48" s="177"/>
      <c r="F48" s="194" t="s">
        <v>3</v>
      </c>
      <c r="G48" s="194"/>
      <c r="H48" s="194"/>
      <c r="I48" s="204"/>
      <c r="J48" s="194" t="s">
        <v>4</v>
      </c>
      <c r="K48" s="194"/>
      <c r="L48" s="194"/>
    </row>
    <row r="49" spans="1:12" ht="21.75" customHeight="1">
      <c r="A49" s="23"/>
      <c r="B49" s="23"/>
      <c r="C49" s="23"/>
      <c r="D49" s="164"/>
      <c r="E49" s="177"/>
      <c r="F49" s="16" t="s">
        <v>9</v>
      </c>
      <c r="G49" s="6"/>
      <c r="H49" s="17" t="s">
        <v>10</v>
      </c>
      <c r="I49" s="14"/>
      <c r="J49" s="16" t="s">
        <v>9</v>
      </c>
      <c r="K49" s="6"/>
      <c r="L49" s="17" t="s">
        <v>10</v>
      </c>
    </row>
    <row r="50" spans="1:12" ht="21.75" customHeight="1">
      <c r="A50" s="23"/>
      <c r="B50" s="23"/>
      <c r="C50" s="23"/>
      <c r="D50" s="164"/>
      <c r="E50" s="177"/>
      <c r="F50" s="194" t="s">
        <v>12</v>
      </c>
      <c r="G50" s="177"/>
      <c r="H50" s="196" t="s">
        <v>12</v>
      </c>
      <c r="I50" s="205"/>
      <c r="J50" s="194" t="s">
        <v>12</v>
      </c>
      <c r="K50" s="177"/>
      <c r="L50" s="196" t="s">
        <v>12</v>
      </c>
    </row>
    <row r="51" spans="1:12" ht="7.5" customHeight="1">
      <c r="A51" s="177"/>
      <c r="B51" s="23"/>
      <c r="C51" s="23"/>
      <c r="D51" s="164"/>
      <c r="E51" s="23"/>
      <c r="F51" s="174"/>
      <c r="G51" s="181"/>
      <c r="H51" s="176"/>
      <c r="I51" s="181"/>
      <c r="J51" s="174"/>
      <c r="K51" s="181"/>
      <c r="L51" s="176"/>
    </row>
    <row r="52" spans="1:12" ht="21.75" customHeight="1">
      <c r="A52" s="197" t="s">
        <v>116</v>
      </c>
      <c r="B52" s="23"/>
      <c r="C52" s="23"/>
      <c r="D52" s="164"/>
      <c r="E52" s="23"/>
      <c r="F52" s="174"/>
      <c r="G52" s="175"/>
      <c r="H52" s="176"/>
      <c r="I52" s="175"/>
      <c r="J52" s="174"/>
      <c r="K52" s="175"/>
      <c r="L52" s="176"/>
    </row>
    <row r="53" spans="1:12" ht="7.5" customHeight="1">
      <c r="A53" s="177"/>
      <c r="B53" s="23"/>
      <c r="C53" s="23"/>
      <c r="D53" s="164"/>
      <c r="E53" s="23"/>
      <c r="F53" s="174"/>
      <c r="G53" s="181"/>
      <c r="H53" s="176"/>
      <c r="I53" s="181"/>
      <c r="J53" s="174"/>
      <c r="K53" s="181"/>
      <c r="L53" s="176"/>
    </row>
    <row r="54" spans="1:12" ht="21.75" customHeight="1">
      <c r="A54" s="23" t="s">
        <v>117</v>
      </c>
      <c r="B54" s="23"/>
      <c r="C54" s="23"/>
      <c r="D54" s="164"/>
      <c r="E54" s="23"/>
      <c r="F54" s="174"/>
      <c r="G54" s="181"/>
      <c r="H54" s="176"/>
      <c r="I54" s="181"/>
      <c r="J54" s="174"/>
      <c r="K54" s="181"/>
      <c r="L54" s="176"/>
    </row>
    <row r="55" spans="1:12" ht="21.75" customHeight="1">
      <c r="A55" s="198"/>
      <c r="B55" s="199" t="s">
        <v>118</v>
      </c>
      <c r="C55" s="199"/>
      <c r="D55" s="164"/>
      <c r="E55" s="23"/>
      <c r="F55" s="174"/>
      <c r="G55" s="181"/>
      <c r="H55" s="176"/>
      <c r="I55" s="181"/>
      <c r="J55" s="174"/>
      <c r="K55" s="181"/>
      <c r="L55" s="176"/>
    </row>
    <row r="56" spans="1:12" ht="21.75" customHeight="1">
      <c r="A56" s="177"/>
      <c r="B56" s="23"/>
      <c r="C56" s="23" t="s">
        <v>119</v>
      </c>
      <c r="D56" s="164"/>
      <c r="E56" s="23"/>
      <c r="F56" s="174"/>
      <c r="G56" s="181"/>
      <c r="H56" s="176"/>
      <c r="I56" s="181"/>
      <c r="J56" s="174"/>
      <c r="K56" s="181"/>
      <c r="L56" s="176"/>
    </row>
    <row r="57" spans="1:12" ht="21.75" customHeight="1">
      <c r="A57" s="177"/>
      <c r="B57" s="23"/>
      <c r="C57" s="200" t="s">
        <v>120</v>
      </c>
      <c r="D57" s="164"/>
      <c r="E57" s="23"/>
      <c r="F57" s="174">
        <v>-211848</v>
      </c>
      <c r="G57" s="181"/>
      <c r="H57" s="176">
        <v>-359969</v>
      </c>
      <c r="I57" s="181"/>
      <c r="J57" s="174">
        <v>-211779</v>
      </c>
      <c r="K57" s="181"/>
      <c r="L57" s="176">
        <v>-351567</v>
      </c>
    </row>
    <row r="58" spans="1:12" ht="21.75" customHeight="1">
      <c r="A58" s="177"/>
      <c r="B58" s="23"/>
      <c r="C58" s="23" t="s">
        <v>121</v>
      </c>
      <c r="D58" s="164"/>
      <c r="E58" s="23"/>
      <c r="F58" s="174"/>
      <c r="G58" s="181"/>
      <c r="H58" s="176"/>
      <c r="I58" s="181"/>
      <c r="J58" s="174"/>
      <c r="K58" s="181"/>
      <c r="L58" s="176"/>
    </row>
    <row r="59" spans="1:12" ht="21.75" customHeight="1">
      <c r="A59" s="177"/>
      <c r="B59" s="23"/>
      <c r="C59" s="23" t="s">
        <v>122</v>
      </c>
      <c r="D59" s="164"/>
      <c r="E59" s="23"/>
      <c r="F59" s="180">
        <v>42370</v>
      </c>
      <c r="G59" s="181"/>
      <c r="H59" s="182">
        <v>71994</v>
      </c>
      <c r="I59" s="166"/>
      <c r="J59" s="172">
        <v>42355</v>
      </c>
      <c r="K59" s="166"/>
      <c r="L59" s="173">
        <v>70313</v>
      </c>
    </row>
    <row r="60" spans="1:12" ht="7.5" customHeight="1">
      <c r="A60" s="177"/>
      <c r="B60" s="23"/>
      <c r="C60" s="23"/>
      <c r="D60" s="164"/>
      <c r="E60" s="23"/>
      <c r="F60" s="174"/>
      <c r="G60" s="181"/>
      <c r="H60" s="176"/>
      <c r="I60" s="181"/>
      <c r="J60" s="174"/>
      <c r="K60" s="181"/>
      <c r="L60" s="176"/>
    </row>
    <row r="61" spans="1:12" ht="21.75" customHeight="1">
      <c r="A61" s="177" t="s">
        <v>123</v>
      </c>
      <c r="B61" s="23"/>
      <c r="C61" s="23"/>
      <c r="D61" s="164"/>
      <c r="E61" s="23"/>
      <c r="F61" s="174"/>
      <c r="G61" s="181"/>
      <c r="H61" s="176"/>
      <c r="I61" s="181"/>
      <c r="J61" s="174"/>
      <c r="K61" s="181"/>
      <c r="L61" s="176"/>
    </row>
    <row r="62" spans="1:12" ht="21.75" customHeight="1">
      <c r="A62" s="177"/>
      <c r="B62" s="177" t="s">
        <v>118</v>
      </c>
      <c r="C62" s="23"/>
      <c r="D62" s="164"/>
      <c r="E62" s="23"/>
      <c r="F62" s="180">
        <f>SUM(F57:F59)</f>
        <v>-169478</v>
      </c>
      <c r="G62" s="181"/>
      <c r="H62" s="182">
        <f>SUM(H57:H59)</f>
        <v>-287975</v>
      </c>
      <c r="I62" s="181"/>
      <c r="J62" s="180">
        <f>SUM(J57:J59)</f>
        <v>-169424</v>
      </c>
      <c r="K62" s="181"/>
      <c r="L62" s="182">
        <f>SUM(L57:L59)</f>
        <v>-281254</v>
      </c>
    </row>
    <row r="63" spans="1:12" ht="7.5" customHeight="1">
      <c r="A63" s="177"/>
      <c r="B63" s="23"/>
      <c r="C63" s="23"/>
      <c r="D63" s="164"/>
      <c r="E63" s="23"/>
      <c r="F63" s="174"/>
      <c r="G63" s="181"/>
      <c r="H63" s="176"/>
      <c r="I63" s="181"/>
      <c r="J63" s="174"/>
      <c r="K63" s="181"/>
      <c r="L63" s="176"/>
    </row>
    <row r="64" spans="1:12" ht="21.75" customHeight="1">
      <c r="A64" s="23" t="s">
        <v>124</v>
      </c>
      <c r="B64" s="23"/>
      <c r="C64" s="23"/>
      <c r="D64" s="164"/>
      <c r="E64" s="23"/>
      <c r="F64" s="174"/>
      <c r="G64" s="175"/>
      <c r="H64" s="176"/>
      <c r="I64" s="175"/>
      <c r="J64" s="174"/>
      <c r="K64" s="175"/>
      <c r="L64" s="176"/>
    </row>
    <row r="65" spans="1:12" s="160" customFormat="1" ht="21.75" customHeight="1">
      <c r="A65" s="198"/>
      <c r="B65" s="199" t="s">
        <v>118</v>
      </c>
      <c r="C65" s="199"/>
      <c r="D65" s="206"/>
      <c r="E65" s="199"/>
      <c r="F65" s="165"/>
      <c r="G65" s="166"/>
      <c r="H65" s="167"/>
      <c r="I65" s="166"/>
      <c r="J65" s="165"/>
      <c r="K65" s="166"/>
      <c r="L65" s="167"/>
    </row>
    <row r="66" spans="1:12" s="160" customFormat="1" ht="21.75" customHeight="1">
      <c r="A66" s="198"/>
      <c r="B66" s="169"/>
      <c r="C66" s="271" t="s">
        <v>125</v>
      </c>
      <c r="D66" s="206"/>
      <c r="E66" s="199"/>
      <c r="F66" s="165"/>
      <c r="G66" s="166"/>
      <c r="H66" s="167"/>
      <c r="I66" s="166"/>
      <c r="J66" s="165"/>
      <c r="K66" s="166"/>
      <c r="L66" s="167"/>
    </row>
    <row r="67" spans="1:12" s="160" customFormat="1" ht="21.75" customHeight="1">
      <c r="A67" s="198"/>
      <c r="B67" s="198"/>
      <c r="C67" s="199" t="s">
        <v>126</v>
      </c>
      <c r="D67" s="171"/>
      <c r="E67" s="199"/>
      <c r="F67" s="165">
        <v>5107</v>
      </c>
      <c r="G67" s="166"/>
      <c r="H67" s="167">
        <v>0</v>
      </c>
      <c r="I67" s="166"/>
      <c r="J67" s="165">
        <v>0</v>
      </c>
      <c r="K67" s="166"/>
      <c r="L67" s="167">
        <v>0</v>
      </c>
    </row>
    <row r="68" spans="1:12" s="160" customFormat="1" ht="21.75" customHeight="1">
      <c r="A68" s="207"/>
      <c r="B68" s="169"/>
      <c r="C68" s="272" t="s">
        <v>127</v>
      </c>
      <c r="D68" s="206"/>
      <c r="E68" s="199"/>
      <c r="F68" s="165"/>
      <c r="G68" s="166"/>
      <c r="H68" s="167"/>
      <c r="I68" s="166"/>
      <c r="J68" s="165"/>
      <c r="K68" s="166"/>
      <c r="L68" s="167"/>
    </row>
    <row r="69" spans="1:12" s="160" customFormat="1" ht="21.75" customHeight="1">
      <c r="A69" s="207"/>
      <c r="B69" s="169"/>
      <c r="C69" s="199" t="s">
        <v>128</v>
      </c>
      <c r="D69" s="206"/>
      <c r="E69" s="199"/>
      <c r="F69" s="165">
        <v>-24531</v>
      </c>
      <c r="G69" s="166"/>
      <c r="H69" s="167">
        <v>152162</v>
      </c>
      <c r="I69" s="166"/>
      <c r="J69" s="165">
        <v>0</v>
      </c>
      <c r="K69" s="166"/>
      <c r="L69" s="167">
        <v>0</v>
      </c>
    </row>
    <row r="70" spans="1:12" s="160" customFormat="1" ht="21.75" customHeight="1">
      <c r="A70" s="207"/>
      <c r="B70" s="169"/>
      <c r="C70" s="271" t="s">
        <v>129</v>
      </c>
      <c r="D70" s="206"/>
      <c r="E70" s="199"/>
      <c r="F70" s="165"/>
      <c r="G70" s="166"/>
      <c r="H70" s="167"/>
      <c r="I70" s="166"/>
      <c r="J70" s="165"/>
      <c r="K70" s="166"/>
      <c r="L70" s="167"/>
    </row>
    <row r="71" spans="1:12" s="160" customFormat="1" ht="21.75" customHeight="1">
      <c r="A71" s="207"/>
      <c r="B71" s="169"/>
      <c r="C71" s="199" t="s">
        <v>122</v>
      </c>
      <c r="D71" s="206"/>
      <c r="E71" s="199"/>
      <c r="F71" s="172">
        <v>0</v>
      </c>
      <c r="G71" s="166"/>
      <c r="H71" s="173">
        <v>0</v>
      </c>
      <c r="I71" s="166"/>
      <c r="J71" s="172">
        <v>0</v>
      </c>
      <c r="K71" s="166"/>
      <c r="L71" s="173">
        <v>0</v>
      </c>
    </row>
    <row r="72" spans="1:12" ht="7.5" customHeight="1">
      <c r="A72" s="177"/>
      <c r="B72" s="23"/>
      <c r="C72" s="23"/>
      <c r="D72" s="164"/>
      <c r="E72" s="23"/>
      <c r="F72" s="174"/>
      <c r="G72" s="181"/>
      <c r="H72" s="176"/>
      <c r="I72" s="181"/>
      <c r="J72" s="174"/>
      <c r="K72" s="181"/>
      <c r="L72" s="176"/>
    </row>
    <row r="73" spans="1:12" ht="21.75" customHeight="1">
      <c r="A73" s="177" t="s">
        <v>130</v>
      </c>
      <c r="B73" s="23"/>
      <c r="C73" s="23"/>
      <c r="D73" s="164"/>
      <c r="E73" s="23"/>
      <c r="F73" s="174"/>
      <c r="G73" s="181"/>
      <c r="H73" s="176"/>
      <c r="I73" s="181"/>
      <c r="J73" s="174"/>
      <c r="K73" s="181"/>
      <c r="L73" s="176"/>
    </row>
    <row r="74" spans="1:12" ht="21.75" customHeight="1">
      <c r="A74" s="177"/>
      <c r="B74" s="177" t="s">
        <v>118</v>
      </c>
      <c r="C74" s="23"/>
      <c r="D74" s="164"/>
      <c r="E74" s="23"/>
      <c r="F74" s="180">
        <f>SUM(F67:F71)</f>
        <v>-19424</v>
      </c>
      <c r="G74" s="175"/>
      <c r="H74" s="182">
        <f>SUM(H67:H71)</f>
        <v>152162</v>
      </c>
      <c r="I74" s="166"/>
      <c r="J74" s="180">
        <f>SUM(J65:J71)</f>
        <v>0</v>
      </c>
      <c r="K74" s="166"/>
      <c r="L74" s="182">
        <f>SUM(L65:L71)</f>
        <v>0</v>
      </c>
    </row>
    <row r="75" spans="1:12" ht="7.5" customHeight="1">
      <c r="A75" s="177"/>
      <c r="B75" s="23"/>
      <c r="C75" s="23"/>
      <c r="D75" s="164"/>
      <c r="E75" s="23"/>
      <c r="F75" s="174"/>
      <c r="G75" s="181"/>
      <c r="H75" s="176"/>
      <c r="I75" s="181"/>
      <c r="J75" s="174"/>
      <c r="K75" s="181"/>
      <c r="L75" s="176"/>
    </row>
    <row r="76" spans="1:12" ht="21.75" customHeight="1">
      <c r="A76" s="177" t="s">
        <v>131</v>
      </c>
      <c r="B76" s="23"/>
      <c r="C76" s="23"/>
      <c r="D76" s="164"/>
      <c r="E76" s="23"/>
      <c r="F76" s="180">
        <f>SUM(F62,F74)</f>
        <v>-188902</v>
      </c>
      <c r="G76" s="181"/>
      <c r="H76" s="182">
        <f>SUM(H62,H74)</f>
        <v>-135813</v>
      </c>
      <c r="I76" s="181"/>
      <c r="J76" s="180">
        <f>SUM(J62,J74)</f>
        <v>-169424</v>
      </c>
      <c r="K76" s="181"/>
      <c r="L76" s="182">
        <f>SUM(L62,L74)</f>
        <v>-281254</v>
      </c>
    </row>
    <row r="77" spans="1:12" ht="7.5" customHeight="1">
      <c r="A77" s="177"/>
      <c r="B77" s="23"/>
      <c r="C77" s="23"/>
      <c r="D77" s="164"/>
      <c r="E77" s="23"/>
      <c r="F77" s="174"/>
      <c r="G77" s="181"/>
      <c r="H77" s="176"/>
      <c r="I77" s="181"/>
      <c r="J77" s="174"/>
      <c r="K77" s="181"/>
      <c r="L77" s="176"/>
    </row>
    <row r="78" spans="1:12" ht="21.75" customHeight="1">
      <c r="A78" s="177" t="s">
        <v>132</v>
      </c>
      <c r="B78" s="23"/>
      <c r="C78" s="23"/>
      <c r="D78" s="164"/>
      <c r="E78" s="23"/>
      <c r="F78" s="208">
        <f>SUM(F31+F76)</f>
        <v>2673387</v>
      </c>
      <c r="G78" s="181"/>
      <c r="H78" s="209">
        <f>SUM(H31+H76)</f>
        <v>1485909</v>
      </c>
      <c r="I78" s="181"/>
      <c r="J78" s="208">
        <f>SUM(J31+J76)</f>
        <v>-397991</v>
      </c>
      <c r="K78" s="181"/>
      <c r="L78" s="209">
        <f>SUM(L31+L76)</f>
        <v>32405</v>
      </c>
    </row>
    <row r="79" spans="1:12" ht="21.75" customHeight="1">
      <c r="A79" s="177"/>
      <c r="B79" s="23"/>
      <c r="C79" s="23"/>
      <c r="D79" s="164"/>
      <c r="E79" s="23"/>
      <c r="F79" s="181"/>
      <c r="G79" s="181"/>
      <c r="H79" s="176"/>
      <c r="I79" s="181"/>
      <c r="J79" s="181"/>
      <c r="K79" s="181"/>
      <c r="L79" s="176"/>
    </row>
    <row r="80" spans="1:12" ht="21.75" customHeight="1">
      <c r="A80" s="177"/>
      <c r="B80" s="23"/>
      <c r="C80" s="23"/>
      <c r="D80" s="164"/>
      <c r="E80" s="23"/>
      <c r="F80" s="181"/>
      <c r="G80" s="181"/>
      <c r="H80" s="176"/>
      <c r="I80" s="181"/>
      <c r="J80" s="181"/>
      <c r="K80" s="181"/>
      <c r="L80" s="176"/>
    </row>
    <row r="81" spans="1:12" ht="21.75" customHeight="1">
      <c r="A81" s="177"/>
      <c r="B81" s="23"/>
      <c r="C81" s="23"/>
      <c r="D81" s="164"/>
      <c r="E81" s="23"/>
      <c r="F81" s="181"/>
      <c r="G81" s="181"/>
      <c r="H81" s="176"/>
      <c r="I81" s="181"/>
      <c r="J81" s="181"/>
      <c r="K81" s="181"/>
      <c r="L81" s="176"/>
    </row>
    <row r="82" spans="1:12" ht="21.75" customHeight="1">
      <c r="A82" s="177"/>
      <c r="B82" s="23"/>
      <c r="C82" s="23"/>
      <c r="D82" s="164"/>
      <c r="E82" s="23"/>
      <c r="F82" s="181"/>
      <c r="G82" s="181"/>
      <c r="H82" s="176"/>
      <c r="I82" s="181"/>
      <c r="J82" s="181"/>
      <c r="K82" s="181"/>
      <c r="L82" s="176"/>
    </row>
    <row r="83" spans="1:12" ht="21.75" customHeight="1">
      <c r="A83" s="177"/>
      <c r="B83" s="23"/>
      <c r="C83" s="23"/>
      <c r="D83" s="164"/>
      <c r="E83" s="23"/>
      <c r="F83" s="181"/>
      <c r="G83" s="181"/>
      <c r="H83" s="176"/>
      <c r="I83" s="181"/>
      <c r="J83" s="181"/>
      <c r="K83" s="181"/>
      <c r="L83" s="176"/>
    </row>
    <row r="84" spans="1:12" ht="21.75" customHeight="1">
      <c r="A84" s="177"/>
      <c r="B84" s="23"/>
      <c r="C84" s="23"/>
      <c r="D84" s="164"/>
      <c r="E84" s="23"/>
      <c r="F84" s="181"/>
      <c r="G84" s="181"/>
      <c r="H84" s="176"/>
      <c r="I84" s="181"/>
      <c r="J84" s="181"/>
      <c r="K84" s="181"/>
      <c r="L84" s="176"/>
    </row>
    <row r="85" spans="1:12" ht="15.75" customHeight="1">
      <c r="A85" s="177"/>
      <c r="B85" s="23"/>
      <c r="C85" s="23"/>
      <c r="D85" s="164"/>
      <c r="E85" s="23"/>
      <c r="F85" s="181"/>
      <c r="G85" s="181"/>
      <c r="H85" s="176"/>
      <c r="I85" s="181"/>
      <c r="J85" s="181"/>
      <c r="K85" s="181"/>
      <c r="L85" s="176"/>
    </row>
    <row r="86" spans="1:12" ht="21.75" customHeight="1">
      <c r="A86" s="186" t="str">
        <f>A43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</row>
    <row r="87" spans="1:12" ht="21.75" customHeight="1">
      <c r="A87" s="177" t="s">
        <v>0</v>
      </c>
      <c r="B87" s="177"/>
      <c r="C87" s="177"/>
      <c r="D87" s="164"/>
      <c r="E87" s="23"/>
      <c r="F87" s="181"/>
      <c r="G87" s="187"/>
      <c r="H87" s="176"/>
      <c r="I87" s="201"/>
      <c r="J87" s="181"/>
      <c r="K87" s="187"/>
      <c r="L87" s="202" t="s">
        <v>5</v>
      </c>
    </row>
    <row r="88" spans="1:12" ht="21.75" customHeight="1">
      <c r="A88" s="177" t="s">
        <v>96</v>
      </c>
      <c r="B88" s="177"/>
      <c r="C88" s="177"/>
      <c r="D88" s="164"/>
      <c r="E88" s="23"/>
      <c r="F88" s="181"/>
      <c r="G88" s="187"/>
      <c r="H88" s="176"/>
      <c r="I88" s="201"/>
      <c r="J88" s="181"/>
      <c r="K88" s="187"/>
      <c r="L88" s="176"/>
    </row>
    <row r="89" spans="1:12" ht="21.75" customHeight="1">
      <c r="A89" s="188" t="str">
        <f>A46</f>
        <v>สำหรับงวดสามเดือนสิ้นสุดวันที่ 30 กันยายน พ.ศ. 2565</v>
      </c>
      <c r="B89" s="188"/>
      <c r="C89" s="188"/>
      <c r="D89" s="189"/>
      <c r="E89" s="190"/>
      <c r="F89" s="191"/>
      <c r="G89" s="192"/>
      <c r="H89" s="182"/>
      <c r="I89" s="203"/>
      <c r="J89" s="191"/>
      <c r="K89" s="192"/>
      <c r="L89" s="182"/>
    </row>
    <row r="90" spans="7:11" ht="21.75" customHeight="1">
      <c r="G90" s="7"/>
      <c r="I90" s="38"/>
      <c r="K90" s="7"/>
    </row>
    <row r="91" spans="1:12" ht="21.75" customHeight="1">
      <c r="A91" s="5"/>
      <c r="D91" s="163"/>
      <c r="E91" s="6"/>
      <c r="F91" s="15" t="s">
        <v>3</v>
      </c>
      <c r="G91" s="15"/>
      <c r="H91" s="15"/>
      <c r="I91" s="40"/>
      <c r="J91" s="15" t="s">
        <v>4</v>
      </c>
      <c r="K91" s="15"/>
      <c r="L91" s="15"/>
    </row>
    <row r="92" spans="5:12" ht="21.75" customHeight="1">
      <c r="E92" s="6"/>
      <c r="F92" s="16" t="s">
        <v>9</v>
      </c>
      <c r="G92" s="6"/>
      <c r="H92" s="17" t="s">
        <v>10</v>
      </c>
      <c r="I92" s="14"/>
      <c r="J92" s="16" t="s">
        <v>9</v>
      </c>
      <c r="K92" s="6"/>
      <c r="L92" s="17" t="s">
        <v>10</v>
      </c>
    </row>
    <row r="93" spans="5:12" ht="21.75" customHeight="1">
      <c r="E93" s="6"/>
      <c r="F93" s="15" t="s">
        <v>12</v>
      </c>
      <c r="G93" s="6"/>
      <c r="H93" s="19" t="s">
        <v>12</v>
      </c>
      <c r="I93" s="14"/>
      <c r="J93" s="15" t="s">
        <v>12</v>
      </c>
      <c r="K93" s="6"/>
      <c r="L93" s="19" t="s">
        <v>12</v>
      </c>
    </row>
    <row r="94" spans="1:11" ht="21.75" customHeight="1">
      <c r="A94" s="6"/>
      <c r="F94" s="20"/>
      <c r="G94" s="3"/>
      <c r="I94" s="3"/>
      <c r="J94" s="20"/>
      <c r="K94" s="3"/>
    </row>
    <row r="95" spans="1:11" ht="21.75" customHeight="1">
      <c r="A95" s="6" t="s">
        <v>133</v>
      </c>
      <c r="F95" s="20"/>
      <c r="G95" s="7"/>
      <c r="I95" s="38"/>
      <c r="J95" s="20"/>
      <c r="K95" s="7"/>
    </row>
    <row r="96" spans="1:12" ht="21.75" customHeight="1">
      <c r="A96" s="5"/>
      <c r="B96" s="270" t="s">
        <v>134</v>
      </c>
      <c r="F96" s="210">
        <f>F99-F97</f>
        <v>2970295</v>
      </c>
      <c r="G96" s="211"/>
      <c r="H96" s="212">
        <v>1616256</v>
      </c>
      <c r="I96" s="211"/>
      <c r="J96" s="210">
        <f>J99</f>
        <v>-228567</v>
      </c>
      <c r="K96" s="211"/>
      <c r="L96" s="212">
        <v>313659</v>
      </c>
    </row>
    <row r="97" spans="1:12" ht="21.75" customHeight="1">
      <c r="A97" s="5"/>
      <c r="B97" s="270" t="s">
        <v>135</v>
      </c>
      <c r="F97" s="213">
        <v>-108006</v>
      </c>
      <c r="G97" s="211"/>
      <c r="H97" s="214">
        <v>5466</v>
      </c>
      <c r="I97" s="211"/>
      <c r="J97" s="213">
        <v>0</v>
      </c>
      <c r="K97" s="211"/>
      <c r="L97" s="214">
        <v>0</v>
      </c>
    </row>
    <row r="98" spans="6:12" ht="7.5" customHeight="1">
      <c r="F98" s="215"/>
      <c r="G98" s="216"/>
      <c r="H98" s="217"/>
      <c r="I98" s="216"/>
      <c r="J98" s="215"/>
      <c r="K98" s="216"/>
      <c r="L98" s="217"/>
    </row>
    <row r="99" spans="6:12" ht="21.75" customHeight="1">
      <c r="F99" s="48">
        <f>F31</f>
        <v>2862289</v>
      </c>
      <c r="G99" s="216"/>
      <c r="H99" s="49">
        <f>SUM(H96:H98)</f>
        <v>1621722</v>
      </c>
      <c r="I99" s="216"/>
      <c r="J99" s="48">
        <f>J31</f>
        <v>-228567</v>
      </c>
      <c r="K99" s="216"/>
      <c r="L99" s="49">
        <f>SUM(L96:L98)</f>
        <v>313659</v>
      </c>
    </row>
    <row r="100" spans="6:11" ht="21.75" customHeight="1">
      <c r="F100" s="20"/>
      <c r="G100" s="216"/>
      <c r="I100" s="216"/>
      <c r="J100" s="20"/>
      <c r="K100" s="216"/>
    </row>
    <row r="101" spans="1:12" ht="21.75" customHeight="1">
      <c r="A101" s="6" t="s">
        <v>136</v>
      </c>
      <c r="F101" s="215"/>
      <c r="G101" s="216"/>
      <c r="H101" s="217"/>
      <c r="I101" s="216"/>
      <c r="J101" s="215"/>
      <c r="K101" s="216"/>
      <c r="L101" s="217"/>
    </row>
    <row r="102" spans="1:12" ht="21.75" customHeight="1">
      <c r="A102" s="5"/>
      <c r="B102" s="270" t="s">
        <v>134</v>
      </c>
      <c r="F102" s="210">
        <f>F105-F103</f>
        <v>2777371</v>
      </c>
      <c r="G102" s="211"/>
      <c r="H102" s="212">
        <v>1449332</v>
      </c>
      <c r="I102" s="211"/>
      <c r="J102" s="210">
        <f>J105</f>
        <v>-397991</v>
      </c>
      <c r="K102" s="211"/>
      <c r="L102" s="212">
        <v>32405</v>
      </c>
    </row>
    <row r="103" spans="1:12" ht="21.75" customHeight="1">
      <c r="A103" s="5"/>
      <c r="B103" s="270" t="s">
        <v>135</v>
      </c>
      <c r="F103" s="213">
        <v>-103984</v>
      </c>
      <c r="G103" s="211"/>
      <c r="H103" s="214">
        <v>36577</v>
      </c>
      <c r="I103" s="211"/>
      <c r="J103" s="213">
        <v>0</v>
      </c>
      <c r="K103" s="211"/>
      <c r="L103" s="214">
        <v>0</v>
      </c>
    </row>
    <row r="104" spans="6:12" ht="7.5" customHeight="1">
      <c r="F104" s="20"/>
      <c r="G104" s="216"/>
      <c r="I104" s="216"/>
      <c r="J104" s="215"/>
      <c r="K104" s="216"/>
      <c r="L104" s="217"/>
    </row>
    <row r="105" spans="6:12" ht="21.75" customHeight="1">
      <c r="F105" s="48">
        <f>F78</f>
        <v>2673387</v>
      </c>
      <c r="G105" s="216"/>
      <c r="H105" s="49">
        <f>SUM(H102:H104)</f>
        <v>1485909</v>
      </c>
      <c r="I105" s="216"/>
      <c r="J105" s="48">
        <f>J78</f>
        <v>-397991</v>
      </c>
      <c r="K105" s="216"/>
      <c r="L105" s="49">
        <f>SUM(L102:L104)</f>
        <v>32405</v>
      </c>
    </row>
    <row r="106" spans="4:12" ht="21.75" customHeight="1">
      <c r="D106" s="14"/>
      <c r="E106" s="6"/>
      <c r="F106" s="218"/>
      <c r="G106" s="6"/>
      <c r="H106" s="17"/>
      <c r="I106" s="14"/>
      <c r="J106" s="218"/>
      <c r="K106" s="6"/>
      <c r="L106" s="17"/>
    </row>
    <row r="107" spans="1:11" ht="21.75" customHeight="1">
      <c r="A107" s="6" t="s">
        <v>137</v>
      </c>
      <c r="E107" s="3"/>
      <c r="F107" s="20"/>
      <c r="G107" s="3"/>
      <c r="I107" s="3"/>
      <c r="J107" s="20"/>
      <c r="K107" s="3"/>
    </row>
    <row r="108" spans="1:12" ht="21.75" customHeight="1">
      <c r="A108" s="6"/>
      <c r="B108" s="1" t="s">
        <v>138</v>
      </c>
      <c r="F108" s="219">
        <f>F96/3730000</f>
        <v>0.7963257372654156</v>
      </c>
      <c r="G108" s="220"/>
      <c r="H108" s="221">
        <f>H96/3730000</f>
        <v>0.433312600536193</v>
      </c>
      <c r="I108" s="220"/>
      <c r="J108" s="219">
        <f>J99/3730000</f>
        <v>-0.061278016085790886</v>
      </c>
      <c r="K108" s="220"/>
      <c r="L108" s="221">
        <f>L99/3730000</f>
        <v>0.08409088471849865</v>
      </c>
    </row>
    <row r="109" spans="1:12" ht="21.75" customHeight="1">
      <c r="A109" s="6"/>
      <c r="F109" s="216"/>
      <c r="G109" s="7"/>
      <c r="H109" s="217"/>
      <c r="I109" s="38"/>
      <c r="J109" s="216"/>
      <c r="K109" s="7"/>
      <c r="L109" s="217"/>
    </row>
    <row r="110" spans="1:12" ht="21.75" customHeight="1">
      <c r="A110" s="6"/>
      <c r="F110" s="216"/>
      <c r="G110" s="7"/>
      <c r="H110" s="217"/>
      <c r="I110" s="38"/>
      <c r="J110" s="216"/>
      <c r="K110" s="7"/>
      <c r="L110" s="217"/>
    </row>
    <row r="111" spans="1:12" ht="21.75" customHeight="1">
      <c r="A111" s="6"/>
      <c r="F111" s="216"/>
      <c r="G111" s="7"/>
      <c r="H111" s="217"/>
      <c r="I111" s="38"/>
      <c r="J111" s="216"/>
      <c r="K111" s="7"/>
      <c r="L111" s="217"/>
    </row>
    <row r="112" spans="1:12" ht="21.75" customHeight="1">
      <c r="A112" s="6"/>
      <c r="F112" s="216"/>
      <c r="G112" s="7"/>
      <c r="H112" s="217"/>
      <c r="I112" s="38"/>
      <c r="J112" s="216"/>
      <c r="K112" s="7"/>
      <c r="L112" s="217"/>
    </row>
    <row r="113" spans="1:12" ht="19.5" customHeight="1">
      <c r="A113" s="6"/>
      <c r="F113" s="216"/>
      <c r="G113" s="7"/>
      <c r="H113" s="217"/>
      <c r="I113" s="38"/>
      <c r="J113" s="216"/>
      <c r="K113" s="7"/>
      <c r="L113" s="217"/>
    </row>
    <row r="114" spans="1:12" ht="19.5" customHeight="1">
      <c r="A114" s="6"/>
      <c r="F114" s="216"/>
      <c r="G114" s="7"/>
      <c r="H114" s="217"/>
      <c r="I114" s="38"/>
      <c r="J114" s="216"/>
      <c r="K114" s="7"/>
      <c r="L114" s="217"/>
    </row>
    <row r="115" spans="1:12" ht="19.5" customHeight="1">
      <c r="A115" s="6"/>
      <c r="F115" s="216"/>
      <c r="G115" s="7"/>
      <c r="H115" s="217"/>
      <c r="I115" s="38"/>
      <c r="J115" s="216"/>
      <c r="K115" s="7"/>
      <c r="L115" s="217"/>
    </row>
    <row r="116" spans="1:12" ht="19.5" customHeight="1">
      <c r="A116" s="6"/>
      <c r="F116" s="216"/>
      <c r="G116" s="7"/>
      <c r="H116" s="217"/>
      <c r="I116" s="38"/>
      <c r="J116" s="216"/>
      <c r="K116" s="7"/>
      <c r="L116" s="217"/>
    </row>
    <row r="117" spans="1:12" ht="19.5" customHeight="1">
      <c r="A117" s="6"/>
      <c r="F117" s="216"/>
      <c r="G117" s="7"/>
      <c r="H117" s="217"/>
      <c r="I117" s="38"/>
      <c r="J117" s="216"/>
      <c r="K117" s="7"/>
      <c r="L117" s="217"/>
    </row>
    <row r="118" spans="1:12" ht="19.5" customHeight="1">
      <c r="A118" s="6"/>
      <c r="F118" s="216"/>
      <c r="G118" s="7"/>
      <c r="H118" s="217"/>
      <c r="I118" s="38"/>
      <c r="J118" s="216"/>
      <c r="K118" s="7"/>
      <c r="L118" s="217"/>
    </row>
    <row r="119" spans="1:12" ht="19.5" customHeight="1">
      <c r="A119" s="6"/>
      <c r="F119" s="216"/>
      <c r="G119" s="7"/>
      <c r="H119" s="217"/>
      <c r="I119" s="38"/>
      <c r="J119" s="216"/>
      <c r="K119" s="7"/>
      <c r="L119" s="217"/>
    </row>
    <row r="120" spans="1:12" ht="19.5" customHeight="1">
      <c r="A120" s="6"/>
      <c r="F120" s="216"/>
      <c r="G120" s="7"/>
      <c r="H120" s="217"/>
      <c r="I120" s="38"/>
      <c r="J120" s="216"/>
      <c r="K120" s="7"/>
      <c r="L120" s="217"/>
    </row>
    <row r="121" spans="1:12" ht="19.5" customHeight="1">
      <c r="A121" s="6"/>
      <c r="F121" s="216"/>
      <c r="G121" s="7"/>
      <c r="H121" s="217"/>
      <c r="I121" s="38"/>
      <c r="J121" s="216"/>
      <c r="K121" s="7"/>
      <c r="L121" s="217"/>
    </row>
    <row r="122" spans="1:12" ht="19.5" customHeight="1">
      <c r="A122" s="6"/>
      <c r="F122" s="216"/>
      <c r="G122" s="7"/>
      <c r="H122" s="217"/>
      <c r="I122" s="38"/>
      <c r="J122" s="216"/>
      <c r="K122" s="7"/>
      <c r="L122" s="217"/>
    </row>
    <row r="123" spans="1:12" ht="19.5" customHeight="1">
      <c r="A123" s="6"/>
      <c r="F123" s="216"/>
      <c r="G123" s="7"/>
      <c r="H123" s="217"/>
      <c r="I123" s="38"/>
      <c r="J123" s="216"/>
      <c r="K123" s="7"/>
      <c r="L123" s="217"/>
    </row>
    <row r="124" spans="1:12" ht="19.5" customHeight="1">
      <c r="A124" s="6"/>
      <c r="F124" s="216"/>
      <c r="G124" s="7"/>
      <c r="H124" s="217"/>
      <c r="I124" s="38"/>
      <c r="J124" s="216"/>
      <c r="K124" s="7"/>
      <c r="L124" s="217"/>
    </row>
    <row r="125" spans="1:12" ht="19.5" customHeight="1">
      <c r="A125" s="6"/>
      <c r="F125" s="216"/>
      <c r="G125" s="7"/>
      <c r="H125" s="217"/>
      <c r="I125" s="38"/>
      <c r="J125" s="216"/>
      <c r="K125" s="7"/>
      <c r="L125" s="217"/>
    </row>
    <row r="126" spans="1:12" ht="12" customHeight="1">
      <c r="A126" s="6"/>
      <c r="F126" s="216"/>
      <c r="G126" s="7"/>
      <c r="H126" s="217"/>
      <c r="I126" s="38"/>
      <c r="J126" s="216"/>
      <c r="K126" s="7"/>
      <c r="L126" s="217"/>
    </row>
    <row r="127" spans="1:12" ht="21.75" customHeight="1">
      <c r="A127" s="34" t="str">
        <f>A43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33" ht="4.5" customHeight="1"/>
    <row r="134" ht="21.75" customHeight="1"/>
  </sheetData>
  <sheetProtection/>
  <mergeCells count="9">
    <mergeCell ref="F5:H5"/>
    <mergeCell ref="J5:L5"/>
    <mergeCell ref="A43:L43"/>
    <mergeCell ref="F48:H48"/>
    <mergeCell ref="J48:L48"/>
    <mergeCell ref="A86:L86"/>
    <mergeCell ref="F91:H91"/>
    <mergeCell ref="J91:L91"/>
    <mergeCell ref="A127:L127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/>
  <headerFooter>
    <oddFooter>&amp;R&amp;"Browallia New,Regular"&amp;13&amp;P</oddFooter>
  </headerFooter>
  <rowBreaks count="2" manualBreakCount="2">
    <brk id="43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27"/>
  <sheetViews>
    <sheetView zoomScaleSheetLayoutView="130" workbookViewId="0" topLeftCell="A73">
      <selection activeCell="F79" sqref="F79"/>
    </sheetView>
  </sheetViews>
  <sheetFormatPr defaultColWidth="6.7109375" defaultRowHeight="19.5" customHeight="1"/>
  <cols>
    <col min="1" max="2" width="1.1484375" style="1" customWidth="1"/>
    <col min="3" max="3" width="35.7109375" style="1" customWidth="1"/>
    <col min="4" max="4" width="7.421875" style="2" customWidth="1"/>
    <col min="5" max="5" width="0.5625" style="1" customWidth="1"/>
    <col min="6" max="6" width="11.7109375" style="3" customWidth="1"/>
    <col min="7" max="7" width="0.5625" style="1" customWidth="1"/>
    <col min="8" max="8" width="11.7109375" style="4" customWidth="1"/>
    <col min="9" max="9" width="0.5625" style="2" customWidth="1"/>
    <col min="10" max="10" width="11.7109375" style="3" customWidth="1"/>
    <col min="11" max="11" width="0.5625" style="1" customWidth="1"/>
    <col min="12" max="12" width="11.7109375" style="4" customWidth="1"/>
    <col min="13" max="16384" width="6.7109375" style="162" customWidth="1"/>
  </cols>
  <sheetData>
    <row r="1" spans="1:12" ht="21.75" customHeight="1">
      <c r="A1" s="6" t="s">
        <v>0</v>
      </c>
      <c r="B1" s="6"/>
      <c r="C1" s="6"/>
      <c r="G1" s="7"/>
      <c r="I1" s="38"/>
      <c r="K1" s="7"/>
      <c r="L1" s="17" t="s">
        <v>5</v>
      </c>
    </row>
    <row r="2" spans="1:11" ht="21.75" customHeight="1">
      <c r="A2" s="6" t="s">
        <v>96</v>
      </c>
      <c r="B2" s="6"/>
      <c r="C2" s="6"/>
      <c r="G2" s="7"/>
      <c r="I2" s="38"/>
      <c r="K2" s="7"/>
    </row>
    <row r="3" spans="1:12" ht="21.75" customHeight="1">
      <c r="A3" s="8" t="s">
        <v>139</v>
      </c>
      <c r="B3" s="8"/>
      <c r="C3" s="8"/>
      <c r="D3" s="9"/>
      <c r="E3" s="10"/>
      <c r="F3" s="11"/>
      <c r="G3" s="12"/>
      <c r="H3" s="13"/>
      <c r="I3" s="39"/>
      <c r="J3" s="11"/>
      <c r="K3" s="12"/>
      <c r="L3" s="13"/>
    </row>
    <row r="4" spans="7:11" ht="21.75" customHeight="1">
      <c r="G4" s="7"/>
      <c r="I4" s="38"/>
      <c r="K4" s="7"/>
    </row>
    <row r="5" spans="1:12" ht="21.75" customHeight="1">
      <c r="A5" s="5"/>
      <c r="D5" s="163"/>
      <c r="E5" s="6"/>
      <c r="F5" s="15" t="s">
        <v>3</v>
      </c>
      <c r="G5" s="15"/>
      <c r="H5" s="15"/>
      <c r="I5" s="40"/>
      <c r="J5" s="15" t="s">
        <v>4</v>
      </c>
      <c r="K5" s="15"/>
      <c r="L5" s="15"/>
    </row>
    <row r="6" spans="5:12" ht="21.75" customHeight="1">
      <c r="E6" s="6"/>
      <c r="F6" s="16" t="s">
        <v>9</v>
      </c>
      <c r="G6" s="6"/>
      <c r="H6" s="17" t="s">
        <v>10</v>
      </c>
      <c r="I6" s="14"/>
      <c r="J6" s="16" t="s">
        <v>9</v>
      </c>
      <c r="K6" s="6"/>
      <c r="L6" s="17" t="s">
        <v>10</v>
      </c>
    </row>
    <row r="7" spans="4:12" ht="21.75" customHeight="1">
      <c r="D7" s="72" t="s">
        <v>11</v>
      </c>
      <c r="E7" s="6"/>
      <c r="F7" s="15" t="s">
        <v>12</v>
      </c>
      <c r="G7" s="6"/>
      <c r="H7" s="19" t="s">
        <v>12</v>
      </c>
      <c r="I7" s="14"/>
      <c r="J7" s="15" t="s">
        <v>12</v>
      </c>
      <c r="K7" s="6"/>
      <c r="L7" s="19" t="s">
        <v>12</v>
      </c>
    </row>
    <row r="8" spans="6:11" ht="7.5" customHeight="1">
      <c r="F8" s="20"/>
      <c r="G8" s="21"/>
      <c r="I8" s="21"/>
      <c r="J8" s="20"/>
      <c r="K8" s="21"/>
    </row>
    <row r="9" spans="1:12" ht="21.75" customHeight="1">
      <c r="A9" s="23" t="s">
        <v>98</v>
      </c>
      <c r="B9" s="23"/>
      <c r="C9" s="23"/>
      <c r="D9" s="164"/>
      <c r="E9" s="23"/>
      <c r="F9" s="165">
        <v>10901925</v>
      </c>
      <c r="G9" s="166"/>
      <c r="H9" s="167">
        <v>9564059</v>
      </c>
      <c r="I9" s="166"/>
      <c r="J9" s="165">
        <v>4010573</v>
      </c>
      <c r="K9" s="166"/>
      <c r="L9" s="167">
        <v>4387708</v>
      </c>
    </row>
    <row r="10" spans="1:12" ht="21.75" customHeight="1">
      <c r="A10" s="23" t="s">
        <v>99</v>
      </c>
      <c r="B10" s="23"/>
      <c r="C10" s="23"/>
      <c r="D10" s="164"/>
      <c r="E10" s="23"/>
      <c r="F10" s="168">
        <v>4926291</v>
      </c>
      <c r="G10" s="169"/>
      <c r="H10" s="170">
        <v>5101763</v>
      </c>
      <c r="I10" s="169"/>
      <c r="J10" s="165">
        <v>0</v>
      </c>
      <c r="K10" s="169"/>
      <c r="L10" s="167">
        <v>0</v>
      </c>
    </row>
    <row r="11" spans="1:12" ht="21.75" customHeight="1">
      <c r="A11" s="23" t="s">
        <v>100</v>
      </c>
      <c r="B11" s="23"/>
      <c r="C11" s="23"/>
      <c r="D11" s="171">
        <v>13.2</v>
      </c>
      <c r="E11" s="23"/>
      <c r="F11" s="165">
        <v>0</v>
      </c>
      <c r="G11" s="166"/>
      <c r="H11" s="167">
        <v>0</v>
      </c>
      <c r="I11" s="166"/>
      <c r="J11" s="165">
        <v>2816841</v>
      </c>
      <c r="K11" s="166"/>
      <c r="L11" s="167">
        <v>2705602</v>
      </c>
    </row>
    <row r="12" spans="1:12" ht="21.75" customHeight="1">
      <c r="A12" s="23" t="s">
        <v>101</v>
      </c>
      <c r="B12" s="23"/>
      <c r="C12" s="23"/>
      <c r="D12" s="171">
        <v>13.1</v>
      </c>
      <c r="E12" s="23"/>
      <c r="F12" s="172">
        <v>2049207</v>
      </c>
      <c r="G12" s="166"/>
      <c r="H12" s="173">
        <v>154131</v>
      </c>
      <c r="I12" s="166"/>
      <c r="J12" s="172">
        <v>355110</v>
      </c>
      <c r="K12" s="166"/>
      <c r="L12" s="173">
        <v>341389</v>
      </c>
    </row>
    <row r="13" spans="1:12" ht="7.5" customHeight="1">
      <c r="A13" s="23"/>
      <c r="B13" s="23"/>
      <c r="C13" s="23"/>
      <c r="D13" s="164"/>
      <c r="E13" s="23"/>
      <c r="F13" s="174"/>
      <c r="G13" s="175"/>
      <c r="H13" s="176"/>
      <c r="I13" s="175"/>
      <c r="J13" s="174"/>
      <c r="K13" s="175"/>
      <c r="L13" s="176"/>
    </row>
    <row r="14" spans="1:12" ht="21.75" customHeight="1">
      <c r="A14" s="177" t="s">
        <v>102</v>
      </c>
      <c r="B14" s="178"/>
      <c r="C14" s="177"/>
      <c r="D14" s="164"/>
      <c r="E14" s="23"/>
      <c r="F14" s="172">
        <f>SUM(F9:F12)</f>
        <v>17877423</v>
      </c>
      <c r="G14" s="166"/>
      <c r="H14" s="173">
        <f>SUM(H9:H12)</f>
        <v>14819953</v>
      </c>
      <c r="I14" s="166"/>
      <c r="J14" s="172">
        <f>SUM(J9:J12)</f>
        <v>7182524</v>
      </c>
      <c r="K14" s="166"/>
      <c r="L14" s="173">
        <f>SUM(L9:L12)</f>
        <v>7434699</v>
      </c>
    </row>
    <row r="15" spans="1:12" ht="21.75" customHeight="1">
      <c r="A15" s="23"/>
      <c r="B15" s="23"/>
      <c r="C15" s="23"/>
      <c r="D15" s="164"/>
      <c r="E15" s="23"/>
      <c r="F15" s="174"/>
      <c r="G15" s="175"/>
      <c r="H15" s="176"/>
      <c r="I15" s="175"/>
      <c r="J15" s="174"/>
      <c r="K15" s="175"/>
      <c r="L15" s="176"/>
    </row>
    <row r="16" spans="1:12" ht="21.75" customHeight="1">
      <c r="A16" s="23" t="s">
        <v>103</v>
      </c>
      <c r="B16" s="23"/>
      <c r="C16" s="23"/>
      <c r="D16" s="171"/>
      <c r="E16" s="23"/>
      <c r="F16" s="165">
        <v>-10738054</v>
      </c>
      <c r="G16" s="179"/>
      <c r="H16" s="167">
        <v>-8559804</v>
      </c>
      <c r="I16" s="179"/>
      <c r="J16" s="165">
        <v>-4007373</v>
      </c>
      <c r="K16" s="179"/>
      <c r="L16" s="167">
        <v>-4077503</v>
      </c>
    </row>
    <row r="17" spans="1:12" ht="21.75" customHeight="1">
      <c r="A17" s="23" t="s">
        <v>104</v>
      </c>
      <c r="B17" s="23"/>
      <c r="C17" s="23"/>
      <c r="D17" s="171"/>
      <c r="E17" s="23"/>
      <c r="F17" s="165">
        <v>-46043</v>
      </c>
      <c r="G17" s="166"/>
      <c r="H17" s="167">
        <v>-53241</v>
      </c>
      <c r="I17" s="166"/>
      <c r="J17" s="165">
        <v>-25225</v>
      </c>
      <c r="K17" s="166"/>
      <c r="L17" s="167">
        <v>-36955</v>
      </c>
    </row>
    <row r="18" spans="1:12" ht="21.75" customHeight="1">
      <c r="A18" s="23" t="s">
        <v>105</v>
      </c>
      <c r="B18" s="23"/>
      <c r="C18" s="23"/>
      <c r="D18" s="164"/>
      <c r="E18" s="23"/>
      <c r="F18" s="165">
        <v>-1006299</v>
      </c>
      <c r="G18" s="166"/>
      <c r="H18" s="167">
        <v>-990559</v>
      </c>
      <c r="I18" s="166"/>
      <c r="J18" s="165">
        <v>-405511</v>
      </c>
      <c r="K18" s="166"/>
      <c r="L18" s="167">
        <v>-407342</v>
      </c>
    </row>
    <row r="19" spans="1:12" ht="21.75" customHeight="1">
      <c r="A19" s="178" t="s">
        <v>106</v>
      </c>
      <c r="B19" s="23"/>
      <c r="C19" s="23"/>
      <c r="D19" s="164"/>
      <c r="E19" s="23"/>
      <c r="F19" s="165">
        <v>474</v>
      </c>
      <c r="G19" s="166"/>
      <c r="H19" s="167">
        <v>11945</v>
      </c>
      <c r="I19" s="166"/>
      <c r="J19" s="165">
        <v>0</v>
      </c>
      <c r="K19" s="166"/>
      <c r="L19" s="167">
        <v>0</v>
      </c>
    </row>
    <row r="20" spans="1:12" ht="21.75" customHeight="1">
      <c r="A20" s="23" t="s">
        <v>107</v>
      </c>
      <c r="B20" s="23"/>
      <c r="C20" s="23"/>
      <c r="D20" s="164"/>
      <c r="E20" s="175"/>
      <c r="F20" s="165">
        <v>57788</v>
      </c>
      <c r="G20" s="166"/>
      <c r="H20" s="167">
        <v>73037</v>
      </c>
      <c r="I20" s="166"/>
      <c r="J20" s="165">
        <v>104514</v>
      </c>
      <c r="K20" s="166"/>
      <c r="L20" s="167">
        <v>73474</v>
      </c>
    </row>
    <row r="21" spans="1:12" ht="21.75" customHeight="1">
      <c r="A21" s="23" t="s">
        <v>108</v>
      </c>
      <c r="B21" s="23"/>
      <c r="C21" s="23"/>
      <c r="D21" s="164"/>
      <c r="E21" s="175"/>
      <c r="F21" s="172">
        <v>-1014037</v>
      </c>
      <c r="G21" s="166"/>
      <c r="H21" s="173">
        <v>-1092509</v>
      </c>
      <c r="I21" s="166"/>
      <c r="J21" s="172">
        <v>-546116</v>
      </c>
      <c r="K21" s="166"/>
      <c r="L21" s="173">
        <v>-602463</v>
      </c>
    </row>
    <row r="22" spans="1:12" ht="7.5" customHeight="1">
      <c r="A22" s="23"/>
      <c r="B22" s="23"/>
      <c r="C22" s="23"/>
      <c r="D22" s="164"/>
      <c r="E22" s="23"/>
      <c r="F22" s="174"/>
      <c r="G22" s="175"/>
      <c r="H22" s="176"/>
      <c r="I22" s="175"/>
      <c r="J22" s="174"/>
      <c r="K22" s="175"/>
      <c r="L22" s="176"/>
    </row>
    <row r="23" spans="1:12" ht="21.75" customHeight="1">
      <c r="A23" s="177" t="s">
        <v>109</v>
      </c>
      <c r="B23" s="178"/>
      <c r="C23" s="23"/>
      <c r="D23" s="164"/>
      <c r="E23" s="23"/>
      <c r="F23" s="180">
        <f>SUM(F16:F22)</f>
        <v>-12746171</v>
      </c>
      <c r="G23" s="181"/>
      <c r="H23" s="182">
        <f>SUM(H16:H22)</f>
        <v>-10611131</v>
      </c>
      <c r="I23" s="181"/>
      <c r="J23" s="180">
        <f>SUM(J16:J22)</f>
        <v>-4879711</v>
      </c>
      <c r="K23" s="181"/>
      <c r="L23" s="182">
        <f>SUM(L16:L22)</f>
        <v>-5050789</v>
      </c>
    </row>
    <row r="24" spans="1:12" ht="7.5" customHeight="1">
      <c r="A24" s="23"/>
      <c r="B24" s="23"/>
      <c r="C24" s="23"/>
      <c r="D24" s="164"/>
      <c r="E24" s="23"/>
      <c r="F24" s="174"/>
      <c r="G24" s="181"/>
      <c r="H24" s="176"/>
      <c r="I24" s="181"/>
      <c r="J24" s="174"/>
      <c r="K24" s="181"/>
      <c r="L24" s="176"/>
    </row>
    <row r="25" spans="1:12" ht="21.75" customHeight="1">
      <c r="A25" s="23" t="s">
        <v>140</v>
      </c>
      <c r="B25" s="23"/>
      <c r="C25" s="23"/>
      <c r="D25" s="164"/>
      <c r="E25" s="23"/>
      <c r="F25" s="183"/>
      <c r="G25" s="175"/>
      <c r="H25" s="184"/>
      <c r="I25" s="175"/>
      <c r="J25" s="183"/>
      <c r="K25" s="175"/>
      <c r="L25" s="184"/>
    </row>
    <row r="26" spans="1:12" ht="21.75" customHeight="1">
      <c r="A26" s="23"/>
      <c r="B26" s="23" t="s">
        <v>111</v>
      </c>
      <c r="C26" s="23"/>
      <c r="D26" s="171">
        <v>13.1</v>
      </c>
      <c r="E26" s="23"/>
      <c r="F26" s="172">
        <v>78434</v>
      </c>
      <c r="G26" s="166"/>
      <c r="H26" s="173">
        <v>-26918</v>
      </c>
      <c r="I26" s="166"/>
      <c r="J26" s="172">
        <v>0</v>
      </c>
      <c r="K26" s="166"/>
      <c r="L26" s="173">
        <v>0</v>
      </c>
    </row>
    <row r="27" spans="1:12" ht="7.5" customHeight="1">
      <c r="A27" s="23"/>
      <c r="B27" s="23"/>
      <c r="C27" s="23"/>
      <c r="D27" s="164"/>
      <c r="E27" s="23"/>
      <c r="F27" s="174"/>
      <c r="G27" s="181"/>
      <c r="H27" s="176"/>
      <c r="I27" s="181"/>
      <c r="J27" s="174"/>
      <c r="K27" s="181"/>
      <c r="L27" s="176"/>
    </row>
    <row r="28" spans="1:12" ht="21.75" customHeight="1">
      <c r="A28" s="177" t="s">
        <v>141</v>
      </c>
      <c r="B28" s="23"/>
      <c r="C28" s="23"/>
      <c r="D28" s="164"/>
      <c r="E28" s="23"/>
      <c r="F28" s="165">
        <f>SUM(F14+F23+F26)</f>
        <v>5209686</v>
      </c>
      <c r="G28" s="185"/>
      <c r="H28" s="167">
        <f>SUM(H14+H23+H26)</f>
        <v>4181904</v>
      </c>
      <c r="I28" s="185"/>
      <c r="J28" s="165">
        <f>SUM(J14+J23+J26)</f>
        <v>2302813</v>
      </c>
      <c r="K28" s="185"/>
      <c r="L28" s="167">
        <f>SUM(L14+L23+L26)</f>
        <v>2383910</v>
      </c>
    </row>
    <row r="29" spans="1:12" ht="21.75" customHeight="1">
      <c r="A29" s="23" t="s">
        <v>113</v>
      </c>
      <c r="B29" s="23"/>
      <c r="C29" s="23"/>
      <c r="D29" s="164">
        <v>21</v>
      </c>
      <c r="E29" s="23"/>
      <c r="F29" s="172">
        <v>-104825</v>
      </c>
      <c r="G29" s="166"/>
      <c r="H29" s="173">
        <v>-58892</v>
      </c>
      <c r="I29" s="166"/>
      <c r="J29" s="172">
        <v>3143</v>
      </c>
      <c r="K29" s="166"/>
      <c r="L29" s="173">
        <v>-6710</v>
      </c>
    </row>
    <row r="30" spans="1:12" ht="7.5" customHeight="1">
      <c r="A30" s="23"/>
      <c r="B30" s="23"/>
      <c r="C30" s="23"/>
      <c r="D30" s="164"/>
      <c r="E30" s="23"/>
      <c r="F30" s="174"/>
      <c r="G30" s="175"/>
      <c r="H30" s="176"/>
      <c r="I30" s="175"/>
      <c r="J30" s="174"/>
      <c r="K30" s="175"/>
      <c r="L30" s="176"/>
    </row>
    <row r="31" spans="1:12" ht="21.75" customHeight="1">
      <c r="A31" s="177" t="s">
        <v>142</v>
      </c>
      <c r="B31" s="23"/>
      <c r="C31" s="23"/>
      <c r="D31" s="164"/>
      <c r="E31" s="23"/>
      <c r="F31" s="180">
        <f>SUM(F28:F29)</f>
        <v>5104861</v>
      </c>
      <c r="G31" s="181"/>
      <c r="H31" s="182">
        <f>SUM(H28:H29)</f>
        <v>4123012</v>
      </c>
      <c r="I31" s="181"/>
      <c r="J31" s="180">
        <f>SUM(J28:J29)</f>
        <v>2305956</v>
      </c>
      <c r="K31" s="181"/>
      <c r="L31" s="182">
        <f>SUM(L28:L29)</f>
        <v>2377200</v>
      </c>
    </row>
    <row r="32" spans="1:12" ht="21.75" customHeight="1">
      <c r="A32" s="23"/>
      <c r="B32" s="23"/>
      <c r="C32" s="23"/>
      <c r="D32" s="164"/>
      <c r="E32" s="23"/>
      <c r="F32" s="181"/>
      <c r="G32" s="181"/>
      <c r="H32" s="176"/>
      <c r="I32" s="181"/>
      <c r="J32" s="181"/>
      <c r="K32" s="181"/>
      <c r="L32" s="176"/>
    </row>
    <row r="33" spans="1:12" ht="21.75" customHeight="1">
      <c r="A33" s="23"/>
      <c r="B33" s="23"/>
      <c r="C33" s="23"/>
      <c r="D33" s="164"/>
      <c r="E33" s="23"/>
      <c r="F33" s="181"/>
      <c r="G33" s="181"/>
      <c r="H33" s="176"/>
      <c r="I33" s="181"/>
      <c r="J33" s="181"/>
      <c r="K33" s="181"/>
      <c r="L33" s="176"/>
    </row>
    <row r="34" spans="1:12" ht="21.75" customHeight="1">
      <c r="A34" s="177"/>
      <c r="B34" s="23"/>
      <c r="C34" s="23"/>
      <c r="D34" s="164"/>
      <c r="E34" s="23"/>
      <c r="F34" s="181"/>
      <c r="G34" s="181"/>
      <c r="H34" s="176"/>
      <c r="I34" s="181"/>
      <c r="J34" s="181"/>
      <c r="K34" s="181"/>
      <c r="L34" s="176"/>
    </row>
    <row r="35" spans="1:12" ht="21.75" customHeight="1">
      <c r="A35" s="177"/>
      <c r="B35" s="23"/>
      <c r="C35" s="23"/>
      <c r="D35" s="164"/>
      <c r="E35" s="23"/>
      <c r="F35" s="181"/>
      <c r="G35" s="181"/>
      <c r="H35" s="176"/>
      <c r="I35" s="181"/>
      <c r="J35" s="181"/>
      <c r="K35" s="181"/>
      <c r="L35" s="176"/>
    </row>
    <row r="36" spans="1:12" ht="21.75" customHeight="1">
      <c r="A36" s="177"/>
      <c r="B36" s="23"/>
      <c r="C36" s="23"/>
      <c r="D36" s="164"/>
      <c r="E36" s="23"/>
      <c r="F36" s="181"/>
      <c r="G36" s="181"/>
      <c r="H36" s="176"/>
      <c r="I36" s="181"/>
      <c r="J36" s="181"/>
      <c r="K36" s="181"/>
      <c r="L36" s="176"/>
    </row>
    <row r="37" spans="1:12" ht="21.75" customHeight="1">
      <c r="A37" s="23"/>
      <c r="B37" s="23"/>
      <c r="C37" s="23"/>
      <c r="D37" s="164"/>
      <c r="E37" s="23"/>
      <c r="F37" s="181"/>
      <c r="G37" s="181"/>
      <c r="H37" s="176"/>
      <c r="I37" s="181"/>
      <c r="J37" s="181"/>
      <c r="K37" s="181"/>
      <c r="L37" s="176"/>
    </row>
    <row r="38" spans="1:12" ht="21.75" customHeight="1">
      <c r="A38" s="23"/>
      <c r="B38" s="23"/>
      <c r="C38" s="23"/>
      <c r="D38" s="164"/>
      <c r="E38" s="23"/>
      <c r="F38" s="181"/>
      <c r="G38" s="181"/>
      <c r="H38" s="176"/>
      <c r="I38" s="181"/>
      <c r="J38" s="181"/>
      <c r="K38" s="181"/>
      <c r="L38" s="176"/>
    </row>
    <row r="39" spans="1:12" ht="21.75" customHeight="1">
      <c r="A39" s="23"/>
      <c r="B39" s="23"/>
      <c r="C39" s="23"/>
      <c r="D39" s="164"/>
      <c r="E39" s="23"/>
      <c r="F39" s="181"/>
      <c r="G39" s="181"/>
      <c r="H39" s="176"/>
      <c r="I39" s="181"/>
      <c r="J39" s="181"/>
      <c r="K39" s="181"/>
      <c r="L39" s="176"/>
    </row>
    <row r="40" spans="1:12" ht="21.75" customHeight="1">
      <c r="A40" s="23"/>
      <c r="B40" s="23"/>
      <c r="C40" s="23"/>
      <c r="D40" s="164"/>
      <c r="E40" s="23"/>
      <c r="F40" s="181"/>
      <c r="G40" s="181"/>
      <c r="H40" s="176"/>
      <c r="I40" s="181"/>
      <c r="J40" s="181"/>
      <c r="K40" s="181"/>
      <c r="L40" s="176"/>
    </row>
    <row r="41" spans="1:12" ht="21.75" customHeight="1">
      <c r="A41" s="23"/>
      <c r="B41" s="23"/>
      <c r="C41" s="23"/>
      <c r="D41" s="164"/>
      <c r="E41" s="23"/>
      <c r="F41" s="181"/>
      <c r="G41" s="181"/>
      <c r="H41" s="176"/>
      <c r="I41" s="181"/>
      <c r="J41" s="181"/>
      <c r="K41" s="181"/>
      <c r="L41" s="176"/>
    </row>
    <row r="42" spans="1:12" ht="3" customHeight="1">
      <c r="A42" s="23"/>
      <c r="B42" s="23"/>
      <c r="C42" s="23"/>
      <c r="D42" s="164"/>
      <c r="E42" s="23"/>
      <c r="F42" s="181"/>
      <c r="G42" s="181"/>
      <c r="H42" s="176"/>
      <c r="I42" s="181"/>
      <c r="J42" s="181"/>
      <c r="K42" s="181"/>
      <c r="L42" s="176"/>
    </row>
    <row r="43" spans="1:12" ht="21.75" customHeight="1">
      <c r="A43" s="186" t="s">
        <v>46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4" spans="1:12" ht="21.75" customHeight="1">
      <c r="A44" s="177" t="s">
        <v>0</v>
      </c>
      <c r="B44" s="177"/>
      <c r="C44" s="177"/>
      <c r="D44" s="164"/>
      <c r="E44" s="23"/>
      <c r="F44" s="181"/>
      <c r="G44" s="187"/>
      <c r="H44" s="176"/>
      <c r="I44" s="201"/>
      <c r="J44" s="181"/>
      <c r="K44" s="187"/>
      <c r="L44" s="202" t="s">
        <v>5</v>
      </c>
    </row>
    <row r="45" spans="1:12" ht="21.75" customHeight="1">
      <c r="A45" s="177" t="s">
        <v>96</v>
      </c>
      <c r="B45" s="177"/>
      <c r="C45" s="177"/>
      <c r="D45" s="164"/>
      <c r="E45" s="23"/>
      <c r="F45" s="181"/>
      <c r="G45" s="187"/>
      <c r="H45" s="176"/>
      <c r="I45" s="201"/>
      <c r="J45" s="181"/>
      <c r="K45" s="187"/>
      <c r="L45" s="176"/>
    </row>
    <row r="46" spans="1:12" ht="21.75" customHeight="1">
      <c r="A46" s="188" t="str">
        <f>A3</f>
        <v>สำหรับงวดเก้าเดือนสิ้นสุดวันที่ 30 กันยายน พ.ศ. 2565</v>
      </c>
      <c r="B46" s="188"/>
      <c r="C46" s="188"/>
      <c r="D46" s="189"/>
      <c r="E46" s="190"/>
      <c r="F46" s="191"/>
      <c r="G46" s="192"/>
      <c r="H46" s="182"/>
      <c r="I46" s="203"/>
      <c r="J46" s="191"/>
      <c r="K46" s="192"/>
      <c r="L46" s="182"/>
    </row>
    <row r="47" spans="1:12" ht="21.75" customHeight="1">
      <c r="A47" s="23"/>
      <c r="B47" s="23"/>
      <c r="C47" s="23"/>
      <c r="D47" s="164"/>
      <c r="E47" s="23"/>
      <c r="F47" s="181"/>
      <c r="G47" s="187"/>
      <c r="H47" s="176"/>
      <c r="I47" s="201"/>
      <c r="J47" s="181"/>
      <c r="K47" s="187"/>
      <c r="L47" s="176"/>
    </row>
    <row r="48" spans="1:12" ht="21.75" customHeight="1">
      <c r="A48" s="178"/>
      <c r="B48" s="23"/>
      <c r="C48" s="23"/>
      <c r="D48" s="193"/>
      <c r="E48" s="177"/>
      <c r="F48" s="194" t="s">
        <v>3</v>
      </c>
      <c r="G48" s="194"/>
      <c r="H48" s="194"/>
      <c r="I48" s="204"/>
      <c r="J48" s="194" t="s">
        <v>4</v>
      </c>
      <c r="K48" s="194"/>
      <c r="L48" s="194"/>
    </row>
    <row r="49" spans="1:12" ht="21.75" customHeight="1">
      <c r="A49" s="23"/>
      <c r="B49" s="23"/>
      <c r="C49" s="23"/>
      <c r="D49" s="164"/>
      <c r="E49" s="177"/>
      <c r="F49" s="16" t="s">
        <v>9</v>
      </c>
      <c r="G49" s="6"/>
      <c r="H49" s="17" t="s">
        <v>10</v>
      </c>
      <c r="I49" s="14"/>
      <c r="J49" s="16" t="s">
        <v>9</v>
      </c>
      <c r="K49" s="6"/>
      <c r="L49" s="17" t="s">
        <v>10</v>
      </c>
    </row>
    <row r="50" spans="1:12" ht="21.75" customHeight="1">
      <c r="A50" s="23"/>
      <c r="B50" s="23"/>
      <c r="C50" s="23"/>
      <c r="D50" s="195" t="s">
        <v>11</v>
      </c>
      <c r="E50" s="177"/>
      <c r="F50" s="194" t="s">
        <v>12</v>
      </c>
      <c r="G50" s="177"/>
      <c r="H50" s="196" t="s">
        <v>12</v>
      </c>
      <c r="I50" s="205"/>
      <c r="J50" s="194" t="s">
        <v>12</v>
      </c>
      <c r="K50" s="177"/>
      <c r="L50" s="196" t="s">
        <v>12</v>
      </c>
    </row>
    <row r="51" spans="1:12" ht="7.5" customHeight="1">
      <c r="A51" s="177"/>
      <c r="B51" s="23"/>
      <c r="C51" s="23"/>
      <c r="D51" s="164"/>
      <c r="E51" s="23"/>
      <c r="F51" s="174"/>
      <c r="G51" s="181"/>
      <c r="H51" s="176"/>
      <c r="I51" s="181"/>
      <c r="J51" s="174"/>
      <c r="K51" s="181"/>
      <c r="L51" s="176"/>
    </row>
    <row r="52" spans="1:12" ht="21.75" customHeight="1">
      <c r="A52" s="197" t="s">
        <v>116</v>
      </c>
      <c r="B52" s="23"/>
      <c r="C52" s="23"/>
      <c r="D52" s="164"/>
      <c r="E52" s="23"/>
      <c r="F52" s="174"/>
      <c r="G52" s="175"/>
      <c r="H52" s="176"/>
      <c r="I52" s="175"/>
      <c r="J52" s="174"/>
      <c r="K52" s="175"/>
      <c r="L52" s="176"/>
    </row>
    <row r="53" spans="1:12" ht="7.5" customHeight="1">
      <c r="A53" s="177"/>
      <c r="B53" s="23"/>
      <c r="C53" s="23"/>
      <c r="D53" s="164"/>
      <c r="E53" s="23"/>
      <c r="F53" s="174"/>
      <c r="G53" s="181"/>
      <c r="H53" s="176"/>
      <c r="I53" s="181"/>
      <c r="J53" s="174"/>
      <c r="K53" s="181"/>
      <c r="L53" s="176"/>
    </row>
    <row r="54" spans="1:12" ht="21.75" customHeight="1">
      <c r="A54" s="23" t="s">
        <v>117</v>
      </c>
      <c r="B54" s="23"/>
      <c r="C54" s="23"/>
      <c r="D54" s="164"/>
      <c r="E54" s="23"/>
      <c r="F54" s="174"/>
      <c r="G54" s="181"/>
      <c r="H54" s="176"/>
      <c r="I54" s="181"/>
      <c r="J54" s="174"/>
      <c r="K54" s="181"/>
      <c r="L54" s="176"/>
    </row>
    <row r="55" spans="1:12" ht="21.75" customHeight="1">
      <c r="A55" s="198"/>
      <c r="B55" s="199" t="s">
        <v>118</v>
      </c>
      <c r="C55" s="199"/>
      <c r="D55" s="164"/>
      <c r="E55" s="23"/>
      <c r="F55" s="174"/>
      <c r="G55" s="181"/>
      <c r="H55" s="176"/>
      <c r="I55" s="181"/>
      <c r="J55" s="174"/>
      <c r="K55" s="181"/>
      <c r="L55" s="176"/>
    </row>
    <row r="56" spans="1:12" ht="21.75" customHeight="1">
      <c r="A56" s="177"/>
      <c r="B56" s="23"/>
      <c r="C56" s="23" t="s">
        <v>119</v>
      </c>
      <c r="D56" s="164"/>
      <c r="E56" s="23"/>
      <c r="F56" s="174"/>
      <c r="G56" s="181"/>
      <c r="H56" s="176"/>
      <c r="I56" s="181"/>
      <c r="J56" s="174"/>
      <c r="K56" s="181"/>
      <c r="L56" s="176"/>
    </row>
    <row r="57" spans="1:12" ht="21.75" customHeight="1">
      <c r="A57" s="177"/>
      <c r="B57" s="23"/>
      <c r="C57" s="200" t="s">
        <v>120</v>
      </c>
      <c r="D57" s="164">
        <v>11</v>
      </c>
      <c r="E57" s="23"/>
      <c r="F57" s="174">
        <v>-178694</v>
      </c>
      <c r="G57" s="181"/>
      <c r="H57" s="176">
        <v>-402508</v>
      </c>
      <c r="I57" s="181"/>
      <c r="J57" s="174">
        <v>-168522</v>
      </c>
      <c r="K57" s="181"/>
      <c r="L57" s="176">
        <v>-403536</v>
      </c>
    </row>
    <row r="58" spans="1:12" ht="21.75" customHeight="1">
      <c r="A58" s="177"/>
      <c r="B58" s="23"/>
      <c r="C58" s="23" t="s">
        <v>121</v>
      </c>
      <c r="D58" s="164"/>
      <c r="E58" s="23"/>
      <c r="F58" s="174"/>
      <c r="G58" s="181"/>
      <c r="H58" s="176"/>
      <c r="I58" s="181"/>
      <c r="J58" s="174"/>
      <c r="K58" s="181"/>
      <c r="L58" s="176"/>
    </row>
    <row r="59" spans="1:12" ht="21.75" customHeight="1">
      <c r="A59" s="177"/>
      <c r="B59" s="23"/>
      <c r="C59" s="23" t="s">
        <v>122</v>
      </c>
      <c r="D59" s="164"/>
      <c r="E59" s="23"/>
      <c r="F59" s="180">
        <v>35739</v>
      </c>
      <c r="G59" s="181"/>
      <c r="H59" s="182">
        <v>80502</v>
      </c>
      <c r="I59" s="166"/>
      <c r="J59" s="172">
        <v>33704</v>
      </c>
      <c r="K59" s="166"/>
      <c r="L59" s="173">
        <v>80707</v>
      </c>
    </row>
    <row r="60" spans="1:12" ht="7.5" customHeight="1">
      <c r="A60" s="177"/>
      <c r="B60" s="23"/>
      <c r="C60" s="23"/>
      <c r="D60" s="164"/>
      <c r="E60" s="23"/>
      <c r="F60" s="174"/>
      <c r="G60" s="181"/>
      <c r="H60" s="176"/>
      <c r="I60" s="181"/>
      <c r="J60" s="174"/>
      <c r="K60" s="181"/>
      <c r="L60" s="176"/>
    </row>
    <row r="61" spans="1:12" ht="21.75" customHeight="1">
      <c r="A61" s="177" t="s">
        <v>123</v>
      </c>
      <c r="B61" s="23"/>
      <c r="C61" s="23"/>
      <c r="D61" s="164"/>
      <c r="E61" s="23"/>
      <c r="F61" s="174"/>
      <c r="G61" s="181"/>
      <c r="H61" s="176"/>
      <c r="I61" s="181"/>
      <c r="J61" s="174"/>
      <c r="K61" s="181"/>
      <c r="L61" s="176"/>
    </row>
    <row r="62" spans="1:12" ht="21.75" customHeight="1">
      <c r="A62" s="177"/>
      <c r="B62" s="177" t="s">
        <v>118</v>
      </c>
      <c r="C62" s="23"/>
      <c r="D62" s="164"/>
      <c r="E62" s="23"/>
      <c r="F62" s="180">
        <f>SUM(F57:F59)</f>
        <v>-142955</v>
      </c>
      <c r="G62" s="181"/>
      <c r="H62" s="182">
        <f>SUM(H57:H59)</f>
        <v>-322006</v>
      </c>
      <c r="I62" s="181"/>
      <c r="J62" s="180">
        <f>SUM(J57:J59)</f>
        <v>-134818</v>
      </c>
      <c r="K62" s="181"/>
      <c r="L62" s="182">
        <f>SUM(L57:L59)</f>
        <v>-322829</v>
      </c>
    </row>
    <row r="63" spans="1:12" ht="7.5" customHeight="1">
      <c r="A63" s="177"/>
      <c r="B63" s="23"/>
      <c r="C63" s="23"/>
      <c r="D63" s="164"/>
      <c r="E63" s="23"/>
      <c r="F63" s="174"/>
      <c r="G63" s="181"/>
      <c r="H63" s="176"/>
      <c r="I63" s="181"/>
      <c r="J63" s="174"/>
      <c r="K63" s="181"/>
      <c r="L63" s="176"/>
    </row>
    <row r="64" spans="1:12" ht="21.75" customHeight="1">
      <c r="A64" s="23" t="s">
        <v>124</v>
      </c>
      <c r="B64" s="23"/>
      <c r="C64" s="23"/>
      <c r="D64" s="164"/>
      <c r="E64" s="23"/>
      <c r="F64" s="174"/>
      <c r="G64" s="175"/>
      <c r="H64" s="176"/>
      <c r="I64" s="175"/>
      <c r="J64" s="174"/>
      <c r="K64" s="175"/>
      <c r="L64" s="176"/>
    </row>
    <row r="65" spans="1:12" s="160" customFormat="1" ht="21.75" customHeight="1">
      <c r="A65" s="198"/>
      <c r="B65" s="199" t="s">
        <v>118</v>
      </c>
      <c r="C65" s="199"/>
      <c r="D65" s="206"/>
      <c r="E65" s="199"/>
      <c r="F65" s="165"/>
      <c r="G65" s="166"/>
      <c r="H65" s="167"/>
      <c r="I65" s="166"/>
      <c r="J65" s="165"/>
      <c r="K65" s="166"/>
      <c r="L65" s="167"/>
    </row>
    <row r="66" spans="1:12" s="160" customFormat="1" ht="21.75" customHeight="1">
      <c r="A66" s="198"/>
      <c r="B66" s="169"/>
      <c r="C66" s="271" t="s">
        <v>125</v>
      </c>
      <c r="D66" s="206"/>
      <c r="E66" s="199"/>
      <c r="F66" s="165"/>
      <c r="G66" s="166"/>
      <c r="H66" s="167"/>
      <c r="I66" s="166"/>
      <c r="J66" s="165"/>
      <c r="K66" s="166"/>
      <c r="L66" s="167"/>
    </row>
    <row r="67" spans="1:12" s="160" customFormat="1" ht="21.75" customHeight="1">
      <c r="A67" s="198"/>
      <c r="B67" s="198"/>
      <c r="C67" s="199" t="s">
        <v>126</v>
      </c>
      <c r="D67" s="171">
        <v>13.1</v>
      </c>
      <c r="E67" s="199"/>
      <c r="F67" s="165">
        <v>6203</v>
      </c>
      <c r="G67" s="166"/>
      <c r="H67" s="167">
        <v>1714</v>
      </c>
      <c r="I67" s="166"/>
      <c r="J67" s="165">
        <v>0</v>
      </c>
      <c r="K67" s="166"/>
      <c r="L67" s="167">
        <v>0</v>
      </c>
    </row>
    <row r="68" spans="1:12" s="160" customFormat="1" ht="21.75" customHeight="1">
      <c r="A68" s="207"/>
      <c r="B68" s="169"/>
      <c r="C68" s="272" t="s">
        <v>127</v>
      </c>
      <c r="D68" s="206"/>
      <c r="E68" s="199"/>
      <c r="F68" s="165"/>
      <c r="G68" s="166"/>
      <c r="H68" s="167"/>
      <c r="I68" s="166"/>
      <c r="J68" s="165"/>
      <c r="K68" s="166"/>
      <c r="L68" s="167"/>
    </row>
    <row r="69" spans="1:12" s="160" customFormat="1" ht="21.75" customHeight="1">
      <c r="A69" s="207"/>
      <c r="B69" s="169"/>
      <c r="C69" s="199" t="s">
        <v>128</v>
      </c>
      <c r="D69" s="206"/>
      <c r="E69" s="199"/>
      <c r="F69" s="165">
        <v>-109545</v>
      </c>
      <c r="G69" s="166"/>
      <c r="H69" s="167">
        <v>262754</v>
      </c>
      <c r="I69" s="166"/>
      <c r="J69" s="165">
        <v>0</v>
      </c>
      <c r="K69" s="166"/>
      <c r="L69" s="167">
        <v>0</v>
      </c>
    </row>
    <row r="70" spans="1:12" s="160" customFormat="1" ht="21.75" customHeight="1">
      <c r="A70" s="207"/>
      <c r="B70" s="169"/>
      <c r="C70" s="271" t="s">
        <v>129</v>
      </c>
      <c r="D70" s="206"/>
      <c r="E70" s="199"/>
      <c r="F70" s="165"/>
      <c r="G70" s="166"/>
      <c r="H70" s="167"/>
      <c r="I70" s="166"/>
      <c r="J70" s="165"/>
      <c r="K70" s="166"/>
      <c r="L70" s="167"/>
    </row>
    <row r="71" spans="1:12" s="160" customFormat="1" ht="21.75" customHeight="1">
      <c r="A71" s="207"/>
      <c r="B71" s="169"/>
      <c r="C71" s="199" t="s">
        <v>122</v>
      </c>
      <c r="D71" s="206"/>
      <c r="E71" s="199"/>
      <c r="F71" s="172">
        <v>0</v>
      </c>
      <c r="G71" s="166"/>
      <c r="H71" s="173">
        <v>0</v>
      </c>
      <c r="I71" s="166"/>
      <c r="J71" s="172">
        <v>0</v>
      </c>
      <c r="K71" s="166"/>
      <c r="L71" s="173">
        <v>0</v>
      </c>
    </row>
    <row r="72" spans="1:12" ht="7.5" customHeight="1">
      <c r="A72" s="177"/>
      <c r="B72" s="23"/>
      <c r="C72" s="23"/>
      <c r="D72" s="164"/>
      <c r="E72" s="23"/>
      <c r="F72" s="174"/>
      <c r="G72" s="181"/>
      <c r="H72" s="176"/>
      <c r="I72" s="181"/>
      <c r="J72" s="174"/>
      <c r="K72" s="181"/>
      <c r="L72" s="176"/>
    </row>
    <row r="73" spans="1:12" ht="21.75" customHeight="1">
      <c r="A73" s="177" t="s">
        <v>130</v>
      </c>
      <c r="B73" s="23"/>
      <c r="C73" s="23"/>
      <c r="D73" s="164"/>
      <c r="E73" s="23"/>
      <c r="F73" s="174"/>
      <c r="G73" s="181"/>
      <c r="H73" s="176"/>
      <c r="I73" s="181"/>
      <c r="J73" s="174"/>
      <c r="K73" s="181"/>
      <c r="L73" s="176"/>
    </row>
    <row r="74" spans="1:12" ht="21.75" customHeight="1">
      <c r="A74" s="177"/>
      <c r="B74" s="177" t="s">
        <v>118</v>
      </c>
      <c r="C74" s="23"/>
      <c r="D74" s="164"/>
      <c r="E74" s="23"/>
      <c r="F74" s="180">
        <f>SUM(F65:F71)</f>
        <v>-103342</v>
      </c>
      <c r="G74" s="175"/>
      <c r="H74" s="182">
        <f>SUM(H65:H71)</f>
        <v>264468</v>
      </c>
      <c r="I74" s="166"/>
      <c r="J74" s="180">
        <f>SUM(J65:J71)</f>
        <v>0</v>
      </c>
      <c r="K74" s="166"/>
      <c r="L74" s="182">
        <f>SUM(L65:L71)</f>
        <v>0</v>
      </c>
    </row>
    <row r="75" spans="1:12" ht="7.5" customHeight="1">
      <c r="A75" s="177"/>
      <c r="B75" s="23"/>
      <c r="C75" s="23"/>
      <c r="D75" s="164"/>
      <c r="E75" s="23"/>
      <c r="F75" s="174"/>
      <c r="G75" s="181"/>
      <c r="H75" s="176"/>
      <c r="I75" s="181"/>
      <c r="J75" s="174"/>
      <c r="K75" s="181"/>
      <c r="L75" s="176"/>
    </row>
    <row r="76" spans="1:12" ht="21.75" customHeight="1">
      <c r="A76" s="177" t="s">
        <v>131</v>
      </c>
      <c r="B76" s="23"/>
      <c r="C76" s="23"/>
      <c r="D76" s="164"/>
      <c r="E76" s="23"/>
      <c r="F76" s="180">
        <f>SUM(F62,F74)</f>
        <v>-246297</v>
      </c>
      <c r="G76" s="181"/>
      <c r="H76" s="182">
        <f>SUM(H62,H74)</f>
        <v>-57538</v>
      </c>
      <c r="I76" s="181"/>
      <c r="J76" s="180">
        <f>SUM(J62,J74)</f>
        <v>-134818</v>
      </c>
      <c r="K76" s="181"/>
      <c r="L76" s="182">
        <f>SUM(L62,L74)</f>
        <v>-322829</v>
      </c>
    </row>
    <row r="77" spans="1:12" ht="7.5" customHeight="1">
      <c r="A77" s="177"/>
      <c r="B77" s="23"/>
      <c r="C77" s="23"/>
      <c r="D77" s="164"/>
      <c r="E77" s="23"/>
      <c r="F77" s="174"/>
      <c r="G77" s="181"/>
      <c r="H77" s="176"/>
      <c r="I77" s="181"/>
      <c r="J77" s="174"/>
      <c r="K77" s="181"/>
      <c r="L77" s="176"/>
    </row>
    <row r="78" spans="1:12" ht="21.75" customHeight="1">
      <c r="A78" s="177" t="s">
        <v>143</v>
      </c>
      <c r="B78" s="23"/>
      <c r="C78" s="23"/>
      <c r="D78" s="164"/>
      <c r="E78" s="23"/>
      <c r="F78" s="208">
        <f>SUM(F31+F76)</f>
        <v>4858564</v>
      </c>
      <c r="G78" s="181"/>
      <c r="H78" s="209">
        <f>SUM(H31+H76)</f>
        <v>4065474</v>
      </c>
      <c r="I78" s="181"/>
      <c r="J78" s="208">
        <f>SUM(J31+J76)</f>
        <v>2171138</v>
      </c>
      <c r="K78" s="181"/>
      <c r="L78" s="209">
        <f>SUM(L31+L76)</f>
        <v>2054371</v>
      </c>
    </row>
    <row r="79" spans="1:12" ht="21.75" customHeight="1">
      <c r="A79" s="177"/>
      <c r="B79" s="23"/>
      <c r="C79" s="23"/>
      <c r="D79" s="164"/>
      <c r="E79" s="23"/>
      <c r="F79" s="181"/>
      <c r="G79" s="181"/>
      <c r="H79" s="176"/>
      <c r="I79" s="181"/>
      <c r="J79" s="181"/>
      <c r="K79" s="181"/>
      <c r="L79" s="176"/>
    </row>
    <row r="80" spans="1:12" ht="21.75" customHeight="1">
      <c r="A80" s="177"/>
      <c r="B80" s="23"/>
      <c r="C80" s="23"/>
      <c r="D80" s="164"/>
      <c r="E80" s="23"/>
      <c r="F80" s="181"/>
      <c r="G80" s="181"/>
      <c r="H80" s="176"/>
      <c r="I80" s="181"/>
      <c r="J80" s="181"/>
      <c r="K80" s="181"/>
      <c r="L80" s="176"/>
    </row>
    <row r="81" spans="1:12" ht="21.75" customHeight="1">
      <c r="A81" s="177"/>
      <c r="B81" s="23"/>
      <c r="C81" s="23"/>
      <c r="D81" s="164"/>
      <c r="E81" s="23"/>
      <c r="F81" s="181"/>
      <c r="G81" s="181"/>
      <c r="H81" s="176"/>
      <c r="I81" s="181"/>
      <c r="J81" s="181"/>
      <c r="K81" s="181"/>
      <c r="L81" s="176"/>
    </row>
    <row r="82" spans="1:12" ht="21.75" customHeight="1">
      <c r="A82" s="177"/>
      <c r="B82" s="23"/>
      <c r="C82" s="23"/>
      <c r="D82" s="164"/>
      <c r="E82" s="23"/>
      <c r="F82" s="181"/>
      <c r="G82" s="181"/>
      <c r="H82" s="176"/>
      <c r="I82" s="181"/>
      <c r="J82" s="181"/>
      <c r="K82" s="181"/>
      <c r="L82" s="176"/>
    </row>
    <row r="83" spans="1:12" ht="21.75" customHeight="1">
      <c r="A83" s="177"/>
      <c r="B83" s="23"/>
      <c r="C83" s="23"/>
      <c r="D83" s="164"/>
      <c r="E83" s="23"/>
      <c r="F83" s="181"/>
      <c r="G83" s="181"/>
      <c r="H83" s="176"/>
      <c r="I83" s="181"/>
      <c r="J83" s="181"/>
      <c r="K83" s="181"/>
      <c r="L83" s="176"/>
    </row>
    <row r="84" spans="1:12" ht="21.75" customHeight="1">
      <c r="A84" s="177"/>
      <c r="B84" s="23"/>
      <c r="C84" s="23"/>
      <c r="D84" s="164"/>
      <c r="E84" s="23"/>
      <c r="F84" s="181"/>
      <c r="G84" s="181"/>
      <c r="H84" s="176"/>
      <c r="I84" s="181"/>
      <c r="J84" s="181"/>
      <c r="K84" s="181"/>
      <c r="L84" s="176"/>
    </row>
    <row r="85" spans="1:12" ht="18" customHeight="1">
      <c r="A85" s="177"/>
      <c r="B85" s="23"/>
      <c r="C85" s="23"/>
      <c r="D85" s="164"/>
      <c r="E85" s="23"/>
      <c r="F85" s="181"/>
      <c r="G85" s="181"/>
      <c r="H85" s="176"/>
      <c r="I85" s="181"/>
      <c r="J85" s="181"/>
      <c r="K85" s="181"/>
      <c r="L85" s="176"/>
    </row>
    <row r="86" spans="1:12" s="161" customFormat="1" ht="19.5" customHeight="1">
      <c r="A86" s="186" t="s">
        <v>46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</row>
    <row r="87" spans="1:12" ht="21.75" customHeight="1">
      <c r="A87" s="177" t="s">
        <v>0</v>
      </c>
      <c r="B87" s="177"/>
      <c r="C87" s="177"/>
      <c r="D87" s="164"/>
      <c r="E87" s="23"/>
      <c r="F87" s="181"/>
      <c r="G87" s="187"/>
      <c r="H87" s="176"/>
      <c r="I87" s="201"/>
      <c r="J87" s="181"/>
      <c r="K87" s="187"/>
      <c r="L87" s="202" t="s">
        <v>5</v>
      </c>
    </row>
    <row r="88" spans="1:12" ht="21.75" customHeight="1">
      <c r="A88" s="177" t="s">
        <v>96</v>
      </c>
      <c r="B88" s="177"/>
      <c r="C88" s="177"/>
      <c r="D88" s="164"/>
      <c r="E88" s="23"/>
      <c r="F88" s="181"/>
      <c r="G88" s="187"/>
      <c r="H88" s="176"/>
      <c r="I88" s="201"/>
      <c r="J88" s="181"/>
      <c r="K88" s="187"/>
      <c r="L88" s="176"/>
    </row>
    <row r="89" spans="1:12" ht="21.75" customHeight="1">
      <c r="A89" s="188" t="str">
        <f>A46</f>
        <v>สำหรับงวดเก้าเดือนสิ้นสุดวันที่ 30 กันยายน พ.ศ. 2565</v>
      </c>
      <c r="B89" s="188"/>
      <c r="C89" s="188"/>
      <c r="D89" s="189"/>
      <c r="E89" s="190"/>
      <c r="F89" s="191"/>
      <c r="G89" s="192"/>
      <c r="H89" s="182"/>
      <c r="I89" s="203"/>
      <c r="J89" s="191"/>
      <c r="K89" s="192"/>
      <c r="L89" s="182"/>
    </row>
    <row r="90" spans="7:11" ht="21.75" customHeight="1">
      <c r="G90" s="7"/>
      <c r="I90" s="38"/>
      <c r="K90" s="7"/>
    </row>
    <row r="91" spans="1:12" ht="21.75" customHeight="1">
      <c r="A91" s="5"/>
      <c r="D91" s="163"/>
      <c r="E91" s="6"/>
      <c r="F91" s="15" t="s">
        <v>3</v>
      </c>
      <c r="G91" s="15"/>
      <c r="H91" s="15"/>
      <c r="I91" s="40"/>
      <c r="J91" s="15" t="s">
        <v>4</v>
      </c>
      <c r="K91" s="15"/>
      <c r="L91" s="15"/>
    </row>
    <row r="92" spans="5:12" ht="21.75" customHeight="1">
      <c r="E92" s="6"/>
      <c r="F92" s="16" t="s">
        <v>9</v>
      </c>
      <c r="G92" s="6"/>
      <c r="H92" s="17" t="s">
        <v>10</v>
      </c>
      <c r="I92" s="14"/>
      <c r="J92" s="16" t="s">
        <v>9</v>
      </c>
      <c r="K92" s="6"/>
      <c r="L92" s="17" t="s">
        <v>10</v>
      </c>
    </row>
    <row r="93" spans="5:12" ht="21.75" customHeight="1">
      <c r="E93" s="6"/>
      <c r="F93" s="15" t="s">
        <v>12</v>
      </c>
      <c r="G93" s="6"/>
      <c r="H93" s="19" t="s">
        <v>12</v>
      </c>
      <c r="I93" s="14"/>
      <c r="J93" s="15" t="s">
        <v>12</v>
      </c>
      <c r="K93" s="6"/>
      <c r="L93" s="19" t="s">
        <v>12</v>
      </c>
    </row>
    <row r="94" spans="1:11" ht="21.75" customHeight="1">
      <c r="A94" s="6"/>
      <c r="F94" s="20"/>
      <c r="G94" s="3"/>
      <c r="I94" s="3"/>
      <c r="J94" s="20"/>
      <c r="K94" s="3"/>
    </row>
    <row r="95" spans="1:11" ht="21.75" customHeight="1">
      <c r="A95" s="6" t="s">
        <v>133</v>
      </c>
      <c r="F95" s="20"/>
      <c r="G95" s="7"/>
      <c r="I95" s="38"/>
      <c r="J95" s="20"/>
      <c r="K95" s="7"/>
    </row>
    <row r="96" spans="1:12" ht="21.75" customHeight="1">
      <c r="A96" s="5"/>
      <c r="B96" s="270" t="s">
        <v>134</v>
      </c>
      <c r="F96" s="210">
        <f>F99-F97</f>
        <v>5432036</v>
      </c>
      <c r="G96" s="211"/>
      <c r="H96" s="212">
        <v>4218760</v>
      </c>
      <c r="I96" s="211"/>
      <c r="J96" s="210">
        <f>J99</f>
        <v>2305956</v>
      </c>
      <c r="K96" s="211"/>
      <c r="L96" s="212">
        <v>2377200</v>
      </c>
    </row>
    <row r="97" spans="1:12" ht="21.75" customHeight="1">
      <c r="A97" s="5"/>
      <c r="B97" s="270" t="s">
        <v>135</v>
      </c>
      <c r="F97" s="213">
        <v>-327175</v>
      </c>
      <c r="G97" s="211"/>
      <c r="H97" s="214">
        <v>-95748</v>
      </c>
      <c r="I97" s="211"/>
      <c r="J97" s="213">
        <v>0</v>
      </c>
      <c r="K97" s="211"/>
      <c r="L97" s="214">
        <v>0</v>
      </c>
    </row>
    <row r="98" spans="6:12" ht="7.5" customHeight="1">
      <c r="F98" s="215"/>
      <c r="G98" s="216"/>
      <c r="H98" s="217"/>
      <c r="I98" s="216"/>
      <c r="J98" s="215"/>
      <c r="K98" s="216"/>
      <c r="L98" s="217"/>
    </row>
    <row r="99" spans="6:12" ht="21.75" customHeight="1">
      <c r="F99" s="48">
        <f>F31</f>
        <v>5104861</v>
      </c>
      <c r="G99" s="216"/>
      <c r="H99" s="49">
        <f>SUM(H96:H98)</f>
        <v>4123012</v>
      </c>
      <c r="I99" s="216"/>
      <c r="J99" s="48">
        <f>J31</f>
        <v>2305956</v>
      </c>
      <c r="K99" s="216"/>
      <c r="L99" s="49">
        <f>SUM(L96:L98)</f>
        <v>2377200</v>
      </c>
    </row>
    <row r="100" spans="6:11" ht="21.75" customHeight="1">
      <c r="F100" s="20"/>
      <c r="G100" s="216"/>
      <c r="I100" s="216"/>
      <c r="J100" s="20"/>
      <c r="K100" s="216"/>
    </row>
    <row r="101" spans="1:12" ht="21.75" customHeight="1">
      <c r="A101" s="6" t="s">
        <v>136</v>
      </c>
      <c r="F101" s="215"/>
      <c r="G101" s="216"/>
      <c r="H101" s="217"/>
      <c r="I101" s="216"/>
      <c r="J101" s="215"/>
      <c r="K101" s="216"/>
      <c r="L101" s="217"/>
    </row>
    <row r="102" spans="1:12" ht="21.75" customHeight="1">
      <c r="A102" s="5"/>
      <c r="B102" s="270" t="s">
        <v>134</v>
      </c>
      <c r="F102" s="210">
        <f>F105-F103</f>
        <v>5193217</v>
      </c>
      <c r="G102" s="211"/>
      <c r="H102" s="212">
        <v>4115426</v>
      </c>
      <c r="I102" s="211"/>
      <c r="J102" s="210">
        <f>J105</f>
        <v>2171138</v>
      </c>
      <c r="K102" s="211"/>
      <c r="L102" s="212">
        <v>2054371</v>
      </c>
    </row>
    <row r="103" spans="1:12" ht="21.75" customHeight="1">
      <c r="A103" s="5"/>
      <c r="B103" s="270" t="s">
        <v>135</v>
      </c>
      <c r="F103" s="213">
        <v>-334653</v>
      </c>
      <c r="G103" s="211"/>
      <c r="H103" s="214">
        <v>-49952</v>
      </c>
      <c r="I103" s="211"/>
      <c r="J103" s="213">
        <v>0</v>
      </c>
      <c r="K103" s="211"/>
      <c r="L103" s="214">
        <v>0</v>
      </c>
    </row>
    <row r="104" spans="6:12" ht="7.5" customHeight="1">
      <c r="F104" s="20"/>
      <c r="G104" s="216"/>
      <c r="I104" s="216"/>
      <c r="J104" s="215"/>
      <c r="K104" s="216"/>
      <c r="L104" s="217"/>
    </row>
    <row r="105" spans="6:12" ht="21.75" customHeight="1">
      <c r="F105" s="48">
        <f>F78</f>
        <v>4858564</v>
      </c>
      <c r="G105" s="216"/>
      <c r="H105" s="49">
        <f>SUM(H102:H104)</f>
        <v>4065474</v>
      </c>
      <c r="I105" s="216"/>
      <c r="J105" s="48">
        <f>J78</f>
        <v>2171138</v>
      </c>
      <c r="K105" s="216"/>
      <c r="L105" s="49">
        <f>SUM(L102:L104)</f>
        <v>2054371</v>
      </c>
    </row>
    <row r="106" spans="4:12" ht="21.75" customHeight="1">
      <c r="D106" s="14"/>
      <c r="E106" s="6"/>
      <c r="F106" s="218"/>
      <c r="G106" s="6"/>
      <c r="H106" s="17"/>
      <c r="I106" s="14"/>
      <c r="J106" s="218"/>
      <c r="K106" s="6"/>
      <c r="L106" s="17"/>
    </row>
    <row r="107" spans="1:11" ht="21.75" customHeight="1">
      <c r="A107" s="6" t="s">
        <v>144</v>
      </c>
      <c r="E107" s="3"/>
      <c r="F107" s="20"/>
      <c r="G107" s="3"/>
      <c r="I107" s="3"/>
      <c r="J107" s="20"/>
      <c r="K107" s="3"/>
    </row>
    <row r="108" spans="1:12" ht="21.75" customHeight="1">
      <c r="A108" s="6"/>
      <c r="B108" s="1" t="s">
        <v>145</v>
      </c>
      <c r="F108" s="219">
        <f>F96/3730000</f>
        <v>1.4563099195710456</v>
      </c>
      <c r="G108" s="220"/>
      <c r="H108" s="221">
        <f>H96/3730000</f>
        <v>1.131034852546917</v>
      </c>
      <c r="I108" s="220"/>
      <c r="J108" s="219">
        <f>J96/3730000</f>
        <v>0.6182187667560322</v>
      </c>
      <c r="K108" s="220"/>
      <c r="L108" s="221">
        <f>L96/3730000</f>
        <v>0.6373190348525469</v>
      </c>
    </row>
    <row r="109" spans="1:12" ht="21.75" customHeight="1">
      <c r="A109" s="6"/>
      <c r="F109" s="216"/>
      <c r="G109" s="7"/>
      <c r="H109" s="217"/>
      <c r="I109" s="38"/>
      <c r="J109" s="216"/>
      <c r="K109" s="7"/>
      <c r="L109" s="217"/>
    </row>
    <row r="110" spans="1:12" ht="21.75" customHeight="1">
      <c r="A110" s="6"/>
      <c r="F110" s="216"/>
      <c r="G110" s="7"/>
      <c r="H110" s="217"/>
      <c r="I110" s="38"/>
      <c r="J110" s="216"/>
      <c r="K110" s="7"/>
      <c r="L110" s="217"/>
    </row>
    <row r="111" spans="1:12" ht="21.75" customHeight="1">
      <c r="A111" s="6"/>
      <c r="F111" s="216"/>
      <c r="G111" s="7"/>
      <c r="H111" s="217"/>
      <c r="I111" s="38"/>
      <c r="J111" s="216"/>
      <c r="K111" s="7"/>
      <c r="L111" s="217"/>
    </row>
    <row r="112" spans="1:12" ht="19.5" customHeight="1">
      <c r="A112" s="6"/>
      <c r="F112" s="216"/>
      <c r="G112" s="7"/>
      <c r="H112" s="217"/>
      <c r="I112" s="38"/>
      <c r="J112" s="216"/>
      <c r="K112" s="7"/>
      <c r="L112" s="217"/>
    </row>
    <row r="113" spans="1:12" ht="19.5" customHeight="1">
      <c r="A113" s="6"/>
      <c r="F113" s="216"/>
      <c r="G113" s="7"/>
      <c r="H113" s="217"/>
      <c r="I113" s="38"/>
      <c r="J113" s="216"/>
      <c r="K113" s="7"/>
      <c r="L113" s="217"/>
    </row>
    <row r="114" spans="1:12" ht="19.5" customHeight="1">
      <c r="A114" s="6"/>
      <c r="F114" s="216"/>
      <c r="G114" s="7"/>
      <c r="H114" s="217"/>
      <c r="I114" s="38"/>
      <c r="J114" s="216"/>
      <c r="K114" s="7"/>
      <c r="L114" s="217"/>
    </row>
    <row r="115" spans="1:12" ht="19.5" customHeight="1">
      <c r="A115" s="6"/>
      <c r="F115" s="216"/>
      <c r="G115" s="7"/>
      <c r="H115" s="217"/>
      <c r="I115" s="38"/>
      <c r="J115" s="216"/>
      <c r="K115" s="7"/>
      <c r="L115" s="217"/>
    </row>
    <row r="116" spans="1:12" ht="19.5" customHeight="1">
      <c r="A116" s="6"/>
      <c r="F116" s="216"/>
      <c r="G116" s="7"/>
      <c r="H116" s="217"/>
      <c r="I116" s="38"/>
      <c r="J116" s="216"/>
      <c r="K116" s="7"/>
      <c r="L116" s="217"/>
    </row>
    <row r="117" spans="1:12" ht="19.5" customHeight="1">
      <c r="A117" s="6"/>
      <c r="F117" s="216"/>
      <c r="G117" s="7"/>
      <c r="H117" s="217"/>
      <c r="I117" s="38"/>
      <c r="J117" s="216"/>
      <c r="K117" s="7"/>
      <c r="L117" s="217"/>
    </row>
    <row r="118" spans="1:12" ht="19.5" customHeight="1">
      <c r="A118" s="6"/>
      <c r="F118" s="216"/>
      <c r="G118" s="7"/>
      <c r="H118" s="217"/>
      <c r="I118" s="38"/>
      <c r="J118" s="216"/>
      <c r="K118" s="7"/>
      <c r="L118" s="217"/>
    </row>
    <row r="119" spans="1:12" ht="19.5" customHeight="1">
      <c r="A119" s="6"/>
      <c r="F119" s="216"/>
      <c r="G119" s="7"/>
      <c r="H119" s="217"/>
      <c r="I119" s="38"/>
      <c r="J119" s="216"/>
      <c r="K119" s="7"/>
      <c r="L119" s="217"/>
    </row>
    <row r="120" spans="1:12" ht="19.5" customHeight="1">
      <c r="A120" s="6"/>
      <c r="F120" s="216"/>
      <c r="G120" s="7"/>
      <c r="H120" s="217"/>
      <c r="I120" s="38"/>
      <c r="J120" s="216"/>
      <c r="K120" s="7"/>
      <c r="L120" s="217"/>
    </row>
    <row r="121" spans="1:12" ht="19.5" customHeight="1">
      <c r="A121" s="6"/>
      <c r="F121" s="216"/>
      <c r="G121" s="7"/>
      <c r="H121" s="217"/>
      <c r="I121" s="38"/>
      <c r="J121" s="216"/>
      <c r="K121" s="7"/>
      <c r="L121" s="217"/>
    </row>
    <row r="122" spans="1:12" ht="19.5" customHeight="1">
      <c r="A122" s="6"/>
      <c r="F122" s="216"/>
      <c r="G122" s="7"/>
      <c r="H122" s="217"/>
      <c r="I122" s="38"/>
      <c r="J122" s="216"/>
      <c r="K122" s="7"/>
      <c r="L122" s="217"/>
    </row>
    <row r="123" spans="1:12" ht="19.5" customHeight="1">
      <c r="A123" s="6"/>
      <c r="F123" s="216"/>
      <c r="G123" s="7"/>
      <c r="H123" s="217"/>
      <c r="I123" s="38"/>
      <c r="J123" s="216"/>
      <c r="K123" s="7"/>
      <c r="L123" s="217"/>
    </row>
    <row r="124" spans="1:12" ht="19.5" customHeight="1">
      <c r="A124" s="6"/>
      <c r="F124" s="216"/>
      <c r="G124" s="7"/>
      <c r="H124" s="217"/>
      <c r="I124" s="38"/>
      <c r="J124" s="216"/>
      <c r="K124" s="7"/>
      <c r="L124" s="217"/>
    </row>
    <row r="125" spans="1:12" ht="19.5" customHeight="1">
      <c r="A125" s="6"/>
      <c r="F125" s="216"/>
      <c r="G125" s="7"/>
      <c r="H125" s="217"/>
      <c r="I125" s="38"/>
      <c r="J125" s="216"/>
      <c r="K125" s="7"/>
      <c r="L125" s="217"/>
    </row>
    <row r="126" spans="1:12" ht="15" customHeight="1">
      <c r="A126" s="6"/>
      <c r="F126" s="216"/>
      <c r="G126" s="7"/>
      <c r="H126" s="217"/>
      <c r="I126" s="38"/>
      <c r="J126" s="216"/>
      <c r="K126" s="7"/>
      <c r="L126" s="217"/>
    </row>
    <row r="127" spans="1:12" ht="21.75" customHeight="1">
      <c r="A127" s="34" t="str">
        <f>A86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32" ht="21.75" customHeight="1"/>
  </sheetData>
  <sheetProtection/>
  <mergeCells count="9">
    <mergeCell ref="F5:H5"/>
    <mergeCell ref="J5:L5"/>
    <mergeCell ref="A43:L43"/>
    <mergeCell ref="F48:H48"/>
    <mergeCell ref="J48:L48"/>
    <mergeCell ref="A86:L86"/>
    <mergeCell ref="F91:H91"/>
    <mergeCell ref="J91:L91"/>
    <mergeCell ref="A127:L127"/>
  </mergeCells>
  <printOptions/>
  <pageMargins left="0.8" right="0.5" top="0.5" bottom="0.6" header="0.49" footer="0.4"/>
  <pageSetup firstPageNumber="8" useFirstPageNumber="1" fitToHeight="0" horizontalDpi="1200" verticalDpi="1200" orientation="portrait" paperSize="9" scale="95"/>
  <headerFooter>
    <oddFooter>&amp;R&amp;"Browallia New,Regular"&amp;13&amp;P</oddFooter>
  </headerFooter>
  <rowBreaks count="2" manualBreakCount="2">
    <brk id="43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9"/>
  <sheetViews>
    <sheetView zoomScaleSheetLayoutView="85" workbookViewId="0" topLeftCell="A25">
      <selection activeCell="C31" sqref="C31"/>
    </sheetView>
  </sheetViews>
  <sheetFormatPr defaultColWidth="9.28125" defaultRowHeight="19.5" customHeight="1"/>
  <cols>
    <col min="1" max="1" width="1.1484375" style="98" customWidth="1"/>
    <col min="2" max="2" width="1.421875" style="98" customWidth="1"/>
    <col min="3" max="3" width="33.7109375" style="98" customWidth="1"/>
    <col min="4" max="4" width="7.421875" style="99" customWidth="1"/>
    <col min="5" max="5" width="0.5625" style="100" customWidth="1"/>
    <col min="6" max="6" width="10.00390625" style="99" customWidth="1"/>
    <col min="7" max="7" width="0.5625" style="100" customWidth="1"/>
    <col min="8" max="8" width="8.140625" style="99" customWidth="1"/>
    <col min="9" max="9" width="0.5625" style="100" customWidth="1"/>
    <col min="10" max="10" width="8.421875" style="99" customWidth="1"/>
    <col min="11" max="11" width="0.5625" style="100" customWidth="1"/>
    <col min="12" max="12" width="9.140625" style="99" customWidth="1"/>
    <col min="13" max="13" width="0.5625" style="99" customWidth="1"/>
    <col min="14" max="14" width="13.140625" style="99" customWidth="1"/>
    <col min="15" max="15" width="0.5625" style="99" customWidth="1"/>
    <col min="16" max="16" width="11.00390625" style="99" customWidth="1"/>
    <col min="17" max="17" width="0.5625" style="99" customWidth="1"/>
    <col min="18" max="18" width="12.140625" style="99" customWidth="1"/>
    <col min="19" max="19" width="0.5625" style="99" customWidth="1"/>
    <col min="20" max="20" width="13.140625" style="99" customWidth="1"/>
    <col min="21" max="21" width="0.5625" style="99" customWidth="1"/>
    <col min="22" max="22" width="12.140625" style="99" customWidth="1"/>
    <col min="23" max="23" width="0.5625" style="99" customWidth="1"/>
    <col min="24" max="24" width="12.140625" style="99" customWidth="1"/>
    <col min="25" max="25" width="0.5625" style="100" customWidth="1"/>
    <col min="26" max="26" width="11.140625" style="99" customWidth="1"/>
    <col min="27" max="27" width="0.5625" style="100" customWidth="1"/>
    <col min="28" max="28" width="9.140625" style="100" customWidth="1"/>
    <col min="29" max="29" width="0.5625" style="100" customWidth="1"/>
    <col min="30" max="30" width="9.00390625" style="99" customWidth="1"/>
    <col min="31" max="16384" width="9.140625" style="98" customWidth="1"/>
  </cols>
  <sheetData>
    <row r="1" spans="1:30" ht="19.5" customHeight="1">
      <c r="A1" s="101" t="s">
        <v>0</v>
      </c>
      <c r="B1" s="102"/>
      <c r="C1" s="102"/>
      <c r="AD1" s="149" t="s">
        <v>5</v>
      </c>
    </row>
    <row r="2" spans="1:3" ht="19.5" customHeight="1">
      <c r="A2" s="101" t="s">
        <v>146</v>
      </c>
      <c r="B2" s="102"/>
      <c r="C2" s="102"/>
    </row>
    <row r="3" spans="1:30" ht="19.5" customHeight="1">
      <c r="A3" s="103" t="str">
        <f>'8-10 (9m)'!A3</f>
        <v>สำหรับงวดเก้าเดือนสิ้นสุดวันที่ 30 กันยายน พ.ศ. 2565</v>
      </c>
      <c r="B3" s="104"/>
      <c r="C3" s="104"/>
      <c r="D3" s="105"/>
      <c r="E3" s="106"/>
      <c r="F3" s="105"/>
      <c r="G3" s="106"/>
      <c r="H3" s="105"/>
      <c r="I3" s="106"/>
      <c r="J3" s="105"/>
      <c r="K3" s="106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  <c r="Z3" s="105"/>
      <c r="AA3" s="106"/>
      <c r="AB3" s="106"/>
      <c r="AC3" s="106"/>
      <c r="AD3" s="105"/>
    </row>
    <row r="5" spans="1:30" s="95" customFormat="1" ht="19.5" customHeight="1">
      <c r="A5" s="107"/>
      <c r="B5" s="108"/>
      <c r="C5" s="108"/>
      <c r="D5" s="109"/>
      <c r="E5" s="108"/>
      <c r="F5" s="110"/>
      <c r="G5" s="111"/>
      <c r="H5" s="110"/>
      <c r="I5" s="111"/>
      <c r="J5" s="110"/>
      <c r="K5" s="111"/>
      <c r="L5" s="110"/>
      <c r="M5" s="110"/>
      <c r="N5" s="110"/>
      <c r="O5" s="110"/>
      <c r="P5" s="110"/>
      <c r="Q5" s="110"/>
      <c r="R5" s="110"/>
      <c r="S5" s="110"/>
      <c r="T5" s="110"/>
      <c r="U5" s="111"/>
      <c r="V5" s="110"/>
      <c r="W5" s="111"/>
      <c r="X5" s="110"/>
      <c r="Y5" s="111"/>
      <c r="Z5" s="111"/>
      <c r="AA5" s="111"/>
      <c r="AB5" s="110"/>
      <c r="AC5" s="111"/>
      <c r="AD5" s="150" t="s">
        <v>147</v>
      </c>
    </row>
    <row r="6" spans="1:30" s="95" customFormat="1" ht="19.5" customHeight="1">
      <c r="A6" s="107"/>
      <c r="B6" s="108"/>
      <c r="C6" s="108"/>
      <c r="D6" s="109"/>
      <c r="E6" s="108"/>
      <c r="F6" s="112" t="s">
        <v>148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51"/>
      <c r="AB6" s="151"/>
      <c r="AC6" s="108"/>
      <c r="AD6" s="152"/>
    </row>
    <row r="7" spans="5:30" s="95" customFormat="1" ht="19.5" customHeight="1">
      <c r="E7" s="113"/>
      <c r="G7" s="113"/>
      <c r="H7" s="114"/>
      <c r="I7" s="113"/>
      <c r="N7" s="138" t="s">
        <v>91</v>
      </c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45"/>
      <c r="Z7" s="145"/>
      <c r="AA7" s="113"/>
      <c r="AB7" s="114"/>
      <c r="AC7" s="113"/>
      <c r="AD7" s="114"/>
    </row>
    <row r="8" spans="5:30" s="95" customFormat="1" ht="19.5" customHeight="1">
      <c r="E8" s="113"/>
      <c r="G8" s="113"/>
      <c r="H8" s="114"/>
      <c r="I8" s="113"/>
      <c r="N8" s="121"/>
      <c r="O8" s="109"/>
      <c r="P8" s="138" t="s">
        <v>116</v>
      </c>
      <c r="Q8" s="138"/>
      <c r="R8" s="138"/>
      <c r="S8" s="138"/>
      <c r="T8" s="138"/>
      <c r="U8" s="138"/>
      <c r="V8" s="138"/>
      <c r="W8" s="145"/>
      <c r="X8" s="145"/>
      <c r="Y8" s="114"/>
      <c r="Z8" s="114"/>
      <c r="AA8" s="114"/>
      <c r="AB8" s="114"/>
      <c r="AC8" s="113"/>
      <c r="AD8" s="114"/>
    </row>
    <row r="9" spans="5:30" s="95" customFormat="1" ht="19.5" customHeight="1">
      <c r="E9" s="113"/>
      <c r="P9" s="139" t="s">
        <v>149</v>
      </c>
      <c r="Q9" s="109"/>
      <c r="S9" s="109"/>
      <c r="U9" s="109"/>
      <c r="V9" s="108" t="s">
        <v>150</v>
      </c>
      <c r="W9" s="145"/>
      <c r="X9" s="145"/>
      <c r="Y9" s="114"/>
      <c r="Z9" s="114"/>
      <c r="AA9" s="114"/>
      <c r="AB9" s="114"/>
      <c r="AC9" s="113"/>
      <c r="AD9" s="114"/>
    </row>
    <row r="10" spans="4:30" s="95" customFormat="1" ht="19.5" customHeight="1">
      <c r="D10" s="114"/>
      <c r="E10" s="113"/>
      <c r="G10" s="113"/>
      <c r="H10" s="114"/>
      <c r="I10" s="113"/>
      <c r="J10" s="140"/>
      <c r="K10" s="140"/>
      <c r="L10" s="140"/>
      <c r="N10" s="108" t="s">
        <v>151</v>
      </c>
      <c r="O10" s="109"/>
      <c r="P10" s="139" t="s">
        <v>152</v>
      </c>
      <c r="R10" s="108" t="s">
        <v>153</v>
      </c>
      <c r="T10" s="108" t="s">
        <v>154</v>
      </c>
      <c r="U10" s="109"/>
      <c r="V10" s="108" t="s">
        <v>155</v>
      </c>
      <c r="W10" s="109"/>
      <c r="X10" s="108" t="s">
        <v>156</v>
      </c>
      <c r="Y10" s="114"/>
      <c r="Z10" s="114"/>
      <c r="AA10" s="114"/>
      <c r="AB10" s="114"/>
      <c r="AC10" s="113"/>
      <c r="AD10" s="114"/>
    </row>
    <row r="11" spans="4:30" s="95" customFormat="1" ht="19.5" customHeight="1">
      <c r="D11" s="115"/>
      <c r="E11" s="113"/>
      <c r="F11" s="114"/>
      <c r="G11" s="113"/>
      <c r="H11" s="114"/>
      <c r="I11" s="113"/>
      <c r="J11" s="141" t="s">
        <v>87</v>
      </c>
      <c r="K11" s="141"/>
      <c r="L11" s="141"/>
      <c r="N11" s="114" t="s">
        <v>153</v>
      </c>
      <c r="P11" s="142" t="s">
        <v>157</v>
      </c>
      <c r="R11" s="142" t="s">
        <v>158</v>
      </c>
      <c r="T11" s="108" t="s">
        <v>159</v>
      </c>
      <c r="U11" s="113"/>
      <c r="V11" s="108" t="s">
        <v>160</v>
      </c>
      <c r="W11" s="113"/>
      <c r="X11" s="108" t="s">
        <v>161</v>
      </c>
      <c r="Y11" s="113"/>
      <c r="Z11" s="114" t="s">
        <v>162</v>
      </c>
      <c r="AA11" s="113"/>
      <c r="AB11" s="114" t="s">
        <v>163</v>
      </c>
      <c r="AC11" s="113"/>
      <c r="AD11" s="114" t="s">
        <v>156</v>
      </c>
    </row>
    <row r="12" spans="4:30" s="95" customFormat="1" ht="19.5" customHeight="1">
      <c r="D12" s="115"/>
      <c r="E12" s="113"/>
      <c r="F12" s="115" t="s">
        <v>164</v>
      </c>
      <c r="G12" s="113"/>
      <c r="H12" s="115" t="s">
        <v>165</v>
      </c>
      <c r="I12" s="113"/>
      <c r="J12" s="115" t="s">
        <v>166</v>
      </c>
      <c r="K12" s="113"/>
      <c r="L12" s="114" t="s">
        <v>167</v>
      </c>
      <c r="M12" s="114"/>
      <c r="N12" s="114" t="s">
        <v>168</v>
      </c>
      <c r="P12" s="142" t="s">
        <v>169</v>
      </c>
      <c r="R12" s="142" t="s">
        <v>170</v>
      </c>
      <c r="T12" s="114" t="s">
        <v>171</v>
      </c>
      <c r="U12" s="113"/>
      <c r="V12" s="114" t="s">
        <v>172</v>
      </c>
      <c r="W12" s="113"/>
      <c r="X12" s="114" t="s">
        <v>173</v>
      </c>
      <c r="Y12" s="113"/>
      <c r="Z12" s="114" t="s">
        <v>174</v>
      </c>
      <c r="AA12" s="113"/>
      <c r="AB12" s="114" t="s">
        <v>175</v>
      </c>
      <c r="AC12" s="113"/>
      <c r="AD12" s="114" t="s">
        <v>176</v>
      </c>
    </row>
    <row r="13" spans="4:30" s="95" customFormat="1" ht="19.5" customHeight="1">
      <c r="D13" s="115"/>
      <c r="E13" s="113"/>
      <c r="F13" s="115" t="s">
        <v>177</v>
      </c>
      <c r="G13" s="113"/>
      <c r="H13" s="115" t="s">
        <v>178</v>
      </c>
      <c r="I13" s="113"/>
      <c r="J13" s="115" t="s">
        <v>179</v>
      </c>
      <c r="K13" s="113"/>
      <c r="L13" s="114" t="s">
        <v>180</v>
      </c>
      <c r="M13" s="114"/>
      <c r="N13" s="114" t="s">
        <v>181</v>
      </c>
      <c r="P13" s="142" t="s">
        <v>182</v>
      </c>
      <c r="R13" s="142" t="s">
        <v>183</v>
      </c>
      <c r="T13" s="114" t="s">
        <v>184</v>
      </c>
      <c r="U13" s="113"/>
      <c r="V13" s="114" t="s">
        <v>185</v>
      </c>
      <c r="W13" s="113"/>
      <c r="X13" s="114" t="s">
        <v>186</v>
      </c>
      <c r="Y13" s="113"/>
      <c r="Z13" s="114" t="s">
        <v>187</v>
      </c>
      <c r="AA13" s="113"/>
      <c r="AB13" s="114" t="s">
        <v>188</v>
      </c>
      <c r="AC13" s="113"/>
      <c r="AD13" s="114" t="s">
        <v>186</v>
      </c>
    </row>
    <row r="14" spans="4:30" s="95" customFormat="1" ht="19.5" customHeight="1">
      <c r="D14" s="116" t="s">
        <v>11</v>
      </c>
      <c r="E14" s="113"/>
      <c r="F14" s="117" t="s">
        <v>12</v>
      </c>
      <c r="G14" s="118"/>
      <c r="H14" s="117" t="s">
        <v>12</v>
      </c>
      <c r="I14" s="113"/>
      <c r="J14" s="117" t="s">
        <v>12</v>
      </c>
      <c r="K14" s="118"/>
      <c r="L14" s="117" t="s">
        <v>12</v>
      </c>
      <c r="M14" s="119"/>
      <c r="N14" s="117" t="s">
        <v>12</v>
      </c>
      <c r="P14" s="143" t="s">
        <v>12</v>
      </c>
      <c r="R14" s="143" t="s">
        <v>12</v>
      </c>
      <c r="T14" s="117" t="s">
        <v>12</v>
      </c>
      <c r="U14" s="113"/>
      <c r="V14" s="117" t="s">
        <v>12</v>
      </c>
      <c r="W14" s="113"/>
      <c r="X14" s="117" t="s">
        <v>12</v>
      </c>
      <c r="Y14" s="113"/>
      <c r="Z14" s="117" t="s">
        <v>12</v>
      </c>
      <c r="AA14" s="113"/>
      <c r="AB14" s="117" t="s">
        <v>12</v>
      </c>
      <c r="AC14" s="113"/>
      <c r="AD14" s="117" t="s">
        <v>12</v>
      </c>
    </row>
    <row r="15" spans="4:30" s="95" customFormat="1" ht="7.5" customHeight="1">
      <c r="D15" s="119"/>
      <c r="E15" s="113"/>
      <c r="F15" s="119"/>
      <c r="G15" s="118"/>
      <c r="H15" s="119"/>
      <c r="I15" s="113"/>
      <c r="J15" s="119"/>
      <c r="K15" s="118"/>
      <c r="L15" s="119"/>
      <c r="M15" s="119"/>
      <c r="N15" s="119"/>
      <c r="T15" s="119"/>
      <c r="U15" s="113"/>
      <c r="V15" s="119"/>
      <c r="W15" s="113"/>
      <c r="X15" s="119"/>
      <c r="Y15" s="113"/>
      <c r="Z15" s="113"/>
      <c r="AA15" s="113"/>
      <c r="AB15" s="119"/>
      <c r="AC15" s="113"/>
      <c r="AD15" s="119"/>
    </row>
    <row r="16" spans="1:30" s="95" customFormat="1" ht="19.5" customHeight="1">
      <c r="A16" s="120" t="s">
        <v>189</v>
      </c>
      <c r="B16" s="120"/>
      <c r="D16" s="121"/>
      <c r="E16" s="121"/>
      <c r="F16" s="121">
        <v>373000</v>
      </c>
      <c r="G16" s="121"/>
      <c r="H16" s="121">
        <v>3680616</v>
      </c>
      <c r="I16" s="121"/>
      <c r="J16" s="121">
        <v>37300</v>
      </c>
      <c r="K16" s="121"/>
      <c r="L16" s="121">
        <v>24149090</v>
      </c>
      <c r="M16" s="121"/>
      <c r="N16" s="121">
        <v>-693532</v>
      </c>
      <c r="O16" s="144"/>
      <c r="P16" s="121">
        <v>-17101</v>
      </c>
      <c r="Q16" s="144"/>
      <c r="R16" s="121">
        <v>295575</v>
      </c>
      <c r="S16" s="144"/>
      <c r="T16" s="121">
        <v>-8247</v>
      </c>
      <c r="U16" s="121"/>
      <c r="V16" s="121">
        <v>-5184</v>
      </c>
      <c r="W16" s="121"/>
      <c r="X16" s="144">
        <f>SUM(N16:V16)</f>
        <v>-428489</v>
      </c>
      <c r="Y16" s="121"/>
      <c r="Z16" s="144">
        <f>SUM(F16:L16,X16)</f>
        <v>27811517</v>
      </c>
      <c r="AA16" s="121"/>
      <c r="AB16" s="121">
        <v>1815361</v>
      </c>
      <c r="AC16" s="121"/>
      <c r="AD16" s="153">
        <f>SUM(Z16:AB16)</f>
        <v>29626878</v>
      </c>
    </row>
    <row r="17" spans="1:30" s="95" customFormat="1" ht="7.5" customHeight="1">
      <c r="A17" s="122"/>
      <c r="B17" s="123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44"/>
      <c r="P17" s="121"/>
      <c r="Q17" s="144"/>
      <c r="R17" s="121"/>
      <c r="S17" s="144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s="95" customFormat="1" ht="19.5" customHeight="1">
      <c r="A18" s="120" t="s">
        <v>190</v>
      </c>
      <c r="B18" s="124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44"/>
      <c r="P18" s="121"/>
      <c r="Q18" s="144"/>
      <c r="R18" s="121"/>
      <c r="S18" s="144"/>
      <c r="T18" s="121"/>
      <c r="U18" s="121"/>
      <c r="V18" s="121"/>
      <c r="W18" s="121"/>
      <c r="X18" s="121"/>
      <c r="Y18" s="121"/>
      <c r="Z18" s="144"/>
      <c r="AA18" s="121"/>
      <c r="AB18" s="121"/>
      <c r="AC18" s="121"/>
      <c r="AD18" s="121"/>
    </row>
    <row r="19" spans="1:30" s="95" customFormat="1" ht="19.5" customHeight="1">
      <c r="A19" s="107" t="s">
        <v>191</v>
      </c>
      <c r="B19" s="124"/>
      <c r="D19" s="125"/>
      <c r="E19" s="121"/>
      <c r="F19" s="121">
        <v>0</v>
      </c>
      <c r="G19" s="121"/>
      <c r="H19" s="121">
        <v>0</v>
      </c>
      <c r="I19" s="121"/>
      <c r="J19" s="121">
        <v>0</v>
      </c>
      <c r="K19" s="121"/>
      <c r="L19" s="121">
        <v>0</v>
      </c>
      <c r="M19" s="121"/>
      <c r="N19" s="121">
        <v>0</v>
      </c>
      <c r="O19" s="144"/>
      <c r="P19" s="121">
        <v>0</v>
      </c>
      <c r="Q19" s="144"/>
      <c r="R19" s="121">
        <v>0</v>
      </c>
      <c r="S19" s="144"/>
      <c r="T19" s="121">
        <v>0</v>
      </c>
      <c r="U19" s="121"/>
      <c r="V19" s="121">
        <v>0</v>
      </c>
      <c r="W19" s="121"/>
      <c r="X19" s="144">
        <v>0</v>
      </c>
      <c r="Y19" s="121"/>
      <c r="Z19" s="144">
        <f>SUM(F19:L19,X19)</f>
        <v>0</v>
      </c>
      <c r="AA19" s="121"/>
      <c r="AB19" s="121">
        <v>368532</v>
      </c>
      <c r="AC19" s="121"/>
      <c r="AD19" s="153">
        <f>SUM(Z19:AB19)</f>
        <v>368532</v>
      </c>
    </row>
    <row r="20" spans="1:30" s="95" customFormat="1" ht="19.5" customHeight="1">
      <c r="A20" s="107" t="s">
        <v>192</v>
      </c>
      <c r="B20" s="124"/>
      <c r="D20" s="125"/>
      <c r="E20" s="121"/>
      <c r="F20" s="121">
        <v>0</v>
      </c>
      <c r="G20" s="121"/>
      <c r="H20" s="121">
        <v>0</v>
      </c>
      <c r="I20" s="121"/>
      <c r="J20" s="121">
        <v>0</v>
      </c>
      <c r="K20" s="121"/>
      <c r="L20" s="121">
        <v>0</v>
      </c>
      <c r="M20" s="121"/>
      <c r="N20" s="121">
        <v>-71481</v>
      </c>
      <c r="O20" s="144"/>
      <c r="P20" s="121">
        <v>0</v>
      </c>
      <c r="Q20" s="144"/>
      <c r="R20" s="121">
        <v>0</v>
      </c>
      <c r="S20" s="144"/>
      <c r="T20" s="121">
        <v>0</v>
      </c>
      <c r="U20" s="121"/>
      <c r="V20" s="121">
        <v>0</v>
      </c>
      <c r="W20" s="121"/>
      <c r="X20" s="144">
        <f>SUM(N20:V20)</f>
        <v>-71481</v>
      </c>
      <c r="Y20" s="121"/>
      <c r="Z20" s="144">
        <f>SUM(F20:L20,X20)</f>
        <v>-71481</v>
      </c>
      <c r="AA20" s="121"/>
      <c r="AB20" s="121">
        <v>548238</v>
      </c>
      <c r="AC20" s="121"/>
      <c r="AD20" s="153">
        <f>SUM(Z20:AB20)</f>
        <v>476757</v>
      </c>
    </row>
    <row r="21" spans="1:30" s="95" customFormat="1" ht="19.5" customHeight="1">
      <c r="A21" s="107" t="s">
        <v>193</v>
      </c>
      <c r="B21" s="124"/>
      <c r="D21" s="125">
        <v>22</v>
      </c>
      <c r="E21" s="121"/>
      <c r="F21" s="121">
        <v>0</v>
      </c>
      <c r="G21" s="121"/>
      <c r="H21" s="121">
        <v>0</v>
      </c>
      <c r="I21" s="121"/>
      <c r="J21" s="121">
        <v>0</v>
      </c>
      <c r="K21" s="121"/>
      <c r="L21" s="121">
        <v>-1119000</v>
      </c>
      <c r="M21" s="121"/>
      <c r="N21" s="121">
        <v>0</v>
      </c>
      <c r="O21" s="144"/>
      <c r="P21" s="121">
        <v>0</v>
      </c>
      <c r="Q21" s="144"/>
      <c r="R21" s="121">
        <v>0</v>
      </c>
      <c r="S21" s="144"/>
      <c r="T21" s="121">
        <v>0</v>
      </c>
      <c r="U21" s="121"/>
      <c r="V21" s="121">
        <v>0</v>
      </c>
      <c r="W21" s="121"/>
      <c r="X21" s="144">
        <f>SUM(N21:V21)</f>
        <v>0</v>
      </c>
      <c r="Y21" s="121"/>
      <c r="Z21" s="144">
        <f>SUM(F21:L21,X21)</f>
        <v>-1119000</v>
      </c>
      <c r="AA21" s="121"/>
      <c r="AB21" s="121">
        <v>0</v>
      </c>
      <c r="AC21" s="121"/>
      <c r="AD21" s="153">
        <f>SUM(Z21:AB21)</f>
        <v>-1119000</v>
      </c>
    </row>
    <row r="22" spans="1:30" s="95" customFormat="1" ht="19.5" customHeight="1">
      <c r="A22" s="107" t="s">
        <v>132</v>
      </c>
      <c r="B22" s="124"/>
      <c r="D22" s="125"/>
      <c r="E22" s="121"/>
      <c r="F22" s="126">
        <v>0</v>
      </c>
      <c r="G22" s="121"/>
      <c r="H22" s="126">
        <v>0</v>
      </c>
      <c r="I22" s="121"/>
      <c r="J22" s="126">
        <v>0</v>
      </c>
      <c r="K22" s="121"/>
      <c r="L22" s="126">
        <v>4218760</v>
      </c>
      <c r="M22" s="121"/>
      <c r="N22" s="126">
        <v>0</v>
      </c>
      <c r="O22" s="144"/>
      <c r="P22" s="126">
        <v>0</v>
      </c>
      <c r="Q22" s="144"/>
      <c r="R22" s="126">
        <v>-322243</v>
      </c>
      <c r="S22" s="144"/>
      <c r="T22" s="126">
        <v>217195</v>
      </c>
      <c r="U22" s="121"/>
      <c r="V22" s="146">
        <v>1714</v>
      </c>
      <c r="W22" s="121"/>
      <c r="X22" s="146">
        <f>SUM(N22:V22)</f>
        <v>-103334</v>
      </c>
      <c r="Y22" s="121"/>
      <c r="Z22" s="146">
        <f>SUM(F22:L22,X22)</f>
        <v>4115426</v>
      </c>
      <c r="AA22" s="121"/>
      <c r="AB22" s="126">
        <v>-49952</v>
      </c>
      <c r="AC22" s="121"/>
      <c r="AD22" s="154">
        <f>SUM(Z22:AB22)</f>
        <v>4065474</v>
      </c>
    </row>
    <row r="23" spans="1:30" s="95" customFormat="1" ht="7.5" customHeight="1">
      <c r="A23" s="127"/>
      <c r="D23" s="128"/>
      <c r="E23" s="129"/>
      <c r="F23" s="128"/>
      <c r="G23" s="128"/>
      <c r="H23" s="128"/>
      <c r="I23" s="128"/>
      <c r="J23" s="128"/>
      <c r="K23" s="128"/>
      <c r="L23" s="128"/>
      <c r="M23" s="128"/>
      <c r="N23" s="128"/>
      <c r="O23" s="144"/>
      <c r="P23" s="128"/>
      <c r="Q23" s="144"/>
      <c r="R23" s="128"/>
      <c r="S23" s="144"/>
      <c r="T23" s="128"/>
      <c r="U23" s="128"/>
      <c r="V23" s="128"/>
      <c r="W23" s="128"/>
      <c r="X23" s="128"/>
      <c r="Y23" s="128"/>
      <c r="Z23" s="128"/>
      <c r="AA23" s="128"/>
      <c r="AB23" s="155"/>
      <c r="AC23" s="155"/>
      <c r="AD23" s="155"/>
    </row>
    <row r="24" spans="1:30" s="95" customFormat="1" ht="19.5" customHeight="1">
      <c r="A24" s="122" t="s">
        <v>194</v>
      </c>
      <c r="D24" s="121"/>
      <c r="E24" s="129"/>
      <c r="F24" s="130">
        <f>SUM(F16:F22)</f>
        <v>373000</v>
      </c>
      <c r="G24" s="121"/>
      <c r="H24" s="130">
        <f>SUM(H16:H22)</f>
        <v>3680616</v>
      </c>
      <c r="I24" s="121"/>
      <c r="J24" s="130">
        <f>SUM(J16:J22)</f>
        <v>37300</v>
      </c>
      <c r="K24" s="121"/>
      <c r="L24" s="130">
        <f>SUM(L16:L22)</f>
        <v>27248850</v>
      </c>
      <c r="M24" s="128"/>
      <c r="N24" s="130">
        <f>SUM(N16:N22)</f>
        <v>-765013</v>
      </c>
      <c r="O24" s="144"/>
      <c r="P24" s="130">
        <f>SUM(P16:P22)</f>
        <v>-17101</v>
      </c>
      <c r="Q24" s="144"/>
      <c r="R24" s="130">
        <f>SUM(R16:R22)</f>
        <v>-26668</v>
      </c>
      <c r="S24" s="144"/>
      <c r="T24" s="130">
        <f>SUM(T16:T22)</f>
        <v>208948</v>
      </c>
      <c r="U24" s="121"/>
      <c r="V24" s="130">
        <f>SUM(V16:V22)</f>
        <v>-3470</v>
      </c>
      <c r="W24" s="121"/>
      <c r="X24" s="130">
        <f>SUM(X16:X22)</f>
        <v>-603304</v>
      </c>
      <c r="Y24" s="121"/>
      <c r="Z24" s="130">
        <f>SUM(Z16:Z22)</f>
        <v>30736462</v>
      </c>
      <c r="AA24" s="121"/>
      <c r="AB24" s="130">
        <f>SUM(AB16:AB22)</f>
        <v>2682179</v>
      </c>
      <c r="AC24" s="156"/>
      <c r="AD24" s="130">
        <f>SUM(AD16:AD22)</f>
        <v>33418641</v>
      </c>
    </row>
    <row r="25" spans="1:30" s="95" customFormat="1" ht="19.5" customHeight="1">
      <c r="A25" s="120"/>
      <c r="D25" s="121"/>
      <c r="E25" s="129"/>
      <c r="F25" s="128"/>
      <c r="G25" s="121"/>
      <c r="H25" s="128"/>
      <c r="I25" s="121"/>
      <c r="J25" s="128"/>
      <c r="K25" s="121"/>
      <c r="L25" s="128"/>
      <c r="M25" s="128"/>
      <c r="N25" s="128"/>
      <c r="T25" s="128"/>
      <c r="U25" s="121"/>
      <c r="V25" s="128"/>
      <c r="W25" s="121"/>
      <c r="X25" s="128"/>
      <c r="Y25" s="121"/>
      <c r="Z25" s="128"/>
      <c r="AA25" s="121"/>
      <c r="AB25" s="128"/>
      <c r="AC25" s="156"/>
      <c r="AD25" s="128"/>
    </row>
    <row r="26" spans="1:30" s="95" customFormat="1" ht="19.5" customHeight="1">
      <c r="A26" s="120" t="s">
        <v>195</v>
      </c>
      <c r="B26" s="120"/>
      <c r="D26" s="121"/>
      <c r="E26" s="121"/>
      <c r="F26" s="131">
        <v>373000</v>
      </c>
      <c r="G26" s="121"/>
      <c r="H26" s="131">
        <v>3680616</v>
      </c>
      <c r="I26" s="121"/>
      <c r="J26" s="131">
        <v>37300</v>
      </c>
      <c r="K26" s="121"/>
      <c r="L26" s="131">
        <v>29130158</v>
      </c>
      <c r="M26" s="121"/>
      <c r="N26" s="131">
        <v>-765013</v>
      </c>
      <c r="P26" s="131">
        <v>-12757</v>
      </c>
      <c r="R26" s="131">
        <v>-112786</v>
      </c>
      <c r="T26" s="131">
        <v>167854</v>
      </c>
      <c r="U26" s="121"/>
      <c r="V26" s="131">
        <v>2649</v>
      </c>
      <c r="W26" s="121"/>
      <c r="X26" s="147">
        <v>-720053</v>
      </c>
      <c r="Y26" s="121"/>
      <c r="Z26" s="147">
        <f>SUM(F26,H26,J26,L26,X26)</f>
        <v>32501021</v>
      </c>
      <c r="AA26" s="121"/>
      <c r="AB26" s="131">
        <f>'2-4'!H142</f>
        <v>2600699</v>
      </c>
      <c r="AC26" s="121"/>
      <c r="AD26" s="157">
        <f>SUM(Z26:AB26)</f>
        <v>35101720</v>
      </c>
    </row>
    <row r="27" spans="1:30" s="95" customFormat="1" ht="7.5" customHeight="1">
      <c r="A27" s="122"/>
      <c r="B27" s="123"/>
      <c r="D27" s="121"/>
      <c r="E27" s="121"/>
      <c r="F27" s="131"/>
      <c r="G27" s="121"/>
      <c r="H27" s="131"/>
      <c r="I27" s="121"/>
      <c r="J27" s="131"/>
      <c r="K27" s="121"/>
      <c r="L27" s="131"/>
      <c r="M27" s="121"/>
      <c r="N27" s="131"/>
      <c r="P27" s="131"/>
      <c r="R27" s="131"/>
      <c r="T27" s="131"/>
      <c r="U27" s="121"/>
      <c r="V27" s="131"/>
      <c r="W27" s="121"/>
      <c r="X27" s="131"/>
      <c r="Y27" s="121"/>
      <c r="Z27" s="131"/>
      <c r="AA27" s="121"/>
      <c r="AB27" s="131"/>
      <c r="AC27" s="121"/>
      <c r="AD27" s="131"/>
    </row>
    <row r="28" spans="1:30" s="95" customFormat="1" ht="19.5" customHeight="1">
      <c r="A28" s="120" t="s">
        <v>190</v>
      </c>
      <c r="B28" s="124"/>
      <c r="D28" s="121"/>
      <c r="E28" s="121"/>
      <c r="F28" s="131"/>
      <c r="G28" s="121"/>
      <c r="H28" s="131"/>
      <c r="I28" s="121"/>
      <c r="J28" s="131"/>
      <c r="K28" s="121"/>
      <c r="L28" s="131"/>
      <c r="M28" s="121"/>
      <c r="N28" s="131"/>
      <c r="P28" s="131"/>
      <c r="R28" s="131"/>
      <c r="T28" s="131"/>
      <c r="U28" s="121"/>
      <c r="V28" s="131"/>
      <c r="W28" s="121"/>
      <c r="X28" s="131"/>
      <c r="Y28" s="121"/>
      <c r="Z28" s="147"/>
      <c r="AA28" s="121"/>
      <c r="AB28" s="131"/>
      <c r="AC28" s="121"/>
      <c r="AD28" s="131"/>
    </row>
    <row r="29" spans="1:30" s="95" customFormat="1" ht="19.5" customHeight="1">
      <c r="A29" s="124" t="s">
        <v>196</v>
      </c>
      <c r="B29" s="124"/>
      <c r="D29" s="132">
        <v>13.1</v>
      </c>
      <c r="E29" s="121"/>
      <c r="F29" s="131">
        <v>0</v>
      </c>
      <c r="G29" s="121"/>
      <c r="H29" s="131">
        <v>0</v>
      </c>
      <c r="I29" s="121"/>
      <c r="J29" s="131">
        <v>0</v>
      </c>
      <c r="K29" s="121"/>
      <c r="L29" s="131">
        <v>0</v>
      </c>
      <c r="M29" s="121"/>
      <c r="N29" s="131">
        <v>0</v>
      </c>
      <c r="P29" s="131">
        <v>0</v>
      </c>
      <c r="R29" s="131">
        <v>0</v>
      </c>
      <c r="T29" s="131">
        <v>0</v>
      </c>
      <c r="U29" s="121"/>
      <c r="V29" s="131">
        <v>0</v>
      </c>
      <c r="W29" s="121"/>
      <c r="X29" s="131">
        <v>0</v>
      </c>
      <c r="Y29" s="121"/>
      <c r="Z29" s="147">
        <f aca="true" t="shared" si="0" ref="Z29:Z33">SUM(F29,H29,J29,L29,X29)</f>
        <v>0</v>
      </c>
      <c r="AA29" s="121"/>
      <c r="AB29" s="131">
        <v>1</v>
      </c>
      <c r="AC29" s="121"/>
      <c r="AD29" s="157">
        <f aca="true" t="shared" si="1" ref="AD29:AD33">SUM(Z29:AB29)</f>
        <v>1</v>
      </c>
    </row>
    <row r="30" spans="1:30" s="95" customFormat="1" ht="19.5" customHeight="1">
      <c r="A30" s="124" t="s">
        <v>192</v>
      </c>
      <c r="B30" s="124"/>
      <c r="D30" s="132"/>
      <c r="E30" s="121"/>
      <c r="F30" s="131">
        <v>0</v>
      </c>
      <c r="G30" s="121"/>
      <c r="H30" s="131">
        <v>0</v>
      </c>
      <c r="I30" s="121"/>
      <c r="J30" s="131">
        <v>0</v>
      </c>
      <c r="K30" s="121"/>
      <c r="L30" s="131">
        <v>0</v>
      </c>
      <c r="M30" s="121"/>
      <c r="N30" s="131">
        <v>0</v>
      </c>
      <c r="P30" s="131">
        <v>0</v>
      </c>
      <c r="R30" s="131">
        <v>0</v>
      </c>
      <c r="T30" s="131">
        <v>0</v>
      </c>
      <c r="U30" s="121"/>
      <c r="V30" s="131">
        <v>0</v>
      </c>
      <c r="W30" s="121"/>
      <c r="X30" s="131">
        <v>0</v>
      </c>
      <c r="Y30" s="121"/>
      <c r="Z30" s="147">
        <f t="shared" si="0"/>
        <v>0</v>
      </c>
      <c r="AA30" s="121"/>
      <c r="AB30" s="131">
        <v>12500</v>
      </c>
      <c r="AC30" s="121"/>
      <c r="AD30" s="157">
        <f t="shared" si="1"/>
        <v>12500</v>
      </c>
    </row>
    <row r="31" spans="1:30" s="95" customFormat="1" ht="19.5" customHeight="1">
      <c r="A31" s="124" t="s">
        <v>197</v>
      </c>
      <c r="B31" s="124"/>
      <c r="D31" s="132"/>
      <c r="E31" s="121"/>
      <c r="F31" s="131">
        <v>0</v>
      </c>
      <c r="G31" s="121"/>
      <c r="H31" s="131">
        <v>0</v>
      </c>
      <c r="I31" s="121"/>
      <c r="J31" s="131">
        <v>0</v>
      </c>
      <c r="K31" s="121"/>
      <c r="L31" s="131">
        <v>0</v>
      </c>
      <c r="M31" s="121"/>
      <c r="N31" s="131">
        <v>0</v>
      </c>
      <c r="P31" s="131">
        <v>0</v>
      </c>
      <c r="R31" s="131">
        <v>0</v>
      </c>
      <c r="T31" s="131">
        <v>0</v>
      </c>
      <c r="U31" s="121"/>
      <c r="V31" s="131">
        <v>0</v>
      </c>
      <c r="W31" s="121"/>
      <c r="X31" s="131">
        <v>0</v>
      </c>
      <c r="Y31" s="121"/>
      <c r="Z31" s="147">
        <f aca="true" t="shared" si="2" ref="Z31">SUM(F31,H31,J31,L31,X31)</f>
        <v>0</v>
      </c>
      <c r="AA31" s="121"/>
      <c r="AB31" s="131">
        <v>-8541</v>
      </c>
      <c r="AC31" s="121"/>
      <c r="AD31" s="157">
        <f aca="true" t="shared" si="3" ref="AD31">SUM(Z31:AB31)</f>
        <v>-8541</v>
      </c>
    </row>
    <row r="32" spans="1:30" s="96" customFormat="1" ht="19.5" customHeight="1">
      <c r="A32" s="95" t="s">
        <v>193</v>
      </c>
      <c r="B32" s="123"/>
      <c r="C32" s="95"/>
      <c r="D32" s="125">
        <v>22</v>
      </c>
      <c r="E32" s="121"/>
      <c r="F32" s="131">
        <v>0</v>
      </c>
      <c r="G32" s="121"/>
      <c r="H32" s="131">
        <v>0</v>
      </c>
      <c r="I32" s="121"/>
      <c r="J32" s="131">
        <v>0</v>
      </c>
      <c r="K32" s="121"/>
      <c r="L32" s="131">
        <f>'12'!$L$25</f>
        <v>-1119000</v>
      </c>
      <c r="M32" s="121"/>
      <c r="N32" s="131">
        <v>0</v>
      </c>
      <c r="O32" s="95"/>
      <c r="P32" s="131">
        <v>0</v>
      </c>
      <c r="Q32" s="95"/>
      <c r="R32" s="131">
        <v>0</v>
      </c>
      <c r="S32" s="95"/>
      <c r="T32" s="131">
        <v>0</v>
      </c>
      <c r="U32" s="121"/>
      <c r="V32" s="131">
        <v>0</v>
      </c>
      <c r="W32" s="121"/>
      <c r="X32" s="147">
        <f>SUM(N32:V32)</f>
        <v>0</v>
      </c>
      <c r="Y32" s="121"/>
      <c r="Z32" s="147">
        <f t="shared" si="0"/>
        <v>-1119000</v>
      </c>
      <c r="AA32" s="121"/>
      <c r="AB32" s="131">
        <v>0</v>
      </c>
      <c r="AC32" s="121"/>
      <c r="AD32" s="157">
        <f t="shared" si="1"/>
        <v>-1119000</v>
      </c>
    </row>
    <row r="33" spans="1:30" s="95" customFormat="1" ht="19.5" customHeight="1">
      <c r="A33" s="107" t="s">
        <v>132</v>
      </c>
      <c r="B33" s="124"/>
      <c r="D33" s="132"/>
      <c r="E33" s="121"/>
      <c r="F33" s="133">
        <v>0</v>
      </c>
      <c r="G33" s="121"/>
      <c r="H33" s="133">
        <v>0</v>
      </c>
      <c r="I33" s="121"/>
      <c r="J33" s="133">
        <v>0</v>
      </c>
      <c r="K33" s="121"/>
      <c r="L33" s="133">
        <f>'8-10 (9m)'!F96</f>
        <v>5432036</v>
      </c>
      <c r="M33" s="121"/>
      <c r="N33" s="133">
        <v>0</v>
      </c>
      <c r="P33" s="133">
        <v>0</v>
      </c>
      <c r="R33" s="133">
        <v>-140612</v>
      </c>
      <c r="T33" s="133">
        <v>-104410</v>
      </c>
      <c r="U33" s="121"/>
      <c r="V33" s="148">
        <v>6203</v>
      </c>
      <c r="W33" s="121"/>
      <c r="X33" s="148">
        <f aca="true" t="shared" si="4" ref="X33">SUM(N33:V33)</f>
        <v>-238819</v>
      </c>
      <c r="Y33" s="121"/>
      <c r="Z33" s="148">
        <f t="shared" si="0"/>
        <v>5193217</v>
      </c>
      <c r="AA33" s="121"/>
      <c r="AB33" s="133">
        <f>'8-10 (9m)'!F103</f>
        <v>-334653</v>
      </c>
      <c r="AC33" s="121"/>
      <c r="AD33" s="158">
        <f t="shared" si="1"/>
        <v>4858564</v>
      </c>
    </row>
    <row r="34" spans="1:30" s="95" customFormat="1" ht="7.5" customHeight="1">
      <c r="A34" s="127"/>
      <c r="D34" s="128"/>
      <c r="E34" s="129"/>
      <c r="F34" s="134"/>
      <c r="G34" s="128"/>
      <c r="H34" s="134"/>
      <c r="I34" s="128"/>
      <c r="J34" s="134"/>
      <c r="K34" s="128"/>
      <c r="L34" s="134"/>
      <c r="M34" s="128"/>
      <c r="N34" s="134"/>
      <c r="P34" s="134"/>
      <c r="R34" s="134"/>
      <c r="T34" s="134"/>
      <c r="U34" s="128"/>
      <c r="V34" s="134"/>
      <c r="W34" s="128"/>
      <c r="X34" s="134"/>
      <c r="Y34" s="128"/>
      <c r="Z34" s="134"/>
      <c r="AA34" s="128"/>
      <c r="AB34" s="159"/>
      <c r="AC34" s="155"/>
      <c r="AD34" s="159"/>
    </row>
    <row r="35" spans="1:30" s="95" customFormat="1" ht="19.5" customHeight="1">
      <c r="A35" s="122" t="s">
        <v>198</v>
      </c>
      <c r="D35" s="121"/>
      <c r="E35" s="129"/>
      <c r="F35" s="135">
        <f>SUM(F26:F33)</f>
        <v>373000</v>
      </c>
      <c r="G35" s="121"/>
      <c r="H35" s="135">
        <f>SUM(H26:H33)</f>
        <v>3680616</v>
      </c>
      <c r="I35" s="121"/>
      <c r="J35" s="135">
        <f>SUM(J26:J33)</f>
        <v>37300</v>
      </c>
      <c r="K35" s="121"/>
      <c r="L35" s="135">
        <f>SUM(L26:L33)</f>
        <v>33443194</v>
      </c>
      <c r="M35" s="128"/>
      <c r="N35" s="135">
        <f>SUM(N26:N33)</f>
        <v>-765013</v>
      </c>
      <c r="P35" s="135">
        <f>SUM(P26:P33)</f>
        <v>-12757</v>
      </c>
      <c r="R35" s="135">
        <f>SUM(R26:R33)</f>
        <v>-253398</v>
      </c>
      <c r="T35" s="135">
        <f>SUM(T26:T33)</f>
        <v>63444</v>
      </c>
      <c r="U35" s="121"/>
      <c r="V35" s="135">
        <f>SUM(V26:V33)</f>
        <v>8852</v>
      </c>
      <c r="W35" s="121"/>
      <c r="X35" s="135">
        <f>SUM(X26:X33)</f>
        <v>-958872</v>
      </c>
      <c r="Y35" s="121"/>
      <c r="Z35" s="135">
        <f>SUM(Z26:Z33)</f>
        <v>36575238</v>
      </c>
      <c r="AA35" s="121"/>
      <c r="AB35" s="135">
        <f>SUM(AB26:AB33)</f>
        <v>2270006</v>
      </c>
      <c r="AC35" s="156"/>
      <c r="AD35" s="135">
        <f>SUM(AD26:AD33)</f>
        <v>38845244</v>
      </c>
    </row>
    <row r="36" spans="1:30" s="95" customFormat="1" ht="19.5" customHeight="1">
      <c r="A36" s="120"/>
      <c r="D36" s="121"/>
      <c r="E36" s="129"/>
      <c r="F36" s="128"/>
      <c r="G36" s="121"/>
      <c r="H36" s="128"/>
      <c r="I36" s="121"/>
      <c r="J36" s="128"/>
      <c r="K36" s="121"/>
      <c r="L36" s="128"/>
      <c r="M36" s="128"/>
      <c r="N36" s="128"/>
      <c r="T36" s="128"/>
      <c r="U36" s="121"/>
      <c r="V36" s="128"/>
      <c r="W36" s="121"/>
      <c r="X36" s="128"/>
      <c r="Y36" s="121"/>
      <c r="Z36" s="128"/>
      <c r="AA36" s="121"/>
      <c r="AB36" s="128"/>
      <c r="AC36" s="156"/>
      <c r="AD36" s="128"/>
    </row>
    <row r="37" spans="1:30" s="95" customFormat="1" ht="19.5" customHeight="1">
      <c r="A37" s="120"/>
      <c r="D37" s="121"/>
      <c r="E37" s="129"/>
      <c r="F37" s="128"/>
      <c r="G37" s="121"/>
      <c r="H37" s="128"/>
      <c r="I37" s="121"/>
      <c r="J37" s="128"/>
      <c r="K37" s="121"/>
      <c r="L37" s="128"/>
      <c r="M37" s="128"/>
      <c r="N37" s="128"/>
      <c r="T37" s="128"/>
      <c r="U37" s="121"/>
      <c r="V37" s="128"/>
      <c r="W37" s="121"/>
      <c r="X37" s="128"/>
      <c r="Y37" s="121"/>
      <c r="Z37" s="128"/>
      <c r="AA37" s="121"/>
      <c r="AB37" s="128"/>
      <c r="AC37" s="156"/>
      <c r="AD37" s="128"/>
    </row>
    <row r="38" ht="11.25" customHeight="1">
      <c r="C38" s="95"/>
    </row>
    <row r="39" spans="1:30" s="97" customFormat="1" ht="21.75" customHeight="1">
      <c r="A39" s="136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39" s="137"/>
      <c r="D39" s="105"/>
      <c r="E39" s="106"/>
      <c r="F39" s="105"/>
      <c r="G39" s="106"/>
      <c r="H39" s="105"/>
      <c r="I39" s="106"/>
      <c r="J39" s="105"/>
      <c r="K39" s="106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6"/>
      <c r="Z39" s="105"/>
      <c r="AA39" s="106"/>
      <c r="AB39" s="106"/>
      <c r="AC39" s="106"/>
      <c r="AD39" s="105"/>
    </row>
    <row r="48" ht="3" customHeight="1"/>
  </sheetData>
  <sheetProtection/>
  <mergeCells count="3">
    <mergeCell ref="F6:Z6"/>
    <mergeCell ref="N7:X7"/>
    <mergeCell ref="P8:V8"/>
  </mergeCells>
  <printOptions/>
  <pageMargins left="0.3" right="0.3" top="0.5" bottom="0.6" header="0.49" footer="0.4"/>
  <pageSetup firstPageNumber="11" useFirstPageNumber="1" fitToHeight="0" horizontalDpi="1200" verticalDpi="1200" orientation="landscape" paperSize="9" scale="75"/>
  <headerFooter>
    <oddFooter>&amp;R&amp;"Browallia New,Regular"&amp;13&amp;P</oddFooter>
    <evenFooter>&amp;R&amp;"Browallia New,Regular"&amp;13 3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35"/>
  <sheetViews>
    <sheetView zoomScaleSheetLayoutView="70" workbookViewId="0" topLeftCell="A1">
      <selection activeCell="F33" sqref="F33"/>
    </sheetView>
  </sheetViews>
  <sheetFormatPr defaultColWidth="9.28125" defaultRowHeight="15.75" customHeight="1"/>
  <cols>
    <col min="1" max="2" width="1.57421875" style="1" customWidth="1"/>
    <col min="3" max="3" width="37.421875" style="1" customWidth="1"/>
    <col min="4" max="4" width="8.57421875" style="53" customWidth="1"/>
    <col min="5" max="5" width="0.71875" style="2" customWidth="1"/>
    <col min="6" max="6" width="11.7109375" style="54" customWidth="1"/>
    <col min="7" max="7" width="0.71875" style="3" customWidth="1"/>
    <col min="8" max="8" width="14.7109375" style="55" customWidth="1"/>
    <col min="9" max="9" width="0.71875" style="55" customWidth="1"/>
    <col min="10" max="10" width="11.421875" style="3" customWidth="1"/>
    <col min="11" max="11" width="0.71875" style="3" customWidth="1"/>
    <col min="12" max="12" width="12.7109375" style="3" customWidth="1"/>
    <col min="13" max="13" width="0.71875" style="3" customWidth="1"/>
    <col min="14" max="14" width="14.421875" style="3" customWidth="1"/>
    <col min="15" max="15" width="0.71875" style="3" customWidth="1"/>
    <col min="16" max="16" width="13.57421875" style="3" customWidth="1"/>
    <col min="17" max="17" width="0.71875" style="3" customWidth="1"/>
    <col min="18" max="18" width="13.7109375" style="3" customWidth="1"/>
    <col min="19" max="19" width="0.71875" style="3" customWidth="1"/>
    <col min="20" max="20" width="13.421875" style="3" customWidth="1"/>
    <col min="21" max="21" width="9.140625" style="56" customWidth="1"/>
    <col min="22" max="16384" width="9.140625" style="5" customWidth="1"/>
  </cols>
  <sheetData>
    <row r="1" spans="1:20" ht="19.5" customHeight="1">
      <c r="A1" s="6" t="s">
        <v>0</v>
      </c>
      <c r="B1" s="6"/>
      <c r="C1" s="6"/>
      <c r="H1" s="57"/>
      <c r="I1" s="57"/>
      <c r="J1" s="57"/>
      <c r="K1" s="57"/>
      <c r="L1" s="55"/>
      <c r="M1" s="55"/>
      <c r="N1" s="55"/>
      <c r="O1" s="55"/>
      <c r="P1" s="55"/>
      <c r="Q1" s="55"/>
      <c r="R1" s="55"/>
      <c r="S1" s="55"/>
      <c r="T1" s="16" t="s">
        <v>5</v>
      </c>
    </row>
    <row r="2" spans="1:20" ht="19.5" customHeight="1">
      <c r="A2" s="6" t="s">
        <v>146</v>
      </c>
      <c r="B2" s="6"/>
      <c r="C2" s="6"/>
      <c r="H2" s="57"/>
      <c r="I2" s="57"/>
      <c r="J2" s="57"/>
      <c r="K2" s="57"/>
      <c r="L2" s="55"/>
      <c r="M2" s="55"/>
      <c r="N2" s="55"/>
      <c r="O2" s="55"/>
      <c r="P2" s="55"/>
      <c r="Q2" s="55"/>
      <c r="R2" s="55"/>
      <c r="S2" s="55"/>
      <c r="T2" s="55"/>
    </row>
    <row r="3" spans="1:20" ht="19.5" customHeight="1">
      <c r="A3" s="8" t="s">
        <v>139</v>
      </c>
      <c r="B3" s="8"/>
      <c r="C3" s="8"/>
      <c r="D3" s="58"/>
      <c r="E3" s="9"/>
      <c r="F3" s="59"/>
      <c r="G3" s="11"/>
      <c r="H3" s="60"/>
      <c r="I3" s="60"/>
      <c r="J3" s="60"/>
      <c r="K3" s="60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6"/>
      <c r="B4" s="6"/>
      <c r="C4" s="6"/>
      <c r="H4" s="57"/>
      <c r="I4" s="57"/>
      <c r="J4" s="57"/>
      <c r="K4" s="57"/>
      <c r="L4" s="55"/>
      <c r="M4" s="55"/>
      <c r="N4" s="55"/>
      <c r="O4" s="55"/>
      <c r="P4" s="55"/>
      <c r="Q4" s="55"/>
      <c r="R4" s="55"/>
      <c r="S4" s="55"/>
      <c r="T4" s="55"/>
    </row>
    <row r="5" spans="1:21" s="52" customFormat="1" ht="19.5" customHeight="1">
      <c r="A5" s="61"/>
      <c r="B5" s="61"/>
      <c r="C5" s="61"/>
      <c r="D5" s="62"/>
      <c r="E5" s="63"/>
      <c r="F5" s="64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5"/>
      <c r="T5" s="91" t="s">
        <v>4</v>
      </c>
      <c r="U5" s="75"/>
    </row>
    <row r="6" spans="1:21" s="52" customFormat="1" ht="19.5" customHeight="1">
      <c r="A6" s="61"/>
      <c r="B6" s="61"/>
      <c r="C6" s="61"/>
      <c r="D6" s="62"/>
      <c r="E6" s="63"/>
      <c r="F6" s="67"/>
      <c r="G6" s="68"/>
      <c r="H6" s="69"/>
      <c r="I6" s="69"/>
      <c r="J6" s="75"/>
      <c r="K6" s="75"/>
      <c r="L6" s="75"/>
      <c r="M6" s="84"/>
      <c r="N6" s="85" t="s">
        <v>91</v>
      </c>
      <c r="O6" s="85"/>
      <c r="P6" s="85"/>
      <c r="Q6" s="85"/>
      <c r="R6" s="85"/>
      <c r="S6" s="68"/>
      <c r="T6" s="71"/>
      <c r="U6" s="75"/>
    </row>
    <row r="7" spans="1:21" s="52" customFormat="1" ht="19.5" customHeight="1">
      <c r="A7" s="61"/>
      <c r="B7" s="61"/>
      <c r="C7" s="61"/>
      <c r="D7" s="62"/>
      <c r="E7" s="63"/>
      <c r="F7" s="67"/>
      <c r="G7" s="68"/>
      <c r="H7" s="69"/>
      <c r="I7" s="69"/>
      <c r="J7" s="75"/>
      <c r="K7" s="75"/>
      <c r="L7" s="75"/>
      <c r="M7" s="84"/>
      <c r="N7" s="86" t="s">
        <v>116</v>
      </c>
      <c r="O7" s="86"/>
      <c r="P7" s="86"/>
      <c r="Q7" s="84"/>
      <c r="R7" s="84"/>
      <c r="S7" s="68"/>
      <c r="T7" s="71"/>
      <c r="U7" s="75"/>
    </row>
    <row r="8" spans="1:21" s="52" customFormat="1" ht="19.5" customHeight="1">
      <c r="A8" s="61"/>
      <c r="B8" s="61"/>
      <c r="C8" s="61"/>
      <c r="D8" s="62"/>
      <c r="E8" s="63"/>
      <c r="F8" s="67"/>
      <c r="G8" s="68"/>
      <c r="H8" s="69"/>
      <c r="I8" s="69"/>
      <c r="J8" s="84"/>
      <c r="K8" s="84"/>
      <c r="L8" s="84"/>
      <c r="M8" s="84"/>
      <c r="N8" s="71" t="s">
        <v>199</v>
      </c>
      <c r="O8" s="84"/>
      <c r="P8" s="71" t="s">
        <v>153</v>
      </c>
      <c r="Q8" s="84"/>
      <c r="R8" s="84"/>
      <c r="S8" s="68"/>
      <c r="T8" s="71"/>
      <c r="U8" s="75"/>
    </row>
    <row r="9" spans="1:21" s="52" customFormat="1" ht="19.5" customHeight="1">
      <c r="A9" s="61"/>
      <c r="B9" s="61"/>
      <c r="C9" s="61"/>
      <c r="D9" s="62"/>
      <c r="E9" s="63"/>
      <c r="F9" s="67"/>
      <c r="G9" s="68"/>
      <c r="H9" s="69"/>
      <c r="I9" s="69"/>
      <c r="J9" s="87" t="s">
        <v>87</v>
      </c>
      <c r="K9" s="87"/>
      <c r="L9" s="87"/>
      <c r="M9" s="84"/>
      <c r="N9" s="71" t="s">
        <v>200</v>
      </c>
      <c r="O9" s="84"/>
      <c r="P9" s="71" t="s">
        <v>158</v>
      </c>
      <c r="Q9" s="84"/>
      <c r="R9" s="71" t="s">
        <v>201</v>
      </c>
      <c r="S9" s="68"/>
      <c r="T9" s="71"/>
      <c r="U9" s="75"/>
    </row>
    <row r="10" spans="1:21" s="52" customFormat="1" ht="19.5" customHeight="1">
      <c r="A10" s="70"/>
      <c r="B10" s="61"/>
      <c r="C10" s="61"/>
      <c r="D10" s="62"/>
      <c r="E10" s="63"/>
      <c r="F10" s="71" t="s">
        <v>202</v>
      </c>
      <c r="G10" s="71"/>
      <c r="H10" s="71"/>
      <c r="I10" s="71"/>
      <c r="J10" s="71" t="s">
        <v>203</v>
      </c>
      <c r="K10" s="71"/>
      <c r="L10" s="71"/>
      <c r="M10" s="71"/>
      <c r="N10" s="71" t="s">
        <v>169</v>
      </c>
      <c r="O10" s="71"/>
      <c r="P10" s="71" t="s">
        <v>170</v>
      </c>
      <c r="Q10" s="71"/>
      <c r="R10" s="71" t="s">
        <v>204</v>
      </c>
      <c r="S10" s="71"/>
      <c r="T10" s="71" t="s">
        <v>156</v>
      </c>
      <c r="U10" s="75"/>
    </row>
    <row r="11" spans="1:21" s="52" customFormat="1" ht="19.5" customHeight="1">
      <c r="A11" s="70"/>
      <c r="B11" s="61"/>
      <c r="C11" s="61"/>
      <c r="D11" s="62"/>
      <c r="E11" s="63"/>
      <c r="F11" s="71" t="s">
        <v>177</v>
      </c>
      <c r="G11" s="71"/>
      <c r="H11" s="71" t="s">
        <v>205</v>
      </c>
      <c r="I11" s="71"/>
      <c r="J11" s="71" t="s">
        <v>206</v>
      </c>
      <c r="K11" s="71"/>
      <c r="L11" s="71" t="s">
        <v>90</v>
      </c>
      <c r="M11" s="71"/>
      <c r="N11" s="71" t="s">
        <v>182</v>
      </c>
      <c r="O11" s="71"/>
      <c r="P11" s="71" t="s">
        <v>183</v>
      </c>
      <c r="Q11" s="71"/>
      <c r="R11" s="71" t="s">
        <v>186</v>
      </c>
      <c r="S11" s="71"/>
      <c r="T11" s="71" t="s">
        <v>76</v>
      </c>
      <c r="U11" s="75"/>
    </row>
    <row r="12" spans="1:21" s="52" customFormat="1" ht="19.5" customHeight="1">
      <c r="A12" s="70"/>
      <c r="B12" s="61"/>
      <c r="C12" s="61"/>
      <c r="D12" s="72" t="s">
        <v>11</v>
      </c>
      <c r="E12" s="63"/>
      <c r="F12" s="73" t="s">
        <v>12</v>
      </c>
      <c r="G12" s="71"/>
      <c r="H12" s="73" t="s">
        <v>12</v>
      </c>
      <c r="I12" s="71"/>
      <c r="J12" s="73" t="s">
        <v>12</v>
      </c>
      <c r="K12" s="71"/>
      <c r="L12" s="73" t="s">
        <v>12</v>
      </c>
      <c r="M12" s="88"/>
      <c r="N12" s="73" t="s">
        <v>12</v>
      </c>
      <c r="O12" s="88"/>
      <c r="P12" s="73" t="s">
        <v>12</v>
      </c>
      <c r="Q12" s="88"/>
      <c r="R12" s="92" t="s">
        <v>12</v>
      </c>
      <c r="S12" s="71"/>
      <c r="T12" s="73" t="s">
        <v>12</v>
      </c>
      <c r="U12" s="75"/>
    </row>
    <row r="13" spans="1:21" s="52" customFormat="1" ht="6" customHeight="1">
      <c r="A13" s="70"/>
      <c r="B13" s="61"/>
      <c r="C13" s="61"/>
      <c r="D13" s="62"/>
      <c r="E13" s="63"/>
      <c r="F13" s="69"/>
      <c r="G13" s="68"/>
      <c r="H13" s="67"/>
      <c r="I13" s="67"/>
      <c r="J13" s="69"/>
      <c r="K13" s="68"/>
      <c r="L13" s="68"/>
      <c r="M13" s="68"/>
      <c r="N13" s="68"/>
      <c r="O13" s="68"/>
      <c r="P13" s="68"/>
      <c r="Q13" s="68"/>
      <c r="R13" s="68"/>
      <c r="S13" s="68"/>
      <c r="T13" s="75"/>
      <c r="U13" s="75"/>
    </row>
    <row r="14" spans="1:21" s="52" customFormat="1" ht="19.5" customHeight="1">
      <c r="A14" s="70" t="s">
        <v>189</v>
      </c>
      <c r="B14" s="74"/>
      <c r="C14" s="61"/>
      <c r="D14" s="62"/>
      <c r="E14" s="63"/>
      <c r="F14" s="75">
        <v>373000</v>
      </c>
      <c r="G14" s="75"/>
      <c r="H14" s="75">
        <v>3680616</v>
      </c>
      <c r="I14" s="69"/>
      <c r="J14" s="75">
        <v>37300</v>
      </c>
      <c r="K14" s="75"/>
      <c r="L14" s="75">
        <v>16837417</v>
      </c>
      <c r="M14" s="75"/>
      <c r="N14" s="75">
        <v>-18383</v>
      </c>
      <c r="O14" s="75"/>
      <c r="P14" s="68">
        <v>276202</v>
      </c>
      <c r="Q14" s="75"/>
      <c r="R14" s="75">
        <f>SUM(N14:P14)</f>
        <v>257819</v>
      </c>
      <c r="S14" s="75"/>
      <c r="T14" s="75">
        <f>SUM(F14:L14,R14)</f>
        <v>21186152</v>
      </c>
      <c r="U14" s="75"/>
    </row>
    <row r="15" spans="1:21" s="52" customFormat="1" ht="7.5" customHeight="1">
      <c r="A15" s="70"/>
      <c r="B15" s="74"/>
      <c r="C15" s="61"/>
      <c r="D15" s="62"/>
      <c r="E15" s="63"/>
      <c r="F15" s="75"/>
      <c r="G15" s="75"/>
      <c r="H15" s="75"/>
      <c r="I15" s="69"/>
      <c r="J15" s="75"/>
      <c r="K15" s="75"/>
      <c r="L15" s="75"/>
      <c r="M15" s="75"/>
      <c r="N15" s="75"/>
      <c r="O15" s="75"/>
      <c r="P15" s="89"/>
      <c r="Q15" s="75"/>
      <c r="R15" s="75"/>
      <c r="S15" s="75"/>
      <c r="T15" s="75"/>
      <c r="U15" s="75"/>
    </row>
    <row r="16" spans="1:21" s="52" customFormat="1" ht="19.5" customHeight="1">
      <c r="A16" s="70" t="s">
        <v>190</v>
      </c>
      <c r="B16" s="74"/>
      <c r="C16" s="61"/>
      <c r="D16" s="76"/>
      <c r="E16" s="63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89"/>
      <c r="Q16" s="75"/>
      <c r="R16" s="75"/>
      <c r="S16" s="75"/>
      <c r="T16" s="75"/>
      <c r="U16" s="75"/>
    </row>
    <row r="17" spans="1:21" s="52" customFormat="1" ht="19.5" customHeight="1">
      <c r="A17" s="61" t="s">
        <v>193</v>
      </c>
      <c r="B17" s="74"/>
      <c r="C17" s="61"/>
      <c r="D17" s="76">
        <v>22</v>
      </c>
      <c r="E17" s="63"/>
      <c r="F17" s="75">
        <v>0</v>
      </c>
      <c r="G17" s="75"/>
      <c r="H17" s="75">
        <v>0</v>
      </c>
      <c r="I17" s="75"/>
      <c r="J17" s="75">
        <v>0</v>
      </c>
      <c r="K17" s="75"/>
      <c r="L17" s="75">
        <v>-1119000</v>
      </c>
      <c r="M17" s="75"/>
      <c r="N17" s="75">
        <v>0</v>
      </c>
      <c r="O17" s="75"/>
      <c r="P17" s="89">
        <v>0</v>
      </c>
      <c r="Q17" s="75"/>
      <c r="R17" s="75">
        <f>SUM(N17:P17)</f>
        <v>0</v>
      </c>
      <c r="S17" s="75"/>
      <c r="T17" s="75">
        <f>SUM(F17:L17,R17)</f>
        <v>-1119000</v>
      </c>
      <c r="U17" s="75"/>
    </row>
    <row r="18" spans="1:21" s="52" customFormat="1" ht="19.5" customHeight="1">
      <c r="A18" s="61" t="s">
        <v>132</v>
      </c>
      <c r="C18" s="61"/>
      <c r="D18" s="62"/>
      <c r="E18" s="63"/>
      <c r="F18" s="65">
        <v>0</v>
      </c>
      <c r="G18" s="68"/>
      <c r="H18" s="65">
        <v>0</v>
      </c>
      <c r="I18" s="68"/>
      <c r="J18" s="65">
        <v>0</v>
      </c>
      <c r="K18" s="68"/>
      <c r="L18" s="65">
        <v>2377200</v>
      </c>
      <c r="M18" s="68"/>
      <c r="N18" s="65">
        <v>0</v>
      </c>
      <c r="O18" s="68"/>
      <c r="P18" s="65">
        <v>-322829</v>
      </c>
      <c r="Q18" s="68"/>
      <c r="R18" s="93">
        <f>SUM(N18:P18)</f>
        <v>-322829</v>
      </c>
      <c r="S18" s="68"/>
      <c r="T18" s="93">
        <f>SUM(F18:L18,R18)</f>
        <v>2054371</v>
      </c>
      <c r="U18" s="75"/>
    </row>
    <row r="19" spans="1:21" s="52" customFormat="1" ht="7.5" customHeight="1">
      <c r="A19" s="61"/>
      <c r="B19" s="61"/>
      <c r="C19" s="61"/>
      <c r="D19" s="62"/>
      <c r="E19" s="63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75"/>
    </row>
    <row r="20" spans="1:21" s="52" customFormat="1" ht="19.5" customHeight="1">
      <c r="A20" s="70" t="s">
        <v>194</v>
      </c>
      <c r="B20" s="61"/>
      <c r="C20" s="61"/>
      <c r="D20" s="62"/>
      <c r="E20" s="63"/>
      <c r="F20" s="77">
        <f>SUM(F14:F18)</f>
        <v>373000</v>
      </c>
      <c r="G20" s="68"/>
      <c r="H20" s="77">
        <f>SUM(H14:H18)</f>
        <v>3680616</v>
      </c>
      <c r="I20" s="68"/>
      <c r="J20" s="77">
        <f>SUM(J14:J18)</f>
        <v>37300</v>
      </c>
      <c r="K20" s="68"/>
      <c r="L20" s="77">
        <f>SUM(L14:L18)</f>
        <v>18095617</v>
      </c>
      <c r="M20" s="68"/>
      <c r="N20" s="77">
        <f>SUM(N14:N18)</f>
        <v>-18383</v>
      </c>
      <c r="O20" s="68"/>
      <c r="P20" s="77">
        <f>SUM(P14:P19)</f>
        <v>-46627</v>
      </c>
      <c r="Q20" s="68"/>
      <c r="R20" s="77">
        <f>SUM(N20:Q20)</f>
        <v>-65010</v>
      </c>
      <c r="S20" s="68"/>
      <c r="T20" s="77">
        <f>SUM(T14:T18)</f>
        <v>22121523</v>
      </c>
      <c r="U20" s="75"/>
    </row>
    <row r="21" spans="1:21" s="52" customFormat="1" ht="19.5" customHeight="1">
      <c r="A21" s="70"/>
      <c r="B21" s="61"/>
      <c r="C21" s="61"/>
      <c r="D21" s="53"/>
      <c r="E21" s="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75"/>
    </row>
    <row r="22" spans="1:21" s="52" customFormat="1" ht="19.5" customHeight="1">
      <c r="A22" s="70" t="s">
        <v>195</v>
      </c>
      <c r="B22" s="74"/>
      <c r="C22" s="61"/>
      <c r="D22" s="62"/>
      <c r="E22" s="63"/>
      <c r="F22" s="78">
        <v>373000</v>
      </c>
      <c r="G22" s="75"/>
      <c r="H22" s="78">
        <v>3680616</v>
      </c>
      <c r="I22" s="69"/>
      <c r="J22" s="78">
        <v>37300</v>
      </c>
      <c r="K22" s="75"/>
      <c r="L22" s="78">
        <v>18389412</v>
      </c>
      <c r="M22" s="75"/>
      <c r="N22" s="78">
        <v>-16197</v>
      </c>
      <c r="O22" s="75"/>
      <c r="P22" s="80">
        <v>-132755</v>
      </c>
      <c r="Q22" s="75"/>
      <c r="R22" s="78">
        <f>SUM(N22:P22)</f>
        <v>-148952</v>
      </c>
      <c r="S22" s="75"/>
      <c r="T22" s="78">
        <f>SUM(F22,H22,J22,L22,R22)</f>
        <v>22331376</v>
      </c>
      <c r="U22" s="75"/>
    </row>
    <row r="23" spans="1:21" s="52" customFormat="1" ht="7.5" customHeight="1">
      <c r="A23" s="70"/>
      <c r="B23" s="74"/>
      <c r="C23" s="61"/>
      <c r="D23" s="62"/>
      <c r="E23" s="63"/>
      <c r="F23" s="78"/>
      <c r="G23" s="75"/>
      <c r="H23" s="78"/>
      <c r="I23" s="69"/>
      <c r="J23" s="78"/>
      <c r="K23" s="75"/>
      <c r="L23" s="78"/>
      <c r="M23" s="75"/>
      <c r="N23" s="78"/>
      <c r="O23" s="75"/>
      <c r="P23" s="90"/>
      <c r="Q23" s="75"/>
      <c r="R23" s="78"/>
      <c r="S23" s="75"/>
      <c r="T23" s="78"/>
      <c r="U23" s="75"/>
    </row>
    <row r="24" spans="1:21" s="52" customFormat="1" ht="19.5" customHeight="1">
      <c r="A24" s="70" t="s">
        <v>190</v>
      </c>
      <c r="B24" s="74"/>
      <c r="C24" s="61"/>
      <c r="D24" s="76"/>
      <c r="E24" s="63"/>
      <c r="F24" s="78"/>
      <c r="G24" s="75"/>
      <c r="H24" s="78"/>
      <c r="I24" s="75"/>
      <c r="J24" s="78"/>
      <c r="K24" s="75"/>
      <c r="L24" s="78"/>
      <c r="M24" s="75"/>
      <c r="N24" s="78"/>
      <c r="O24" s="75"/>
      <c r="P24" s="90"/>
      <c r="Q24" s="75"/>
      <c r="R24" s="78"/>
      <c r="S24" s="75"/>
      <c r="T24" s="78"/>
      <c r="U24" s="75"/>
    </row>
    <row r="25" spans="1:21" s="52" customFormat="1" ht="19.5" customHeight="1">
      <c r="A25" s="61" t="s">
        <v>193</v>
      </c>
      <c r="B25" s="74"/>
      <c r="C25" s="61"/>
      <c r="D25" s="76">
        <v>22</v>
      </c>
      <c r="E25" s="63"/>
      <c r="F25" s="78">
        <v>0</v>
      </c>
      <c r="G25" s="75"/>
      <c r="H25" s="78">
        <v>0</v>
      </c>
      <c r="I25" s="75"/>
      <c r="J25" s="78">
        <v>0</v>
      </c>
      <c r="K25" s="75"/>
      <c r="L25" s="78">
        <v>-1119000</v>
      </c>
      <c r="M25" s="75"/>
      <c r="N25" s="78">
        <v>0</v>
      </c>
      <c r="O25" s="75"/>
      <c r="P25" s="90">
        <v>0</v>
      </c>
      <c r="Q25" s="75"/>
      <c r="R25" s="78">
        <f>SUM(N25:P25)</f>
        <v>0</v>
      </c>
      <c r="S25" s="75"/>
      <c r="T25" s="78">
        <f>SUM(F25,H25,J25,L25,R25)</f>
        <v>-1119000</v>
      </c>
      <c r="U25" s="75"/>
    </row>
    <row r="26" spans="1:21" s="52" customFormat="1" ht="19.5" customHeight="1">
      <c r="A26" s="61" t="s">
        <v>132</v>
      </c>
      <c r="C26" s="61"/>
      <c r="D26" s="62"/>
      <c r="E26" s="63"/>
      <c r="F26" s="79">
        <v>0</v>
      </c>
      <c r="G26" s="68"/>
      <c r="H26" s="79">
        <v>0</v>
      </c>
      <c r="I26" s="68"/>
      <c r="J26" s="79">
        <v>0</v>
      </c>
      <c r="K26" s="68"/>
      <c r="L26" s="79">
        <v>2305956</v>
      </c>
      <c r="M26" s="68"/>
      <c r="N26" s="79">
        <v>0</v>
      </c>
      <c r="O26" s="68"/>
      <c r="P26" s="79">
        <v>-134818</v>
      </c>
      <c r="Q26" s="68"/>
      <c r="R26" s="79">
        <f>SUM(N26:Q26)</f>
        <v>-134818</v>
      </c>
      <c r="S26" s="68"/>
      <c r="T26" s="94">
        <f aca="true" t="shared" si="0" ref="T26">SUM(F26:L26,R26)</f>
        <v>2171138</v>
      </c>
      <c r="U26" s="75"/>
    </row>
    <row r="27" spans="1:21" s="52" customFormat="1" ht="7.5" customHeight="1">
      <c r="A27" s="61"/>
      <c r="B27" s="61"/>
      <c r="C27" s="61"/>
      <c r="D27" s="62"/>
      <c r="E27" s="63"/>
      <c r="F27" s="80"/>
      <c r="G27" s="68"/>
      <c r="H27" s="80"/>
      <c r="I27" s="68"/>
      <c r="J27" s="80"/>
      <c r="K27" s="68"/>
      <c r="L27" s="80"/>
      <c r="M27" s="68"/>
      <c r="N27" s="80"/>
      <c r="O27" s="68"/>
      <c r="P27" s="80"/>
      <c r="Q27" s="68"/>
      <c r="R27" s="80"/>
      <c r="S27" s="68"/>
      <c r="T27" s="80"/>
      <c r="U27" s="75"/>
    </row>
    <row r="28" spans="1:21" s="52" customFormat="1" ht="19.5" customHeight="1">
      <c r="A28" s="70" t="s">
        <v>198</v>
      </c>
      <c r="B28" s="61"/>
      <c r="C28" s="61"/>
      <c r="D28" s="62"/>
      <c r="E28" s="63"/>
      <c r="F28" s="81">
        <f>SUM(F22:F26)</f>
        <v>373000</v>
      </c>
      <c r="G28" s="68"/>
      <c r="H28" s="81">
        <f>SUM(H22:H26)</f>
        <v>3680616</v>
      </c>
      <c r="I28" s="68"/>
      <c r="J28" s="81">
        <f>SUM(J22:J26)</f>
        <v>37300</v>
      </c>
      <c r="K28" s="68"/>
      <c r="L28" s="81">
        <f>SUM(L22:L26)</f>
        <v>19576368</v>
      </c>
      <c r="M28" s="68"/>
      <c r="N28" s="81">
        <f>SUM(N22:N26)</f>
        <v>-16197</v>
      </c>
      <c r="O28" s="68"/>
      <c r="P28" s="81">
        <f>SUM(P22:P27)</f>
        <v>-267573</v>
      </c>
      <c r="Q28" s="68"/>
      <c r="R28" s="81">
        <f>SUM(N28:Q28)</f>
        <v>-283770</v>
      </c>
      <c r="S28" s="68"/>
      <c r="T28" s="81">
        <f>SUM(T22:T26)</f>
        <v>23383514</v>
      </c>
      <c r="U28" s="75"/>
    </row>
    <row r="29" spans="1:21" s="52" customFormat="1" ht="19.5" customHeight="1">
      <c r="A29" s="70"/>
      <c r="B29" s="61"/>
      <c r="C29" s="61"/>
      <c r="D29" s="53"/>
      <c r="E29" s="2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5"/>
    </row>
    <row r="30" spans="1:21" s="52" customFormat="1" ht="19.5" customHeight="1">
      <c r="A30" s="70"/>
      <c r="B30" s="61"/>
      <c r="C30" s="61"/>
      <c r="D30" s="53"/>
      <c r="E30" s="2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75"/>
    </row>
    <row r="31" spans="1:21" s="52" customFormat="1" ht="19.5" customHeight="1">
      <c r="A31" s="70"/>
      <c r="B31" s="61"/>
      <c r="C31" s="61"/>
      <c r="D31" s="53"/>
      <c r="E31" s="2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75"/>
    </row>
    <row r="32" spans="1:21" s="52" customFormat="1" ht="19.5" customHeight="1">
      <c r="A32" s="70"/>
      <c r="B32" s="61"/>
      <c r="C32" s="61"/>
      <c r="D32" s="53"/>
      <c r="E32" s="2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75"/>
    </row>
    <row r="33" spans="1:21" s="52" customFormat="1" ht="24" customHeight="1">
      <c r="A33" s="70"/>
      <c r="B33" s="61"/>
      <c r="C33" s="61"/>
      <c r="D33" s="53"/>
      <c r="E33" s="2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75"/>
    </row>
    <row r="34" spans="1:21" s="52" customFormat="1" ht="21.75" customHeight="1">
      <c r="A34" s="10" t="s">
        <v>46</v>
      </c>
      <c r="B34" s="10"/>
      <c r="C34" s="10"/>
      <c r="D34" s="58"/>
      <c r="E34" s="9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75"/>
    </row>
    <row r="35" ht="15.75" customHeight="1">
      <c r="H35" s="68"/>
    </row>
    <row r="51" ht="3" customHeight="1"/>
  </sheetData>
  <sheetProtection/>
  <mergeCells count="3">
    <mergeCell ref="N6:R6"/>
    <mergeCell ref="N7:P7"/>
    <mergeCell ref="J9:L9"/>
  </mergeCells>
  <printOptions/>
  <pageMargins left="0.5" right="0.5" top="0.5" bottom="0.6" header="0.49" footer="0.4"/>
  <pageSetup firstPageNumber="12" useFirstPageNumber="1" fitToHeight="0" horizontalDpi="1200" verticalDpi="1200" orientation="landscape" paperSize="9" scale="85"/>
  <headerFooter>
    <oddFooter>&amp;R&amp;"Browallia New,Regular"&amp;13&amp;P</oddFooter>
    <evenFooter>&amp;R&amp;"Browallia New,Regular"&amp;13 3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7"/>
  <sheetViews>
    <sheetView tabSelected="1" zoomScaleSheetLayoutView="145" workbookViewId="0" topLeftCell="A67">
      <selection activeCell="D78" sqref="D78"/>
    </sheetView>
  </sheetViews>
  <sheetFormatPr defaultColWidth="9.28125" defaultRowHeight="19.5" customHeight="1"/>
  <cols>
    <col min="1" max="2" width="1.1484375" style="1" customWidth="1"/>
    <col min="3" max="3" width="51.00390625" style="1" customWidth="1"/>
    <col min="4" max="4" width="8.140625" style="2" customWidth="1"/>
    <col min="5" max="5" width="0.71875" style="1" customWidth="1"/>
    <col min="6" max="6" width="11.57421875" style="3" customWidth="1"/>
    <col min="7" max="7" width="0.71875" style="1" customWidth="1"/>
    <col min="8" max="8" width="11.57421875" style="4" customWidth="1"/>
    <col min="9" max="9" width="0.71875" style="2" customWidth="1"/>
    <col min="10" max="10" width="11.57421875" style="3" customWidth="1"/>
    <col min="11" max="11" width="0.71875" style="1" customWidth="1"/>
    <col min="12" max="12" width="11.57421875" style="4" customWidth="1"/>
    <col min="13" max="16384" width="9.140625" style="5" customWidth="1"/>
  </cols>
  <sheetData>
    <row r="1" spans="1:12" ht="19.5" customHeight="1">
      <c r="A1" s="6" t="s">
        <v>0</v>
      </c>
      <c r="B1" s="6"/>
      <c r="C1" s="6"/>
      <c r="G1" s="7"/>
      <c r="I1" s="38"/>
      <c r="K1" s="7"/>
      <c r="L1" s="17" t="s">
        <v>5</v>
      </c>
    </row>
    <row r="2" spans="1:11" ht="19.5" customHeight="1">
      <c r="A2" s="6" t="s">
        <v>207</v>
      </c>
      <c r="B2" s="6"/>
      <c r="C2" s="6"/>
      <c r="G2" s="7"/>
      <c r="I2" s="38"/>
      <c r="K2" s="7"/>
    </row>
    <row r="3" spans="1:12" ht="19.5" customHeight="1">
      <c r="A3" s="8" t="str">
        <f>'8-10 (9m)'!A3</f>
        <v>สำหรับงวดเก้าเดือนสิ้นสุดวันที่ 30 กันยายน พ.ศ. 2565</v>
      </c>
      <c r="B3" s="8"/>
      <c r="C3" s="8"/>
      <c r="D3" s="9"/>
      <c r="E3" s="10"/>
      <c r="F3" s="11"/>
      <c r="G3" s="12"/>
      <c r="H3" s="13"/>
      <c r="I3" s="39"/>
      <c r="J3" s="11"/>
      <c r="K3" s="12"/>
      <c r="L3" s="13"/>
    </row>
    <row r="4" spans="7:11" ht="19.5" customHeight="1">
      <c r="G4" s="7"/>
      <c r="I4" s="38"/>
      <c r="K4" s="7"/>
    </row>
    <row r="5" spans="1:12" ht="19.5" customHeight="1">
      <c r="A5" s="5"/>
      <c r="D5" s="14"/>
      <c r="E5" s="6"/>
      <c r="F5" s="15" t="s">
        <v>3</v>
      </c>
      <c r="G5" s="15"/>
      <c r="H5" s="15"/>
      <c r="I5" s="40"/>
      <c r="J5" s="15" t="s">
        <v>4</v>
      </c>
      <c r="K5" s="15"/>
      <c r="L5" s="15"/>
    </row>
    <row r="6" spans="4:12" ht="19.5" customHeight="1">
      <c r="D6" s="14"/>
      <c r="E6" s="6"/>
      <c r="F6" s="16" t="s">
        <v>9</v>
      </c>
      <c r="G6" s="6"/>
      <c r="H6" s="17" t="s">
        <v>10</v>
      </c>
      <c r="I6" s="14"/>
      <c r="J6" s="16" t="s">
        <v>9</v>
      </c>
      <c r="K6" s="6"/>
      <c r="L6" s="17" t="s">
        <v>10</v>
      </c>
    </row>
    <row r="7" spans="4:12" ht="19.5" customHeight="1">
      <c r="D7" s="18" t="s">
        <v>11</v>
      </c>
      <c r="E7" s="6"/>
      <c r="F7" s="15" t="s">
        <v>12</v>
      </c>
      <c r="G7" s="6"/>
      <c r="H7" s="19" t="s">
        <v>12</v>
      </c>
      <c r="I7" s="14"/>
      <c r="J7" s="15" t="s">
        <v>12</v>
      </c>
      <c r="K7" s="6"/>
      <c r="L7" s="19" t="s">
        <v>12</v>
      </c>
    </row>
    <row r="8" spans="1:11" ht="19.5" customHeight="1">
      <c r="A8" s="6" t="s">
        <v>208</v>
      </c>
      <c r="F8" s="20"/>
      <c r="G8" s="7"/>
      <c r="I8" s="38"/>
      <c r="J8" s="20"/>
      <c r="K8" s="7"/>
    </row>
    <row r="9" spans="1:12" ht="19.5" customHeight="1">
      <c r="A9" s="1" t="s">
        <v>209</v>
      </c>
      <c r="F9" s="20">
        <f>'8-10 (9m)'!F28</f>
        <v>5209686</v>
      </c>
      <c r="G9" s="21"/>
      <c r="H9" s="4">
        <f>'8-10 (9m)'!H28</f>
        <v>4181904</v>
      </c>
      <c r="I9" s="21"/>
      <c r="J9" s="20">
        <f>'8-10 (9m)'!J28</f>
        <v>2302813</v>
      </c>
      <c r="K9" s="21"/>
      <c r="L9" s="4">
        <f>'8-10 (9m)'!L28</f>
        <v>2383910</v>
      </c>
    </row>
    <row r="10" spans="1:11" ht="19.5" customHeight="1">
      <c r="A10" s="1" t="s">
        <v>210</v>
      </c>
      <c r="F10" s="20"/>
      <c r="G10" s="21"/>
      <c r="I10" s="21"/>
      <c r="J10" s="20"/>
      <c r="K10" s="21"/>
    </row>
    <row r="11" spans="1:11" ht="19.5" customHeight="1">
      <c r="A11" s="1" t="s">
        <v>211</v>
      </c>
      <c r="F11" s="20"/>
      <c r="G11" s="21"/>
      <c r="I11" s="21"/>
      <c r="J11" s="20"/>
      <c r="K11" s="21"/>
    </row>
    <row r="12" spans="1:12" ht="19.5" customHeight="1">
      <c r="A12" s="1" t="s">
        <v>212</v>
      </c>
      <c r="B12" s="270" t="s">
        <v>213</v>
      </c>
      <c r="F12" s="20">
        <v>2885748</v>
      </c>
      <c r="G12" s="21"/>
      <c r="H12" s="4">
        <v>2108037</v>
      </c>
      <c r="I12" s="21"/>
      <c r="J12" s="20">
        <v>71820</v>
      </c>
      <c r="K12" s="21"/>
      <c r="L12" s="4">
        <v>71985</v>
      </c>
    </row>
    <row r="13" spans="2:12" ht="19.5" customHeight="1">
      <c r="B13" s="270" t="s">
        <v>214</v>
      </c>
      <c r="F13" s="20">
        <v>4684</v>
      </c>
      <c r="G13" s="21"/>
      <c r="H13" s="4">
        <v>9333</v>
      </c>
      <c r="I13" s="21"/>
      <c r="J13" s="20">
        <v>0</v>
      </c>
      <c r="K13" s="21"/>
      <c r="L13" s="4">
        <v>0</v>
      </c>
    </row>
    <row r="14" spans="2:12" ht="19.5" customHeight="1">
      <c r="B14" s="270" t="s">
        <v>215</v>
      </c>
      <c r="F14" s="20">
        <v>-474</v>
      </c>
      <c r="G14" s="21"/>
      <c r="H14" s="4">
        <v>-11945</v>
      </c>
      <c r="I14" s="21"/>
      <c r="J14" s="20">
        <v>0</v>
      </c>
      <c r="K14" s="21"/>
      <c r="L14" s="4">
        <v>0</v>
      </c>
    </row>
    <row r="15" spans="2:12" ht="19.5" customHeight="1">
      <c r="B15" s="270" t="s">
        <v>216</v>
      </c>
      <c r="F15" s="20">
        <v>-25653</v>
      </c>
      <c r="G15" s="21"/>
      <c r="H15" s="4">
        <v>-11648</v>
      </c>
      <c r="I15" s="21"/>
      <c r="J15" s="20">
        <v>-291558</v>
      </c>
      <c r="K15" s="21"/>
      <c r="L15" s="4">
        <v>-275377</v>
      </c>
    </row>
    <row r="16" spans="2:12" ht="19.5" customHeight="1">
      <c r="B16" s="270" t="s">
        <v>217</v>
      </c>
      <c r="D16" s="22">
        <v>13.1</v>
      </c>
      <c r="F16" s="20">
        <v>0</v>
      </c>
      <c r="G16" s="21"/>
      <c r="H16" s="4">
        <v>0</v>
      </c>
      <c r="I16" s="21"/>
      <c r="J16" s="20">
        <v>-2816841</v>
      </c>
      <c r="K16" s="21"/>
      <c r="L16" s="4">
        <v>-2705602</v>
      </c>
    </row>
    <row r="17" spans="2:12" ht="19.5" customHeight="1">
      <c r="B17" s="270" t="s">
        <v>218</v>
      </c>
      <c r="F17" s="20">
        <v>1014037</v>
      </c>
      <c r="G17" s="21"/>
      <c r="H17" s="4">
        <v>1092509</v>
      </c>
      <c r="I17" s="21"/>
      <c r="J17" s="20">
        <v>546116</v>
      </c>
      <c r="K17" s="21"/>
      <c r="L17" s="4">
        <v>602463</v>
      </c>
    </row>
    <row r="18" spans="2:12" ht="19.5" customHeight="1">
      <c r="B18" s="270" t="s">
        <v>219</v>
      </c>
      <c r="F18" s="20">
        <v>13296</v>
      </c>
      <c r="G18" s="21"/>
      <c r="H18" s="4">
        <v>12182</v>
      </c>
      <c r="I18" s="21"/>
      <c r="J18" s="20">
        <v>6999</v>
      </c>
      <c r="K18" s="21"/>
      <c r="L18" s="4">
        <v>8971</v>
      </c>
    </row>
    <row r="19" spans="2:12" ht="19.5" customHeight="1">
      <c r="B19" s="270" t="s">
        <v>220</v>
      </c>
      <c r="D19" s="22">
        <v>13.1</v>
      </c>
      <c r="F19" s="20">
        <v>-78434</v>
      </c>
      <c r="G19" s="21"/>
      <c r="H19" s="4">
        <v>26918</v>
      </c>
      <c r="I19" s="21"/>
      <c r="J19" s="20">
        <v>0</v>
      </c>
      <c r="K19" s="21"/>
      <c r="L19" s="4">
        <v>0</v>
      </c>
    </row>
    <row r="20" spans="2:12" ht="19.5" customHeight="1">
      <c r="B20" s="270" t="s">
        <v>221</v>
      </c>
      <c r="D20" s="22">
        <v>13.1</v>
      </c>
      <c r="F20" s="20">
        <v>-1829016</v>
      </c>
      <c r="G20" s="21"/>
      <c r="H20" s="4">
        <v>0</v>
      </c>
      <c r="I20" s="21"/>
      <c r="J20" s="20">
        <v>0</v>
      </c>
      <c r="K20" s="21"/>
      <c r="L20" s="4">
        <v>0</v>
      </c>
    </row>
    <row r="21" spans="2:12" ht="19.5" customHeight="1">
      <c r="B21" s="270" t="s">
        <v>222</v>
      </c>
      <c r="D21" s="22"/>
      <c r="F21" s="20">
        <v>-158979</v>
      </c>
      <c r="G21" s="21"/>
      <c r="H21" s="4">
        <v>-2506</v>
      </c>
      <c r="I21" s="21"/>
      <c r="J21" s="20">
        <v>0</v>
      </c>
      <c r="K21" s="21"/>
      <c r="L21" s="4">
        <v>993</v>
      </c>
    </row>
    <row r="22" spans="2:12" ht="19.5" customHeight="1">
      <c r="B22" s="270" t="s">
        <v>223</v>
      </c>
      <c r="F22" s="20">
        <v>0</v>
      </c>
      <c r="G22" s="21"/>
      <c r="H22" s="4">
        <v>-123275</v>
      </c>
      <c r="I22" s="21"/>
      <c r="J22" s="20">
        <v>0</v>
      </c>
      <c r="K22" s="21"/>
      <c r="L22" s="4">
        <v>0</v>
      </c>
    </row>
    <row r="23" spans="2:12" ht="19.5" customHeight="1">
      <c r="B23" s="270" t="s">
        <v>224</v>
      </c>
      <c r="D23" s="2">
        <v>14</v>
      </c>
      <c r="F23" s="20">
        <v>123</v>
      </c>
      <c r="G23" s="21"/>
      <c r="H23" s="4">
        <v>3226</v>
      </c>
      <c r="I23" s="21"/>
      <c r="J23" s="20">
        <v>0</v>
      </c>
      <c r="K23" s="21"/>
      <c r="L23" s="4">
        <v>0</v>
      </c>
    </row>
    <row r="24" spans="2:12" ht="19.5" customHeight="1">
      <c r="B24" s="273" t="s">
        <v>225</v>
      </c>
      <c r="C24" s="23"/>
      <c r="D24" s="2">
        <v>14</v>
      </c>
      <c r="F24" s="20">
        <v>0</v>
      </c>
      <c r="G24" s="21"/>
      <c r="H24" s="4">
        <v>2204</v>
      </c>
      <c r="I24" s="21"/>
      <c r="J24" s="20">
        <v>0</v>
      </c>
      <c r="K24" s="21"/>
      <c r="L24" s="4">
        <v>1286</v>
      </c>
    </row>
    <row r="25" spans="2:12" ht="19.5" customHeight="1">
      <c r="B25" s="270" t="s">
        <v>226</v>
      </c>
      <c r="D25" s="2">
        <v>12</v>
      </c>
      <c r="F25" s="20">
        <v>3143</v>
      </c>
      <c r="G25" s="21"/>
      <c r="H25" s="4">
        <v>3624</v>
      </c>
      <c r="I25" s="21"/>
      <c r="J25" s="20">
        <v>-7034</v>
      </c>
      <c r="K25" s="21"/>
      <c r="L25" s="4">
        <v>0</v>
      </c>
    </row>
    <row r="26" spans="2:12" ht="19.5" customHeight="1">
      <c r="B26" s="270" t="s">
        <v>227</v>
      </c>
      <c r="F26" s="20">
        <v>-91754</v>
      </c>
      <c r="G26" s="21"/>
      <c r="H26" s="4">
        <v>70517</v>
      </c>
      <c r="I26" s="21"/>
      <c r="J26" s="20">
        <v>-108009</v>
      </c>
      <c r="K26" s="21"/>
      <c r="L26" s="4">
        <v>-68593</v>
      </c>
    </row>
    <row r="27" spans="2:12" ht="19.5" customHeight="1">
      <c r="B27" s="270" t="s">
        <v>228</v>
      </c>
      <c r="F27" s="20">
        <v>927</v>
      </c>
      <c r="G27" s="21"/>
      <c r="H27" s="4">
        <v>0</v>
      </c>
      <c r="I27" s="21"/>
      <c r="J27" s="20">
        <v>0</v>
      </c>
      <c r="K27" s="21"/>
      <c r="L27" s="4">
        <v>0</v>
      </c>
    </row>
    <row r="28" spans="2:11" ht="19.5" customHeight="1">
      <c r="B28" s="270" t="s">
        <v>229</v>
      </c>
      <c r="F28" s="20"/>
      <c r="G28" s="21"/>
      <c r="I28" s="21"/>
      <c r="J28" s="20"/>
      <c r="K28" s="21"/>
    </row>
    <row r="29" spans="3:12" ht="19.5" customHeight="1">
      <c r="C29" s="1" t="s">
        <v>230</v>
      </c>
      <c r="D29" s="2">
        <v>17</v>
      </c>
      <c r="F29" s="20">
        <v>0</v>
      </c>
      <c r="G29" s="21"/>
      <c r="H29" s="4">
        <v>133838</v>
      </c>
      <c r="I29" s="21"/>
      <c r="J29" s="20">
        <v>0</v>
      </c>
      <c r="K29" s="21"/>
      <c r="L29" s="4">
        <v>0</v>
      </c>
    </row>
    <row r="30" spans="2:12" ht="19.5" customHeight="1">
      <c r="B30" s="270" t="s">
        <v>231</v>
      </c>
      <c r="F30" s="20">
        <v>-11</v>
      </c>
      <c r="G30" s="21"/>
      <c r="H30" s="4">
        <v>0</v>
      </c>
      <c r="I30" s="21"/>
      <c r="J30" s="20">
        <v>0</v>
      </c>
      <c r="K30" s="21"/>
      <c r="L30" s="4">
        <v>0</v>
      </c>
    </row>
    <row r="31" spans="2:11" ht="19.5" customHeight="1">
      <c r="B31" s="270" t="s">
        <v>232</v>
      </c>
      <c r="D31" s="22"/>
      <c r="F31" s="20"/>
      <c r="G31" s="21"/>
      <c r="I31" s="21"/>
      <c r="J31" s="20"/>
      <c r="K31" s="21"/>
    </row>
    <row r="32" spans="3:12" ht="19.5" customHeight="1">
      <c r="C32" s="1" t="s">
        <v>233</v>
      </c>
      <c r="D32" s="22">
        <v>23.6</v>
      </c>
      <c r="F32" s="24">
        <v>0</v>
      </c>
      <c r="G32" s="21"/>
      <c r="H32" s="13">
        <v>0</v>
      </c>
      <c r="I32" s="21"/>
      <c r="J32" s="24">
        <v>-43226</v>
      </c>
      <c r="K32" s="21"/>
      <c r="L32" s="13">
        <v>-45408</v>
      </c>
    </row>
    <row r="33" spans="6:10" ht="6" customHeight="1">
      <c r="F33" s="20"/>
      <c r="G33" s="21"/>
      <c r="J33" s="20"/>
    </row>
    <row r="34" spans="1:12" ht="19.5" customHeight="1">
      <c r="A34" s="5"/>
      <c r="B34" s="1" t="s">
        <v>234</v>
      </c>
      <c r="F34" s="25"/>
      <c r="G34" s="5"/>
      <c r="H34" s="26"/>
      <c r="I34" s="5"/>
      <c r="J34" s="25"/>
      <c r="K34" s="5"/>
      <c r="L34" s="26"/>
    </row>
    <row r="35" spans="3:12" ht="19.5" customHeight="1">
      <c r="C35" s="1" t="s">
        <v>235</v>
      </c>
      <c r="F35" s="20">
        <f>SUM(F9:F32)</f>
        <v>6947323</v>
      </c>
      <c r="G35" s="3"/>
      <c r="H35" s="4">
        <f>SUM(H9:H32)</f>
        <v>7494918</v>
      </c>
      <c r="I35" s="7"/>
      <c r="J35" s="20">
        <f>SUM(J9:J32)</f>
        <v>-338920</v>
      </c>
      <c r="K35" s="38"/>
      <c r="L35" s="4">
        <f>SUM(L9:L32)</f>
        <v>-25372</v>
      </c>
    </row>
    <row r="36" spans="2:12" ht="19.5" customHeight="1">
      <c r="B36" s="1" t="s">
        <v>236</v>
      </c>
      <c r="D36" s="14"/>
      <c r="E36" s="6"/>
      <c r="F36" s="27"/>
      <c r="G36" s="28"/>
      <c r="H36" s="29"/>
      <c r="I36" s="41"/>
      <c r="J36" s="27"/>
      <c r="K36" s="28"/>
      <c r="L36" s="29"/>
    </row>
    <row r="37" spans="3:12" ht="19.5" customHeight="1">
      <c r="C37" s="1" t="s">
        <v>237</v>
      </c>
      <c r="D37" s="14"/>
      <c r="E37" s="6"/>
      <c r="F37" s="27"/>
      <c r="G37" s="28"/>
      <c r="H37" s="29"/>
      <c r="I37" s="41"/>
      <c r="J37" s="27"/>
      <c r="K37" s="28"/>
      <c r="L37" s="29"/>
    </row>
    <row r="38" spans="2:12" ht="19.5" customHeight="1">
      <c r="B38" s="5"/>
      <c r="C38" s="270" t="s">
        <v>238</v>
      </c>
      <c r="D38" s="14"/>
      <c r="E38" s="6"/>
      <c r="F38" s="30">
        <v>455765</v>
      </c>
      <c r="G38" s="28"/>
      <c r="H38" s="31">
        <v>-97433</v>
      </c>
      <c r="I38" s="28"/>
      <c r="J38" s="30">
        <v>181036</v>
      </c>
      <c r="K38" s="28"/>
      <c r="L38" s="31">
        <v>132010</v>
      </c>
    </row>
    <row r="39" spans="2:12" ht="19.5" customHeight="1">
      <c r="B39" s="5"/>
      <c r="C39" s="270" t="s">
        <v>239</v>
      </c>
      <c r="D39" s="14"/>
      <c r="E39" s="6"/>
      <c r="F39" s="30">
        <v>-1082853</v>
      </c>
      <c r="G39" s="28"/>
      <c r="H39" s="31">
        <v>-18505</v>
      </c>
      <c r="I39" s="28"/>
      <c r="J39" s="30">
        <v>-20917</v>
      </c>
      <c r="K39" s="28"/>
      <c r="L39" s="31">
        <v>3369</v>
      </c>
    </row>
    <row r="40" spans="2:12" ht="19.5" customHeight="1">
      <c r="B40" s="5"/>
      <c r="C40" s="270" t="s">
        <v>240</v>
      </c>
      <c r="D40" s="14"/>
      <c r="E40" s="6"/>
      <c r="F40" s="30">
        <v>-541441</v>
      </c>
      <c r="G40" s="28"/>
      <c r="H40" s="31">
        <v>0</v>
      </c>
      <c r="I40" s="28"/>
      <c r="J40" s="30">
        <v>0</v>
      </c>
      <c r="K40" s="28"/>
      <c r="L40" s="31">
        <v>0</v>
      </c>
    </row>
    <row r="41" spans="2:12" ht="19.5" customHeight="1">
      <c r="B41" s="5"/>
      <c r="C41" s="270" t="s">
        <v>241</v>
      </c>
      <c r="D41" s="14"/>
      <c r="E41" s="6"/>
      <c r="F41" s="30">
        <v>-282365</v>
      </c>
      <c r="G41" s="28"/>
      <c r="H41" s="31">
        <v>0</v>
      </c>
      <c r="I41" s="28"/>
      <c r="J41" s="30">
        <v>0</v>
      </c>
      <c r="K41" s="28"/>
      <c r="L41" s="31">
        <v>0</v>
      </c>
    </row>
    <row r="42" spans="2:12" ht="19.5" customHeight="1">
      <c r="B42" s="5"/>
      <c r="C42" s="270" t="s">
        <v>242</v>
      </c>
      <c r="D42" s="14"/>
      <c r="E42" s="6"/>
      <c r="F42" s="30">
        <v>-3651363</v>
      </c>
      <c r="G42" s="28"/>
      <c r="H42" s="31">
        <v>-748177</v>
      </c>
      <c r="I42" s="28"/>
      <c r="J42" s="30">
        <v>30809</v>
      </c>
      <c r="K42" s="28"/>
      <c r="L42" s="31">
        <v>-27696</v>
      </c>
    </row>
    <row r="43" spans="2:12" ht="19.5" customHeight="1">
      <c r="B43" s="5"/>
      <c r="C43" s="270" t="s">
        <v>243</v>
      </c>
      <c r="D43" s="14"/>
      <c r="E43" s="6"/>
      <c r="F43" s="30">
        <v>13276</v>
      </c>
      <c r="G43" s="28"/>
      <c r="H43" s="31">
        <v>-37081</v>
      </c>
      <c r="I43" s="28"/>
      <c r="J43" s="30">
        <v>-17636</v>
      </c>
      <c r="K43" s="28"/>
      <c r="L43" s="31">
        <v>-258</v>
      </c>
    </row>
    <row r="44" spans="2:12" ht="19.5" customHeight="1">
      <c r="B44" s="5"/>
      <c r="C44" s="270" t="s">
        <v>244</v>
      </c>
      <c r="D44" s="14"/>
      <c r="E44" s="6"/>
      <c r="F44" s="30">
        <v>631309</v>
      </c>
      <c r="G44" s="28"/>
      <c r="H44" s="31">
        <v>76938</v>
      </c>
      <c r="I44" s="28"/>
      <c r="J44" s="30">
        <v>-122095</v>
      </c>
      <c r="K44" s="28"/>
      <c r="L44" s="31">
        <v>-74989</v>
      </c>
    </row>
    <row r="45" spans="2:12" ht="19.5" customHeight="1">
      <c r="B45" s="5"/>
      <c r="C45" s="270" t="s">
        <v>245</v>
      </c>
      <c r="D45" s="14"/>
      <c r="E45" s="6"/>
      <c r="F45" s="30">
        <v>158771</v>
      </c>
      <c r="G45" s="21"/>
      <c r="H45" s="31">
        <v>87120</v>
      </c>
      <c r="I45" s="21"/>
      <c r="J45" s="30">
        <v>-32861</v>
      </c>
      <c r="K45" s="21"/>
      <c r="L45" s="31">
        <v>25868</v>
      </c>
    </row>
    <row r="46" spans="2:12" ht="19.5" customHeight="1">
      <c r="B46" s="5"/>
      <c r="C46" s="270" t="s">
        <v>246</v>
      </c>
      <c r="D46" s="14"/>
      <c r="E46" s="6"/>
      <c r="F46" s="32">
        <v>18349</v>
      </c>
      <c r="G46" s="28"/>
      <c r="H46" s="33">
        <v>16895</v>
      </c>
      <c r="I46" s="28"/>
      <c r="J46" s="32">
        <v>0</v>
      </c>
      <c r="K46" s="28"/>
      <c r="L46" s="33">
        <v>0</v>
      </c>
    </row>
    <row r="47" spans="1:12" ht="6" customHeight="1">
      <c r="A47" s="5"/>
      <c r="D47" s="14"/>
      <c r="E47" s="6"/>
      <c r="F47" s="27"/>
      <c r="G47" s="28"/>
      <c r="H47" s="29"/>
      <c r="I47" s="41"/>
      <c r="J47" s="27"/>
      <c r="K47" s="28"/>
      <c r="L47" s="29"/>
    </row>
    <row r="48" spans="1:12" ht="19.5" customHeight="1">
      <c r="A48" s="5"/>
      <c r="B48" s="1" t="s">
        <v>247</v>
      </c>
      <c r="C48" s="5"/>
      <c r="D48" s="14"/>
      <c r="E48" s="6"/>
      <c r="F48" s="30">
        <f>SUM(F35:F46)</f>
        <v>2666771</v>
      </c>
      <c r="G48" s="28"/>
      <c r="H48" s="31">
        <f>SUM(H35:H46)</f>
        <v>6774675</v>
      </c>
      <c r="I48" s="41"/>
      <c r="J48" s="30">
        <f>SUM(J35:J46)</f>
        <v>-320584</v>
      </c>
      <c r="K48" s="28"/>
      <c r="L48" s="31">
        <f>SUM(L35:L46)</f>
        <v>32932</v>
      </c>
    </row>
    <row r="49" spans="1:12" ht="19.5" customHeight="1">
      <c r="A49" s="5"/>
      <c r="B49" s="5"/>
      <c r="C49" s="270" t="s">
        <v>248</v>
      </c>
      <c r="D49" s="14"/>
      <c r="E49" s="6"/>
      <c r="F49" s="32">
        <v>-128343</v>
      </c>
      <c r="G49" s="28"/>
      <c r="H49" s="33">
        <v>-45846</v>
      </c>
      <c r="I49" s="28"/>
      <c r="J49" s="32">
        <v>-6254</v>
      </c>
      <c r="K49" s="41"/>
      <c r="L49" s="33">
        <v>-5164</v>
      </c>
    </row>
    <row r="50" spans="1:12" ht="6" customHeight="1">
      <c r="A50" s="5"/>
      <c r="D50" s="14"/>
      <c r="E50" s="6"/>
      <c r="F50" s="27"/>
      <c r="G50" s="28"/>
      <c r="H50" s="29"/>
      <c r="I50" s="41"/>
      <c r="J50" s="27"/>
      <c r="K50" s="28"/>
      <c r="L50" s="29"/>
    </row>
    <row r="51" spans="1:12" ht="19.5" customHeight="1">
      <c r="A51" s="6" t="s">
        <v>249</v>
      </c>
      <c r="C51" s="5"/>
      <c r="D51" s="14"/>
      <c r="E51" s="6"/>
      <c r="F51" s="32">
        <f>SUM(F48:F49)</f>
        <v>2538428</v>
      </c>
      <c r="G51" s="28"/>
      <c r="H51" s="33">
        <f>SUM(H48:H49)</f>
        <v>6728829</v>
      </c>
      <c r="I51" s="41"/>
      <c r="J51" s="32">
        <f>SUM(J48:J49)</f>
        <v>-326838</v>
      </c>
      <c r="K51" s="28"/>
      <c r="L51" s="33">
        <f>SUM(L48:L49)</f>
        <v>27768</v>
      </c>
    </row>
    <row r="52" spans="2:11" ht="16.5" customHeight="1">
      <c r="B52" s="6"/>
      <c r="C52" s="5"/>
      <c r="D52" s="14"/>
      <c r="E52" s="6"/>
      <c r="G52" s="6"/>
      <c r="I52" s="14"/>
      <c r="K52" s="6"/>
    </row>
    <row r="53" spans="1:12" ht="21.75" customHeight="1">
      <c r="A53" s="34" t="s">
        <v>46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8.75" customHeight="1">
      <c r="A54" s="6" t="s">
        <v>0</v>
      </c>
      <c r="B54" s="6"/>
      <c r="C54" s="6"/>
      <c r="G54" s="7"/>
      <c r="I54" s="38"/>
      <c r="K54" s="7"/>
      <c r="L54" s="17" t="s">
        <v>5</v>
      </c>
    </row>
    <row r="55" spans="1:11" ht="18.75" customHeight="1">
      <c r="A55" s="6" t="s">
        <v>250</v>
      </c>
      <c r="B55" s="6"/>
      <c r="C55" s="6"/>
      <c r="G55" s="7"/>
      <c r="I55" s="38"/>
      <c r="K55" s="7"/>
    </row>
    <row r="56" spans="1:12" ht="18.75" customHeight="1">
      <c r="A56" s="8" t="str">
        <f>'8-10 (9m)'!A3</f>
        <v>สำหรับงวดเก้าเดือนสิ้นสุดวันที่ 30 กันยายน พ.ศ. 2565</v>
      </c>
      <c r="B56" s="8"/>
      <c r="C56" s="8"/>
      <c r="D56" s="9"/>
      <c r="E56" s="10"/>
      <c r="F56" s="11"/>
      <c r="G56" s="12"/>
      <c r="H56" s="13"/>
      <c r="I56" s="39"/>
      <c r="J56" s="11"/>
      <c r="K56" s="12"/>
      <c r="L56" s="13"/>
    </row>
    <row r="57" spans="7:11" ht="18.75" customHeight="1">
      <c r="G57" s="7"/>
      <c r="I57" s="38"/>
      <c r="K57" s="7"/>
    </row>
    <row r="58" spans="1:12" ht="19.5" customHeight="1">
      <c r="A58" s="5"/>
      <c r="D58" s="14"/>
      <c r="E58" s="6"/>
      <c r="F58" s="15" t="s">
        <v>3</v>
      </c>
      <c r="G58" s="15"/>
      <c r="H58" s="15"/>
      <c r="I58" s="40"/>
      <c r="J58" s="15" t="s">
        <v>4</v>
      </c>
      <c r="K58" s="15"/>
      <c r="L58" s="15"/>
    </row>
    <row r="59" spans="4:12" ht="19.5" customHeight="1">
      <c r="D59" s="14"/>
      <c r="E59" s="6"/>
      <c r="F59" s="16" t="s">
        <v>9</v>
      </c>
      <c r="G59" s="6"/>
      <c r="H59" s="17" t="s">
        <v>10</v>
      </c>
      <c r="I59" s="14"/>
      <c r="J59" s="16" t="s">
        <v>9</v>
      </c>
      <c r="K59" s="6"/>
      <c r="L59" s="17" t="s">
        <v>10</v>
      </c>
    </row>
    <row r="60" spans="4:12" ht="19.5" customHeight="1">
      <c r="D60" s="18" t="s">
        <v>11</v>
      </c>
      <c r="E60" s="6"/>
      <c r="F60" s="15" t="s">
        <v>12</v>
      </c>
      <c r="G60" s="6"/>
      <c r="H60" s="19" t="s">
        <v>12</v>
      </c>
      <c r="I60" s="14"/>
      <c r="J60" s="15" t="s">
        <v>12</v>
      </c>
      <c r="K60" s="6"/>
      <c r="L60" s="19" t="s">
        <v>12</v>
      </c>
    </row>
    <row r="61" spans="4:12" ht="6" customHeight="1">
      <c r="D61" s="35"/>
      <c r="E61" s="6"/>
      <c r="F61" s="36"/>
      <c r="G61" s="6"/>
      <c r="H61" s="37"/>
      <c r="I61" s="14"/>
      <c r="J61" s="36"/>
      <c r="K61" s="6"/>
      <c r="L61" s="37"/>
    </row>
    <row r="62" spans="1:12" ht="19.5" customHeight="1">
      <c r="A62" s="6" t="s">
        <v>251</v>
      </c>
      <c r="D62" s="14"/>
      <c r="E62" s="6"/>
      <c r="F62" s="20"/>
      <c r="G62" s="6"/>
      <c r="H62" s="17"/>
      <c r="I62" s="14"/>
      <c r="J62" s="20"/>
      <c r="K62" s="6"/>
      <c r="L62" s="17"/>
    </row>
    <row r="63" spans="1:12" ht="19.5" customHeight="1">
      <c r="A63" s="1" t="s">
        <v>16</v>
      </c>
      <c r="B63" s="5"/>
      <c r="E63" s="6"/>
      <c r="F63" s="20">
        <v>-19124</v>
      </c>
      <c r="G63" s="28"/>
      <c r="H63" s="4">
        <v>28437</v>
      </c>
      <c r="I63" s="28"/>
      <c r="J63" s="20">
        <v>9214</v>
      </c>
      <c r="K63" s="28"/>
      <c r="L63" s="4">
        <v>33716</v>
      </c>
    </row>
    <row r="64" spans="1:12" ht="19.5" customHeight="1">
      <c r="A64" s="1" t="s">
        <v>252</v>
      </c>
      <c r="B64" s="5"/>
      <c r="D64" s="22">
        <v>23.4</v>
      </c>
      <c r="E64" s="6"/>
      <c r="F64" s="20">
        <v>7350</v>
      </c>
      <c r="G64" s="28"/>
      <c r="H64" s="4">
        <v>0</v>
      </c>
      <c r="I64" s="28"/>
      <c r="J64" s="20">
        <v>3270000</v>
      </c>
      <c r="K64" s="28"/>
      <c r="L64" s="4">
        <v>100000</v>
      </c>
    </row>
    <row r="65" spans="1:12" ht="19.5" customHeight="1">
      <c r="A65" s="1" t="s">
        <v>253</v>
      </c>
      <c r="B65" s="5"/>
      <c r="D65" s="22">
        <v>23.4</v>
      </c>
      <c r="E65" s="6"/>
      <c r="F65" s="20">
        <v>-28000</v>
      </c>
      <c r="G65" s="28"/>
      <c r="H65" s="4">
        <v>0</v>
      </c>
      <c r="I65" s="28"/>
      <c r="J65" s="20">
        <v>-9199786</v>
      </c>
      <c r="K65" s="28"/>
      <c r="L65" s="4">
        <v>-947074</v>
      </c>
    </row>
    <row r="66" spans="1:12" ht="19.5" customHeight="1">
      <c r="A66" s="1" t="s">
        <v>254</v>
      </c>
      <c r="B66" s="5"/>
      <c r="D66" s="22">
        <v>23.4</v>
      </c>
      <c r="E66" s="6"/>
      <c r="F66" s="20">
        <v>4846</v>
      </c>
      <c r="G66" s="28"/>
      <c r="H66" s="4">
        <v>0</v>
      </c>
      <c r="I66" s="28"/>
      <c r="J66" s="20">
        <v>1884000</v>
      </c>
      <c r="K66" s="28"/>
      <c r="L66" s="4">
        <v>2270000</v>
      </c>
    </row>
    <row r="67" spans="1:12" ht="19.5" customHeight="1">
      <c r="A67" s="1" t="s">
        <v>255</v>
      </c>
      <c r="B67" s="5"/>
      <c r="D67" s="22">
        <v>23.4</v>
      </c>
      <c r="E67" s="6"/>
      <c r="F67" s="20">
        <v>0</v>
      </c>
      <c r="G67" s="28"/>
      <c r="H67" s="4">
        <v>0</v>
      </c>
      <c r="I67" s="28"/>
      <c r="J67" s="20">
        <v>-12500</v>
      </c>
      <c r="K67" s="28"/>
      <c r="L67" s="4">
        <v>-344511</v>
      </c>
    </row>
    <row r="68" spans="1:12" ht="19.5" customHeight="1">
      <c r="A68" s="1" t="s">
        <v>256</v>
      </c>
      <c r="B68" s="5"/>
      <c r="D68" s="22">
        <v>13.1</v>
      </c>
      <c r="E68" s="6"/>
      <c r="F68" s="20">
        <v>-3215268</v>
      </c>
      <c r="G68" s="28"/>
      <c r="H68" s="4">
        <v>0</v>
      </c>
      <c r="I68" s="28"/>
      <c r="J68" s="20">
        <v>0</v>
      </c>
      <c r="K68" s="28"/>
      <c r="L68" s="4">
        <v>0</v>
      </c>
    </row>
    <row r="69" spans="1:12" ht="19.5" customHeight="1">
      <c r="A69" s="1" t="s">
        <v>257</v>
      </c>
      <c r="B69" s="5"/>
      <c r="D69" s="22">
        <v>13.1</v>
      </c>
      <c r="E69" s="6"/>
      <c r="F69" s="20">
        <v>0</v>
      </c>
      <c r="G69" s="28"/>
      <c r="H69" s="4">
        <v>0</v>
      </c>
      <c r="I69" s="28"/>
      <c r="J69" s="20">
        <v>-4624900</v>
      </c>
      <c r="K69" s="28"/>
      <c r="L69" s="4">
        <v>-1744542</v>
      </c>
    </row>
    <row r="70" spans="1:12" ht="19.5" customHeight="1">
      <c r="A70" s="1" t="s">
        <v>258</v>
      </c>
      <c r="B70" s="5"/>
      <c r="D70" s="22">
        <v>13.1</v>
      </c>
      <c r="E70" s="6"/>
      <c r="F70" s="20">
        <v>5877262</v>
      </c>
      <c r="G70" s="28"/>
      <c r="H70" s="4">
        <v>0</v>
      </c>
      <c r="I70" s="28"/>
      <c r="J70" s="20">
        <v>0</v>
      </c>
      <c r="K70" s="28"/>
      <c r="L70" s="4">
        <v>0</v>
      </c>
    </row>
    <row r="71" spans="1:12" ht="19.5" customHeight="1">
      <c r="A71" s="1" t="s">
        <v>259</v>
      </c>
      <c r="B71" s="5"/>
      <c r="D71" s="22">
        <v>13.1</v>
      </c>
      <c r="E71" s="6"/>
      <c r="F71" s="20">
        <v>-6997030</v>
      </c>
      <c r="G71" s="28"/>
      <c r="H71" s="4">
        <v>-21990</v>
      </c>
      <c r="I71" s="28"/>
      <c r="J71" s="20">
        <v>0</v>
      </c>
      <c r="K71" s="28"/>
      <c r="L71" s="4">
        <v>0</v>
      </c>
    </row>
    <row r="72" spans="1:12" ht="19.5" customHeight="1">
      <c r="A72" s="1" t="s">
        <v>260</v>
      </c>
      <c r="B72" s="5"/>
      <c r="D72" s="22">
        <v>13.1</v>
      </c>
      <c r="E72" s="6"/>
      <c r="F72" s="20">
        <v>-9500</v>
      </c>
      <c r="G72" s="28"/>
      <c r="H72" s="4">
        <v>-35000</v>
      </c>
      <c r="I72" s="28"/>
      <c r="J72" s="20">
        <v>0</v>
      </c>
      <c r="K72" s="28"/>
      <c r="L72" s="4">
        <v>0</v>
      </c>
    </row>
    <row r="73" spans="1:12" ht="19.5" customHeight="1">
      <c r="A73" s="1" t="s">
        <v>261</v>
      </c>
      <c r="B73" s="5"/>
      <c r="E73" s="6"/>
      <c r="F73" s="20">
        <v>-711</v>
      </c>
      <c r="G73" s="28"/>
      <c r="H73" s="4">
        <v>-444</v>
      </c>
      <c r="I73" s="28"/>
      <c r="J73" s="20">
        <v>-711</v>
      </c>
      <c r="K73" s="28"/>
      <c r="L73" s="4">
        <v>-444</v>
      </c>
    </row>
    <row r="74" spans="1:12" ht="19.5" customHeight="1">
      <c r="A74" s="1" t="s">
        <v>262</v>
      </c>
      <c r="B74" s="5"/>
      <c r="E74" s="6"/>
      <c r="F74" s="20">
        <v>-2064709</v>
      </c>
      <c r="G74" s="28"/>
      <c r="H74" s="4">
        <v>-3876767</v>
      </c>
      <c r="I74" s="28"/>
      <c r="J74" s="20">
        <v>-40490</v>
      </c>
      <c r="K74" s="28"/>
      <c r="L74" s="4">
        <v>-25018</v>
      </c>
    </row>
    <row r="75" spans="1:12" ht="19.5" customHeight="1">
      <c r="A75" s="1" t="s">
        <v>263</v>
      </c>
      <c r="B75" s="5"/>
      <c r="E75" s="6"/>
      <c r="F75" s="20">
        <v>21789</v>
      </c>
      <c r="G75" s="28"/>
      <c r="H75" s="4">
        <v>6794</v>
      </c>
      <c r="I75" s="28"/>
      <c r="J75" s="20">
        <v>0</v>
      </c>
      <c r="K75" s="28"/>
      <c r="L75" s="4">
        <v>3294</v>
      </c>
    </row>
    <row r="76" spans="1:12" ht="19.5" customHeight="1">
      <c r="A76" s="1" t="s">
        <v>264</v>
      </c>
      <c r="B76" s="5"/>
      <c r="E76" s="6"/>
      <c r="F76" s="20">
        <v>-34916</v>
      </c>
      <c r="G76" s="28"/>
      <c r="H76" s="4">
        <v>-47228</v>
      </c>
      <c r="I76" s="28"/>
      <c r="J76" s="20">
        <v>-2006</v>
      </c>
      <c r="K76" s="28"/>
      <c r="L76" s="4">
        <v>-2284</v>
      </c>
    </row>
    <row r="77" spans="1:12" ht="19.5" customHeight="1">
      <c r="A77" s="1" t="s">
        <v>265</v>
      </c>
      <c r="B77" s="5"/>
      <c r="D77" s="22">
        <v>23.6</v>
      </c>
      <c r="E77" s="6"/>
      <c r="F77" s="20">
        <v>0</v>
      </c>
      <c r="G77" s="28"/>
      <c r="H77" s="4">
        <v>0</v>
      </c>
      <c r="I77" s="28"/>
      <c r="J77" s="20">
        <v>76396</v>
      </c>
      <c r="K77" s="28"/>
      <c r="L77" s="4">
        <v>78615</v>
      </c>
    </row>
    <row r="78" spans="1:12" ht="19.5" customHeight="1">
      <c r="A78" s="1" t="s">
        <v>266</v>
      </c>
      <c r="B78" s="5"/>
      <c r="D78" s="2" t="s">
        <v>267</v>
      </c>
      <c r="E78" s="6"/>
      <c r="F78" s="20">
        <v>36750</v>
      </c>
      <c r="G78" s="28"/>
      <c r="H78" s="4">
        <v>1460</v>
      </c>
      <c r="I78" s="28"/>
      <c r="J78" s="20">
        <v>2816841</v>
      </c>
      <c r="K78" s="28"/>
      <c r="L78" s="4">
        <v>2353432</v>
      </c>
    </row>
    <row r="79" spans="1:12" ht="19.5" customHeight="1">
      <c r="A79" s="1" t="s">
        <v>268</v>
      </c>
      <c r="B79" s="5"/>
      <c r="E79" s="6"/>
      <c r="F79" s="20">
        <v>8084</v>
      </c>
      <c r="G79" s="28"/>
      <c r="H79" s="4">
        <v>4478</v>
      </c>
      <c r="I79" s="28"/>
      <c r="J79" s="20">
        <v>176488</v>
      </c>
      <c r="K79" s="28"/>
      <c r="L79" s="4">
        <v>128496</v>
      </c>
    </row>
    <row r="80" spans="1:12" ht="19.5" customHeight="1">
      <c r="A80" s="1" t="s">
        <v>269</v>
      </c>
      <c r="B80" s="5"/>
      <c r="E80" s="6"/>
      <c r="F80" s="20">
        <v>22890</v>
      </c>
      <c r="G80" s="28"/>
      <c r="H80" s="4">
        <v>38000</v>
      </c>
      <c r="I80" s="28"/>
      <c r="J80" s="20">
        <v>0</v>
      </c>
      <c r="K80" s="28"/>
      <c r="L80" s="4">
        <v>0</v>
      </c>
    </row>
    <row r="81" spans="1:12" ht="19.5" customHeight="1">
      <c r="A81" s="1" t="s">
        <v>270</v>
      </c>
      <c r="B81" s="5"/>
      <c r="D81" s="2">
        <v>14</v>
      </c>
      <c r="E81" s="6"/>
      <c r="F81" s="32">
        <v>-13557</v>
      </c>
      <c r="G81" s="28"/>
      <c r="H81" s="33">
        <v>-28235</v>
      </c>
      <c r="I81" s="28"/>
      <c r="J81" s="32">
        <v>0</v>
      </c>
      <c r="K81" s="28"/>
      <c r="L81" s="33">
        <v>0</v>
      </c>
    </row>
    <row r="82" spans="5:12" ht="6" customHeight="1">
      <c r="E82" s="6"/>
      <c r="F82" s="27"/>
      <c r="G82" s="28"/>
      <c r="H82" s="29"/>
      <c r="I82" s="41"/>
      <c r="J82" s="27"/>
      <c r="K82" s="28"/>
      <c r="L82" s="29"/>
    </row>
    <row r="83" spans="1:12" ht="19.5" customHeight="1">
      <c r="A83" s="6" t="s">
        <v>271</v>
      </c>
      <c r="C83" s="5"/>
      <c r="E83" s="6"/>
      <c r="F83" s="32">
        <f>SUM(F63:F81)</f>
        <v>-6403844</v>
      </c>
      <c r="G83" s="28"/>
      <c r="H83" s="33">
        <f>SUM(H63:H81)</f>
        <v>-3930495</v>
      </c>
      <c r="I83" s="41"/>
      <c r="J83" s="32">
        <f>SUM(J63:J81)</f>
        <v>-5647454</v>
      </c>
      <c r="K83" s="28"/>
      <c r="L83" s="33">
        <f>SUM(L63:L81)</f>
        <v>1903680</v>
      </c>
    </row>
    <row r="84" spans="5:11" ht="6" customHeight="1">
      <c r="E84" s="6"/>
      <c r="F84" s="20"/>
      <c r="G84" s="28"/>
      <c r="I84" s="41"/>
      <c r="J84" s="20"/>
      <c r="K84" s="28"/>
    </row>
    <row r="85" spans="1:12" ht="19.5" customHeight="1">
      <c r="A85" s="6" t="s">
        <v>272</v>
      </c>
      <c r="E85" s="6"/>
      <c r="F85" s="25"/>
      <c r="G85" s="28"/>
      <c r="H85" s="26"/>
      <c r="I85" s="41"/>
      <c r="J85" s="25"/>
      <c r="K85" s="28"/>
      <c r="L85" s="26"/>
    </row>
    <row r="86" spans="1:12" ht="19.5" customHeight="1">
      <c r="A86" s="1" t="s">
        <v>273</v>
      </c>
      <c r="D86" s="2">
        <v>17</v>
      </c>
      <c r="E86" s="6"/>
      <c r="F86" s="20">
        <v>14178107</v>
      </c>
      <c r="G86" s="42"/>
      <c r="H86" s="4">
        <v>4569550</v>
      </c>
      <c r="I86" s="42"/>
      <c r="J86" s="20">
        <v>11566461</v>
      </c>
      <c r="K86" s="42"/>
      <c r="L86" s="4">
        <v>3317897</v>
      </c>
    </row>
    <row r="87" spans="1:12" ht="19.5" customHeight="1">
      <c r="A87" s="1" t="s">
        <v>274</v>
      </c>
      <c r="B87" s="5"/>
      <c r="D87" s="2">
        <v>17</v>
      </c>
      <c r="E87" s="6"/>
      <c r="F87" s="20">
        <v>-7777088</v>
      </c>
      <c r="G87" s="43"/>
      <c r="H87" s="4">
        <v>-5310531</v>
      </c>
      <c r="I87" s="43"/>
      <c r="J87" s="20">
        <v>-7328364</v>
      </c>
      <c r="K87" s="43"/>
      <c r="L87" s="4">
        <v>-2303949</v>
      </c>
    </row>
    <row r="88" spans="1:12" ht="19.5" customHeight="1">
      <c r="A88" s="1" t="s">
        <v>275</v>
      </c>
      <c r="B88" s="5"/>
      <c r="D88" s="2">
        <v>18</v>
      </c>
      <c r="E88" s="6"/>
      <c r="F88" s="20">
        <v>1129263</v>
      </c>
      <c r="G88" s="43"/>
      <c r="H88" s="4">
        <v>25915863</v>
      </c>
      <c r="I88" s="43"/>
      <c r="J88" s="20">
        <v>1000000</v>
      </c>
      <c r="K88" s="43"/>
      <c r="L88" s="4">
        <v>1800000</v>
      </c>
    </row>
    <row r="89" spans="1:12" ht="19.5" customHeight="1">
      <c r="A89" s="1" t="s">
        <v>276</v>
      </c>
      <c r="B89" s="5"/>
      <c r="D89" s="2">
        <v>18</v>
      </c>
      <c r="E89" s="6"/>
      <c r="F89" s="20">
        <v>-3958076</v>
      </c>
      <c r="G89" s="43"/>
      <c r="H89" s="4">
        <v>-22213348</v>
      </c>
      <c r="I89" s="43"/>
      <c r="J89" s="20">
        <v>-570000</v>
      </c>
      <c r="K89" s="43"/>
      <c r="L89" s="4">
        <v>-3270000</v>
      </c>
    </row>
    <row r="90" spans="1:12" ht="19.5" customHeight="1">
      <c r="A90" s="270" t="s">
        <v>277</v>
      </c>
      <c r="B90" s="5"/>
      <c r="D90" s="2">
        <v>18</v>
      </c>
      <c r="E90" s="6"/>
      <c r="F90" s="20">
        <v>-43199</v>
      </c>
      <c r="G90" s="43"/>
      <c r="H90" s="4">
        <v>-19390</v>
      </c>
      <c r="I90" s="43"/>
      <c r="J90" s="20">
        <v>-1000</v>
      </c>
      <c r="K90" s="43"/>
      <c r="L90" s="4">
        <v>-7800</v>
      </c>
    </row>
    <row r="91" spans="1:12" ht="19.5" customHeight="1">
      <c r="A91" s="1" t="s">
        <v>278</v>
      </c>
      <c r="B91" s="5"/>
      <c r="D91" s="22">
        <v>23.5</v>
      </c>
      <c r="E91" s="6"/>
      <c r="F91" s="20">
        <v>160000</v>
      </c>
      <c r="G91" s="43"/>
      <c r="H91" s="4">
        <v>4302</v>
      </c>
      <c r="I91" s="43"/>
      <c r="J91" s="20">
        <v>600000</v>
      </c>
      <c r="K91" s="43"/>
      <c r="L91" s="4">
        <v>580000</v>
      </c>
    </row>
    <row r="92" spans="1:12" ht="19.5" customHeight="1">
      <c r="A92" s="1" t="s">
        <v>279</v>
      </c>
      <c r="B92" s="5"/>
      <c r="D92" s="22">
        <v>23.5</v>
      </c>
      <c r="E92" s="6"/>
      <c r="F92" s="20">
        <v>0</v>
      </c>
      <c r="G92" s="43"/>
      <c r="H92" s="4">
        <v>0</v>
      </c>
      <c r="I92" s="43"/>
      <c r="J92" s="20">
        <v>-63100</v>
      </c>
      <c r="K92" s="43"/>
      <c r="L92" s="4">
        <v>0</v>
      </c>
    </row>
    <row r="93" spans="1:12" ht="19.5" customHeight="1">
      <c r="A93" s="270" t="s">
        <v>280</v>
      </c>
      <c r="B93" s="5"/>
      <c r="D93" s="22">
        <v>23.5</v>
      </c>
      <c r="E93" s="6"/>
      <c r="F93" s="20">
        <v>0</v>
      </c>
      <c r="G93" s="43"/>
      <c r="H93" s="4">
        <v>0</v>
      </c>
      <c r="I93" s="43"/>
      <c r="J93" s="20">
        <v>0</v>
      </c>
      <c r="K93" s="43"/>
      <c r="L93" s="4">
        <v>4000000</v>
      </c>
    </row>
    <row r="94" spans="1:12" ht="19.5" customHeight="1">
      <c r="A94" s="270" t="s">
        <v>281</v>
      </c>
      <c r="B94" s="5"/>
      <c r="D94" s="22">
        <v>23.5</v>
      </c>
      <c r="E94" s="6"/>
      <c r="F94" s="20">
        <v>0</v>
      </c>
      <c r="G94" s="43"/>
      <c r="H94" s="4">
        <v>0</v>
      </c>
      <c r="I94" s="43"/>
      <c r="J94" s="20">
        <v>-204000</v>
      </c>
      <c r="K94" s="43"/>
      <c r="L94" s="4">
        <v>-384000</v>
      </c>
    </row>
    <row r="95" spans="1:12" ht="19.5" customHeight="1">
      <c r="A95" s="1" t="s">
        <v>282</v>
      </c>
      <c r="B95" s="5"/>
      <c r="E95" s="6"/>
      <c r="F95" s="20">
        <v>-113887</v>
      </c>
      <c r="G95" s="43"/>
      <c r="H95" s="4">
        <v>-137005</v>
      </c>
      <c r="I95" s="43"/>
      <c r="J95" s="20">
        <v>-10795</v>
      </c>
      <c r="K95" s="43"/>
      <c r="L95" s="4">
        <v>-58113</v>
      </c>
    </row>
    <row r="96" spans="1:12" ht="19.5" customHeight="1">
      <c r="A96" s="1" t="s">
        <v>283</v>
      </c>
      <c r="B96" s="5"/>
      <c r="D96" s="2">
        <v>19</v>
      </c>
      <c r="E96" s="6"/>
      <c r="F96" s="20">
        <v>5100000</v>
      </c>
      <c r="G96" s="43"/>
      <c r="H96" s="4">
        <v>0</v>
      </c>
      <c r="I96" s="43"/>
      <c r="J96" s="20">
        <v>5100000</v>
      </c>
      <c r="K96" s="43"/>
      <c r="L96" s="4">
        <v>0</v>
      </c>
    </row>
    <row r="97" spans="1:12" ht="19.5" customHeight="1">
      <c r="A97" s="1" t="s">
        <v>284</v>
      </c>
      <c r="B97" s="5"/>
      <c r="D97" s="2">
        <v>19</v>
      </c>
      <c r="E97" s="6"/>
      <c r="F97" s="20">
        <v>-2000000</v>
      </c>
      <c r="G97" s="43"/>
      <c r="H97" s="4">
        <v>-4000000</v>
      </c>
      <c r="I97" s="43"/>
      <c r="J97" s="20">
        <v>-2000000</v>
      </c>
      <c r="K97" s="43"/>
      <c r="L97" s="4">
        <v>-4000000</v>
      </c>
    </row>
    <row r="98" spans="1:12" ht="19.5" customHeight="1">
      <c r="A98" s="1" t="s">
        <v>285</v>
      </c>
      <c r="B98" s="5"/>
      <c r="D98" s="2">
        <v>19</v>
      </c>
      <c r="E98" s="6"/>
      <c r="F98" s="20">
        <v>-5100</v>
      </c>
      <c r="G98" s="43"/>
      <c r="H98" s="4">
        <v>0</v>
      </c>
      <c r="I98" s="43"/>
      <c r="J98" s="20">
        <v>-5100</v>
      </c>
      <c r="K98" s="43"/>
      <c r="L98" s="4">
        <v>0</v>
      </c>
    </row>
    <row r="99" spans="1:11" ht="19.5" customHeight="1">
      <c r="A99" s="1" t="s">
        <v>286</v>
      </c>
      <c r="B99" s="5"/>
      <c r="E99" s="6"/>
      <c r="F99" s="20"/>
      <c r="G99" s="43"/>
      <c r="I99" s="43"/>
      <c r="J99" s="20"/>
      <c r="K99" s="43"/>
    </row>
    <row r="100" spans="2:12" ht="19.5" customHeight="1">
      <c r="B100" s="1" t="s">
        <v>287</v>
      </c>
      <c r="D100" s="22"/>
      <c r="E100" s="6"/>
      <c r="F100" s="20">
        <v>0</v>
      </c>
      <c r="G100" s="43"/>
      <c r="H100" s="4">
        <v>845289</v>
      </c>
      <c r="I100" s="43"/>
      <c r="J100" s="20">
        <v>0</v>
      </c>
      <c r="K100" s="43"/>
      <c r="L100" s="4">
        <v>0</v>
      </c>
    </row>
    <row r="101" spans="1:12" ht="19.5" customHeight="1">
      <c r="A101" s="1" t="s">
        <v>288</v>
      </c>
      <c r="B101" s="5"/>
      <c r="E101" s="6"/>
      <c r="F101" s="20">
        <v>-1118810</v>
      </c>
      <c r="G101" s="43"/>
      <c r="H101" s="4">
        <v>-1118579</v>
      </c>
      <c r="I101" s="43"/>
      <c r="J101" s="20">
        <v>-1118810</v>
      </c>
      <c r="K101" s="43"/>
      <c r="L101" s="4">
        <v>-1118579</v>
      </c>
    </row>
    <row r="102" spans="1:12" ht="19.5" customHeight="1">
      <c r="A102" s="1" t="s">
        <v>289</v>
      </c>
      <c r="B102" s="5"/>
      <c r="E102" s="6"/>
      <c r="F102" s="32">
        <v>-830109</v>
      </c>
      <c r="G102" s="43"/>
      <c r="H102" s="33">
        <v>-1033245</v>
      </c>
      <c r="I102" s="43"/>
      <c r="J102" s="32">
        <v>-555124</v>
      </c>
      <c r="K102" s="43"/>
      <c r="L102" s="33">
        <v>-579954</v>
      </c>
    </row>
    <row r="103" spans="5:12" ht="6" customHeight="1">
      <c r="E103" s="6"/>
      <c r="F103" s="27"/>
      <c r="G103" s="28"/>
      <c r="H103" s="29"/>
      <c r="I103" s="41"/>
      <c r="J103" s="27"/>
      <c r="K103" s="28"/>
      <c r="L103" s="29"/>
    </row>
    <row r="104" spans="1:12" ht="18.75" customHeight="1">
      <c r="A104" s="6" t="s">
        <v>290</v>
      </c>
      <c r="C104" s="5"/>
      <c r="E104" s="6"/>
      <c r="F104" s="32">
        <f>SUM(F86:F102)</f>
        <v>4721101</v>
      </c>
      <c r="G104" s="28"/>
      <c r="H104" s="33">
        <f>SUM(H86:H102)</f>
        <v>-2497094</v>
      </c>
      <c r="I104" s="41"/>
      <c r="J104" s="32">
        <f>SUM(J86:J102)</f>
        <v>6410168</v>
      </c>
      <c r="K104" s="28"/>
      <c r="L104" s="33">
        <f>SUM(L86:L102)</f>
        <v>-2024498</v>
      </c>
    </row>
    <row r="105" spans="1:12" ht="9.75" customHeight="1">
      <c r="A105" s="6"/>
      <c r="C105" s="5"/>
      <c r="E105" s="6"/>
      <c r="F105" s="44"/>
      <c r="G105" s="45"/>
      <c r="H105" s="44"/>
      <c r="I105" s="50"/>
      <c r="J105" s="44"/>
      <c r="K105" s="28"/>
      <c r="L105" s="44"/>
    </row>
    <row r="106" spans="1:12" ht="21.75" customHeight="1">
      <c r="A106" s="34" t="str">
        <f>+A53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9.5" customHeight="1">
      <c r="A107" s="6" t="s">
        <v>0</v>
      </c>
      <c r="B107" s="6"/>
      <c r="C107" s="6"/>
      <c r="G107" s="7"/>
      <c r="I107" s="38"/>
      <c r="K107" s="7"/>
      <c r="L107" s="17" t="s">
        <v>5</v>
      </c>
    </row>
    <row r="108" spans="1:11" ht="19.5" customHeight="1">
      <c r="A108" s="6" t="s">
        <v>250</v>
      </c>
      <c r="B108" s="6"/>
      <c r="C108" s="6"/>
      <c r="G108" s="7"/>
      <c r="I108" s="38"/>
      <c r="K108" s="7"/>
    </row>
    <row r="109" spans="1:12" ht="19.5" customHeight="1">
      <c r="A109" s="8" t="str">
        <f>A3</f>
        <v>สำหรับงวดเก้าเดือนสิ้นสุดวันที่ 30 กันยายน พ.ศ. 2565</v>
      </c>
      <c r="B109" s="8"/>
      <c r="C109" s="8"/>
      <c r="D109" s="9"/>
      <c r="E109" s="10"/>
      <c r="F109" s="11"/>
      <c r="G109" s="12"/>
      <c r="H109" s="13"/>
      <c r="I109" s="39"/>
      <c r="J109" s="11"/>
      <c r="K109" s="12"/>
      <c r="L109" s="13"/>
    </row>
    <row r="110" spans="7:11" ht="19.5" customHeight="1">
      <c r="G110" s="7"/>
      <c r="I110" s="38"/>
      <c r="K110" s="7"/>
    </row>
    <row r="111" spans="1:12" ht="19.5" customHeight="1">
      <c r="A111" s="5"/>
      <c r="D111" s="14"/>
      <c r="E111" s="6"/>
      <c r="F111" s="15" t="s">
        <v>3</v>
      </c>
      <c r="G111" s="15"/>
      <c r="H111" s="15"/>
      <c r="I111" s="40"/>
      <c r="J111" s="15" t="s">
        <v>4</v>
      </c>
      <c r="K111" s="15"/>
      <c r="L111" s="15"/>
    </row>
    <row r="112" spans="4:12" ht="19.5" customHeight="1">
      <c r="D112" s="14"/>
      <c r="E112" s="6"/>
      <c r="F112" s="16" t="s">
        <v>9</v>
      </c>
      <c r="G112" s="6"/>
      <c r="H112" s="17" t="s">
        <v>10</v>
      </c>
      <c r="I112" s="14"/>
      <c r="J112" s="16" t="s">
        <v>9</v>
      </c>
      <c r="K112" s="6"/>
      <c r="L112" s="17" t="s">
        <v>10</v>
      </c>
    </row>
    <row r="113" spans="4:12" ht="19.5" customHeight="1">
      <c r="D113" s="18" t="s">
        <v>11</v>
      </c>
      <c r="E113" s="6"/>
      <c r="F113" s="15" t="s">
        <v>12</v>
      </c>
      <c r="G113" s="6"/>
      <c r="H113" s="19" t="s">
        <v>12</v>
      </c>
      <c r="I113" s="14"/>
      <c r="J113" s="15" t="s">
        <v>12</v>
      </c>
      <c r="K113" s="6"/>
      <c r="L113" s="19" t="s">
        <v>12</v>
      </c>
    </row>
    <row r="114" spans="4:12" ht="19.5" customHeight="1">
      <c r="D114" s="35"/>
      <c r="E114" s="6"/>
      <c r="F114" s="46"/>
      <c r="G114" s="6"/>
      <c r="H114" s="37"/>
      <c r="I114" s="14"/>
      <c r="J114" s="46"/>
      <c r="K114" s="6"/>
      <c r="L114" s="37"/>
    </row>
    <row r="115" spans="1:12" ht="19.5" customHeight="1">
      <c r="A115" s="6" t="s">
        <v>291</v>
      </c>
      <c r="E115" s="6"/>
      <c r="F115" s="20">
        <f>F51+F83+F104</f>
        <v>855685</v>
      </c>
      <c r="G115" s="47"/>
      <c r="H115" s="4">
        <f>H51+H83+H104</f>
        <v>301240</v>
      </c>
      <c r="I115" s="47"/>
      <c r="J115" s="20">
        <f>J51+J83+J104</f>
        <v>435876</v>
      </c>
      <c r="K115" s="51"/>
      <c r="L115" s="4">
        <f>L51+L83+L104</f>
        <v>-93050</v>
      </c>
    </row>
    <row r="116" spans="1:12" ht="19.5" customHeight="1">
      <c r="A116" s="1" t="s">
        <v>292</v>
      </c>
      <c r="E116" s="6"/>
      <c r="F116" s="20">
        <v>2926972</v>
      </c>
      <c r="G116" s="28"/>
      <c r="H116" s="4">
        <v>2950667</v>
      </c>
      <c r="I116" s="28"/>
      <c r="J116" s="20">
        <f>'2-4'!L15</f>
        <v>662435</v>
      </c>
      <c r="K116" s="28"/>
      <c r="L116" s="4">
        <v>637795</v>
      </c>
    </row>
    <row r="117" spans="1:11" ht="19.5" customHeight="1">
      <c r="A117" s="1" t="s">
        <v>293</v>
      </c>
      <c r="E117" s="6"/>
      <c r="F117" s="20"/>
      <c r="G117" s="47"/>
      <c r="I117" s="28"/>
      <c r="J117" s="20"/>
      <c r="K117" s="28"/>
    </row>
    <row r="118" spans="2:12" ht="19.5" customHeight="1">
      <c r="B118" s="1" t="s">
        <v>294</v>
      </c>
      <c r="E118" s="6"/>
      <c r="F118" s="32">
        <v>25267</v>
      </c>
      <c r="G118" s="28"/>
      <c r="H118" s="33">
        <v>61342</v>
      </c>
      <c r="I118" s="28"/>
      <c r="J118" s="32">
        <v>-315</v>
      </c>
      <c r="K118" s="28"/>
      <c r="L118" s="33">
        <v>-2391</v>
      </c>
    </row>
    <row r="119" spans="5:11" ht="6" customHeight="1">
      <c r="E119" s="6"/>
      <c r="F119" s="20"/>
      <c r="G119" s="28"/>
      <c r="I119" s="41"/>
      <c r="J119" s="20"/>
      <c r="K119" s="28"/>
    </row>
    <row r="120" spans="1:12" ht="19.5" customHeight="1">
      <c r="A120" s="6" t="s">
        <v>295</v>
      </c>
      <c r="E120" s="6"/>
      <c r="F120" s="48">
        <f>SUM(F115:F118)</f>
        <v>3807924</v>
      </c>
      <c r="G120" s="28"/>
      <c r="H120" s="49">
        <f>SUM(H115:H118)</f>
        <v>3313249</v>
      </c>
      <c r="I120" s="41"/>
      <c r="J120" s="48">
        <f>SUM(J115:J118)</f>
        <v>1097996</v>
      </c>
      <c r="K120" s="28"/>
      <c r="L120" s="49">
        <f>SUM(L115:L118)</f>
        <v>542354</v>
      </c>
    </row>
    <row r="121" spans="5:10" ht="19.5" customHeight="1">
      <c r="E121" s="6"/>
      <c r="F121" s="20"/>
      <c r="J121" s="20"/>
    </row>
    <row r="122" spans="1:11" ht="19.5" customHeight="1">
      <c r="A122" s="6" t="s">
        <v>296</v>
      </c>
      <c r="E122" s="6"/>
      <c r="F122" s="20"/>
      <c r="G122" s="47"/>
      <c r="I122" s="51"/>
      <c r="J122" s="20"/>
      <c r="K122" s="47"/>
    </row>
    <row r="123" spans="1:11" ht="19.5" customHeight="1">
      <c r="A123" s="270" t="s">
        <v>297</v>
      </c>
      <c r="E123" s="6"/>
      <c r="F123" s="20"/>
      <c r="G123" s="47"/>
      <c r="I123" s="51"/>
      <c r="J123" s="20"/>
      <c r="K123" s="47"/>
    </row>
    <row r="124" spans="1:12" ht="19.5" customHeight="1">
      <c r="A124" s="5"/>
      <c r="B124" s="5"/>
      <c r="C124" s="5" t="s">
        <v>298</v>
      </c>
      <c r="E124" s="6"/>
      <c r="F124" s="32">
        <f>F120</f>
        <v>3807924</v>
      </c>
      <c r="G124" s="28"/>
      <c r="H124" s="33">
        <v>3313249.0000000005</v>
      </c>
      <c r="I124" s="28"/>
      <c r="J124" s="32">
        <f>J120</f>
        <v>1097996</v>
      </c>
      <c r="K124" s="28"/>
      <c r="L124" s="33">
        <v>542354</v>
      </c>
    </row>
    <row r="125" spans="5:11" ht="6" customHeight="1">
      <c r="E125" s="6"/>
      <c r="F125" s="20"/>
      <c r="G125" s="28"/>
      <c r="I125" s="41"/>
      <c r="J125" s="20"/>
      <c r="K125" s="28"/>
    </row>
    <row r="126" spans="1:12" ht="19.5" customHeight="1">
      <c r="A126" s="6"/>
      <c r="E126" s="6"/>
      <c r="F126" s="48">
        <f>SUM(F124)</f>
        <v>3807924</v>
      </c>
      <c r="G126" s="28"/>
      <c r="H126" s="49">
        <f>SUM(H124)</f>
        <v>3313249.0000000005</v>
      </c>
      <c r="I126" s="41"/>
      <c r="J126" s="48">
        <f>SUM(J124)</f>
        <v>1097996</v>
      </c>
      <c r="K126" s="28"/>
      <c r="L126" s="49">
        <f>SUM(L124)</f>
        <v>542354</v>
      </c>
    </row>
    <row r="127" spans="5:11" ht="19.5" customHeight="1">
      <c r="E127" s="6"/>
      <c r="F127" s="20"/>
      <c r="G127" s="28"/>
      <c r="I127" s="41"/>
      <c r="J127" s="20"/>
      <c r="K127" s="28"/>
    </row>
    <row r="128" spans="1:11" ht="19.5" customHeight="1">
      <c r="A128" s="6" t="s">
        <v>299</v>
      </c>
      <c r="E128" s="6"/>
      <c r="F128" s="20"/>
      <c r="G128" s="28"/>
      <c r="I128" s="41"/>
      <c r="J128" s="20"/>
      <c r="K128" s="28"/>
    </row>
    <row r="129" spans="1:11" ht="19.5" customHeight="1">
      <c r="A129" s="270" t="s">
        <v>300</v>
      </c>
      <c r="B129" s="5"/>
      <c r="C129" s="5"/>
      <c r="E129" s="6"/>
      <c r="F129" s="20"/>
      <c r="G129" s="5"/>
      <c r="I129" s="5"/>
      <c r="J129" s="20"/>
      <c r="K129" s="5"/>
    </row>
    <row r="130" spans="3:12" ht="19.5" customHeight="1">
      <c r="C130" s="5" t="s">
        <v>301</v>
      </c>
      <c r="E130" s="6"/>
      <c r="F130" s="20">
        <v>-1212372</v>
      </c>
      <c r="G130" s="28"/>
      <c r="H130" s="4">
        <v>70348</v>
      </c>
      <c r="I130" s="28"/>
      <c r="J130" s="20">
        <v>0</v>
      </c>
      <c r="K130" s="47"/>
      <c r="L130" s="4">
        <v>360</v>
      </c>
    </row>
    <row r="131" spans="1:12" ht="19.5" customHeight="1">
      <c r="A131" s="270" t="s">
        <v>302</v>
      </c>
      <c r="B131" s="5"/>
      <c r="C131" s="5"/>
      <c r="D131" s="2">
        <v>20</v>
      </c>
      <c r="E131" s="6"/>
      <c r="F131" s="20">
        <v>1332</v>
      </c>
      <c r="G131" s="28"/>
      <c r="H131" s="4">
        <v>-2935</v>
      </c>
      <c r="I131" s="28"/>
      <c r="J131" s="20">
        <v>0</v>
      </c>
      <c r="K131" s="47"/>
      <c r="L131" s="4">
        <v>0</v>
      </c>
    </row>
    <row r="132" spans="1:12" ht="19.5" customHeight="1">
      <c r="A132" s="270" t="s">
        <v>303</v>
      </c>
      <c r="B132" s="5"/>
      <c r="C132" s="5"/>
      <c r="D132" s="14"/>
      <c r="E132" s="6"/>
      <c r="F132" s="20">
        <v>45456</v>
      </c>
      <c r="G132" s="28"/>
      <c r="H132" s="4">
        <v>40729</v>
      </c>
      <c r="I132" s="28"/>
      <c r="J132" s="20">
        <v>2813</v>
      </c>
      <c r="K132" s="47"/>
      <c r="L132" s="4">
        <v>0</v>
      </c>
    </row>
    <row r="133" spans="1:12" ht="19.5" customHeight="1">
      <c r="A133" s="1" t="s">
        <v>304</v>
      </c>
      <c r="B133" s="5"/>
      <c r="D133" s="2">
        <v>18</v>
      </c>
      <c r="E133" s="6"/>
      <c r="F133" s="20">
        <v>0</v>
      </c>
      <c r="G133" s="6"/>
      <c r="H133" s="4">
        <v>-13500</v>
      </c>
      <c r="I133" s="14"/>
      <c r="J133" s="20">
        <v>0</v>
      </c>
      <c r="K133" s="6"/>
      <c r="L133" s="4">
        <v>0</v>
      </c>
    </row>
    <row r="134" spans="1:11" ht="19.5" customHeight="1">
      <c r="A134" s="270" t="s">
        <v>305</v>
      </c>
      <c r="B134" s="5"/>
      <c r="E134" s="6"/>
      <c r="F134" s="20"/>
      <c r="G134" s="6"/>
      <c r="I134" s="14"/>
      <c r="J134" s="20"/>
      <c r="K134" s="6"/>
    </row>
    <row r="135" spans="2:12" ht="19.5" customHeight="1">
      <c r="B135" s="5"/>
      <c r="C135" s="270" t="s">
        <v>306</v>
      </c>
      <c r="D135" s="14"/>
      <c r="E135" s="6"/>
      <c r="F135" s="20">
        <v>3981403</v>
      </c>
      <c r="G135" s="6"/>
      <c r="H135" s="4">
        <v>0</v>
      </c>
      <c r="I135" s="14"/>
      <c r="J135" s="20">
        <v>0</v>
      </c>
      <c r="K135" s="6"/>
      <c r="L135" s="4">
        <v>0</v>
      </c>
    </row>
    <row r="136" spans="2:12" ht="19.5" customHeight="1">
      <c r="B136" s="5"/>
      <c r="D136" s="14"/>
      <c r="E136" s="6"/>
      <c r="G136" s="6"/>
      <c r="I136" s="14"/>
      <c r="J136" s="16"/>
      <c r="K136" s="6"/>
      <c r="L136" s="17"/>
    </row>
    <row r="137" spans="2:12" ht="19.5" customHeight="1">
      <c r="B137" s="5"/>
      <c r="D137" s="14"/>
      <c r="E137" s="6"/>
      <c r="G137" s="6"/>
      <c r="I137" s="14"/>
      <c r="J137" s="16"/>
      <c r="K137" s="6"/>
      <c r="L137" s="17"/>
    </row>
    <row r="138" spans="2:12" ht="19.5" customHeight="1">
      <c r="B138" s="5"/>
      <c r="D138" s="14"/>
      <c r="E138" s="6"/>
      <c r="G138" s="6"/>
      <c r="I138" s="14"/>
      <c r="J138" s="16"/>
      <c r="K138" s="6"/>
      <c r="L138" s="17"/>
    </row>
    <row r="139" spans="2:12" ht="19.5" customHeight="1">
      <c r="B139" s="5"/>
      <c r="D139" s="14"/>
      <c r="E139" s="6"/>
      <c r="G139" s="6"/>
      <c r="I139" s="14"/>
      <c r="J139" s="16"/>
      <c r="K139" s="6"/>
      <c r="L139" s="17"/>
    </row>
    <row r="140" spans="2:12" ht="19.5" customHeight="1">
      <c r="B140" s="5"/>
      <c r="D140" s="14"/>
      <c r="E140" s="6"/>
      <c r="G140" s="6"/>
      <c r="I140" s="14"/>
      <c r="J140" s="16"/>
      <c r="K140" s="6"/>
      <c r="L140" s="17"/>
    </row>
    <row r="141" spans="2:12" ht="19.5" customHeight="1">
      <c r="B141" s="5"/>
      <c r="D141" s="14"/>
      <c r="E141" s="6"/>
      <c r="G141" s="6"/>
      <c r="I141" s="14"/>
      <c r="J141" s="16"/>
      <c r="K141" s="6"/>
      <c r="L141" s="17"/>
    </row>
    <row r="142" spans="2:12" ht="19.5" customHeight="1">
      <c r="B142" s="5"/>
      <c r="D142" s="14"/>
      <c r="E142" s="6"/>
      <c r="G142" s="6"/>
      <c r="I142" s="14"/>
      <c r="J142" s="16"/>
      <c r="K142" s="6"/>
      <c r="L142" s="17"/>
    </row>
    <row r="143" spans="2:12" ht="19.5" customHeight="1">
      <c r="B143" s="5"/>
      <c r="D143" s="14"/>
      <c r="E143" s="6"/>
      <c r="G143" s="6"/>
      <c r="I143" s="14"/>
      <c r="J143" s="16"/>
      <c r="K143" s="6"/>
      <c r="L143" s="17"/>
    </row>
    <row r="144" spans="2:12" ht="19.5" customHeight="1">
      <c r="B144" s="5"/>
      <c r="D144" s="14"/>
      <c r="E144" s="6"/>
      <c r="G144" s="6"/>
      <c r="I144" s="14"/>
      <c r="J144" s="16"/>
      <c r="K144" s="6"/>
      <c r="L144" s="17"/>
    </row>
    <row r="145" spans="2:12" ht="19.5" customHeight="1">
      <c r="B145" s="5"/>
      <c r="D145" s="14"/>
      <c r="E145" s="6"/>
      <c r="G145" s="6"/>
      <c r="I145" s="14"/>
      <c r="J145" s="16"/>
      <c r="K145" s="6"/>
      <c r="L145" s="17"/>
    </row>
    <row r="146" spans="2:12" ht="19.5" customHeight="1">
      <c r="B146" s="5"/>
      <c r="D146" s="14"/>
      <c r="E146" s="6"/>
      <c r="G146" s="6"/>
      <c r="I146" s="14"/>
      <c r="J146" s="16"/>
      <c r="K146" s="6"/>
      <c r="L146" s="17"/>
    </row>
    <row r="147" spans="2:12" ht="19.5" customHeight="1">
      <c r="B147" s="5"/>
      <c r="D147" s="14"/>
      <c r="E147" s="6"/>
      <c r="G147" s="6"/>
      <c r="I147" s="14"/>
      <c r="J147" s="16"/>
      <c r="K147" s="6"/>
      <c r="L147" s="17"/>
    </row>
    <row r="148" spans="2:12" ht="19.5" customHeight="1">
      <c r="B148" s="5"/>
      <c r="D148" s="14"/>
      <c r="E148" s="6"/>
      <c r="G148" s="6"/>
      <c r="I148" s="14"/>
      <c r="J148" s="16"/>
      <c r="K148" s="6"/>
      <c r="L148" s="17"/>
    </row>
    <row r="149" spans="2:12" ht="19.5" customHeight="1">
      <c r="B149" s="5"/>
      <c r="D149" s="14"/>
      <c r="E149" s="6"/>
      <c r="G149" s="6"/>
      <c r="I149" s="14"/>
      <c r="J149" s="16"/>
      <c r="K149" s="6"/>
      <c r="L149" s="17"/>
    </row>
    <row r="150" spans="2:12" ht="19.5" customHeight="1">
      <c r="B150" s="5"/>
      <c r="D150" s="14"/>
      <c r="E150" s="6"/>
      <c r="G150" s="6"/>
      <c r="I150" s="14"/>
      <c r="J150" s="16"/>
      <c r="K150" s="6"/>
      <c r="L150" s="17"/>
    </row>
    <row r="151" spans="2:12" ht="19.5" customHeight="1">
      <c r="B151" s="5"/>
      <c r="D151" s="14"/>
      <c r="E151" s="6"/>
      <c r="G151" s="6"/>
      <c r="I151" s="14"/>
      <c r="J151" s="16"/>
      <c r="K151" s="6"/>
      <c r="L151" s="17"/>
    </row>
    <row r="152" spans="2:12" ht="19.5" customHeight="1">
      <c r="B152" s="5"/>
      <c r="D152" s="14"/>
      <c r="E152" s="6"/>
      <c r="G152" s="6"/>
      <c r="I152" s="14"/>
      <c r="J152" s="16"/>
      <c r="K152" s="6"/>
      <c r="L152" s="17"/>
    </row>
    <row r="153" spans="2:12" ht="19.5" customHeight="1">
      <c r="B153" s="5"/>
      <c r="D153" s="14"/>
      <c r="E153" s="6"/>
      <c r="G153" s="6"/>
      <c r="I153" s="14"/>
      <c r="J153" s="16"/>
      <c r="K153" s="6"/>
      <c r="L153" s="17"/>
    </row>
    <row r="154" spans="2:12" ht="19.5" customHeight="1">
      <c r="B154" s="5"/>
      <c r="D154" s="14"/>
      <c r="E154" s="6"/>
      <c r="G154" s="6"/>
      <c r="I154" s="14"/>
      <c r="J154" s="16"/>
      <c r="K154" s="6"/>
      <c r="L154" s="17"/>
    </row>
    <row r="155" spans="2:12" ht="19.5" customHeight="1">
      <c r="B155" s="5"/>
      <c r="D155" s="14"/>
      <c r="E155" s="6"/>
      <c r="G155" s="6"/>
      <c r="I155" s="14"/>
      <c r="J155" s="16"/>
      <c r="K155" s="6"/>
      <c r="L155" s="17"/>
    </row>
    <row r="156" spans="2:12" ht="16.5" customHeight="1">
      <c r="B156" s="5"/>
      <c r="D156" s="14"/>
      <c r="E156" s="6"/>
      <c r="G156" s="6"/>
      <c r="I156" s="14"/>
      <c r="J156" s="16"/>
      <c r="K156" s="6"/>
      <c r="L156" s="17"/>
    </row>
    <row r="157" spans="1:12" ht="21.75" customHeight="1">
      <c r="A157" s="34" t="s">
        <v>46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</sheetData>
  <sheetProtection/>
  <mergeCells count="9">
    <mergeCell ref="F5:H5"/>
    <mergeCell ref="J5:L5"/>
    <mergeCell ref="A53:L53"/>
    <mergeCell ref="F58:H58"/>
    <mergeCell ref="J58:L58"/>
    <mergeCell ref="A106:L106"/>
    <mergeCell ref="F111:H111"/>
    <mergeCell ref="J111:L111"/>
    <mergeCell ref="A157:L157"/>
  </mergeCells>
  <printOptions/>
  <pageMargins left="0.8" right="0.5" top="0.5" bottom="0.6" header="0.49" footer="0.4"/>
  <pageSetup firstPageNumber="13" useFirstPageNumber="1" fitToHeight="0" horizontalDpi="1200" verticalDpi="1200" orientation="portrait" paperSize="9" scale="80"/>
  <headerFooter>
    <oddFooter>&amp;R&amp;"Browallia New,Regular"&amp;13&amp;P</oddFooter>
  </headerFooter>
  <rowBreaks count="2" manualBreakCount="2">
    <brk id="5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dissakorn.t</cp:lastModifiedBy>
  <cp:lastPrinted>2022-11-11T02:14:00Z</cp:lastPrinted>
  <dcterms:created xsi:type="dcterms:W3CDTF">2017-05-03T07:03:00Z</dcterms:created>
  <dcterms:modified xsi:type="dcterms:W3CDTF">2022-11-14T04:08:20Z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1C08CB2BC9AC4C3DA80A7D50B8697A35</vt:lpwstr>
  </property>
  <property fmtid="{D5CDD505-2E9C-101B-9397-08002B2CF9AE}" pid="4" name="KSOProductBuildV">
    <vt:lpwstr>1054-11.2.0.11380</vt:lpwstr>
  </property>
</Properties>
</file>