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765" activeTab="4"/>
  </bookViews>
  <sheets>
    <sheet name="2-4" sheetId="1" r:id="rId1"/>
    <sheet name="5-6" sheetId="2" r:id="rId2"/>
    <sheet name="7" sheetId="3" r:id="rId3"/>
    <sheet name="8" sheetId="4" r:id="rId4"/>
    <sheet name="9-11" sheetId="5" r:id="rId5"/>
  </sheets>
  <externalReferences>
    <externalReference r:id="rId8"/>
  </externalReferences>
  <definedNames>
    <definedName name="Excel_BuiltIn_Print_Titles_17">#REF!</definedName>
    <definedName name="Excel_BuiltIn_Print_Titles_19">#REF!</definedName>
    <definedName name="Excel_BuiltIn_Print_Titles_21">#REF!</definedName>
    <definedName name="Excel_BuiltIn_Print_Titles_23">#REF!</definedName>
    <definedName name="Excel_BuiltIn_Print_Titles_25">#REF!</definedName>
    <definedName name="Excel_BuiltIn_Print_Titles_27">#REF!</definedName>
    <definedName name="_xlnm.Print_Area" localSheetId="0">'2-4'!$A$1:$L$149</definedName>
    <definedName name="_xlnm.Print_Area" localSheetId="2">'7'!$A$1:$AB$40</definedName>
    <definedName name="_xlnm.Print_Area" localSheetId="3">'8'!$A$1:$R$27</definedName>
    <definedName name="_xlnm.Print_Area" localSheetId="4">'9-11'!$A$1:$L$150</definedName>
  </definedNames>
  <calcPr fullCalcOnLoad="1"/>
</workbook>
</file>

<file path=xl/sharedStrings.xml><?xml version="1.0" encoding="utf-8"?>
<sst xmlns="http://schemas.openxmlformats.org/spreadsheetml/2006/main" count="429" uniqueCount="251">
  <si>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</si>
  <si>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</si>
  <si>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</si>
  <si>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</si>
  <si>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</si>
  <si>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มีนาคม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</si>
  <si>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</si>
  <si>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</si>
  <si>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</si>
  <si>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</si>
  <si>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</si>
  <si>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</si>
  <si>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</si>
  <si>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 xml:space="preserve">ลูกหนี้อื่น 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</si>
  <si>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</si>
  <si>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</si>
  <si>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</si>
  <si>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</si>
  <si>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</si>
  <si>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</si>
  <si>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</si>
  <si>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</si>
  <si>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</si>
  <si>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</si>
  <si>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</si>
  <si>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</si>
  <si>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</si>
  <si>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</si>
  <si>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</si>
  <si>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</si>
  <si>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</si>
  <si>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</si>
  <si>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</si>
  <si>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เงินกู้ยืมระยะสั้นจากกิจการที่เกี่ยวข้องกัน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</si>
  <si>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</si>
  <si>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</si>
  <si>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</si>
  <si>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</si>
  <si>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</si>
  <si>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</si>
  <si>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</si>
  <si>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</si>
  <si>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</si>
  <si>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</si>
  <si>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</si>
  <si>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</si>
  <si>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</si>
  <si>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</si>
  <si>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</si>
  <si>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</si>
  <si>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</si>
  <si>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</si>
  <si>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</si>
  <si>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</si>
  <si>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</si>
  <si>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</si>
  <si>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</si>
  <si>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</si>
  <si>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</si>
  <si>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</si>
  <si>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</si>
  <si>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</si>
  <si>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</si>
  <si>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</si>
  <si>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</si>
  <si>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</si>
  <si>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</si>
  <si>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</si>
  <si>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</si>
  <si>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</si>
  <si>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</si>
  <si>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</si>
  <si>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</si>
  <si>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กำไรขาดทุนเบ็ดเสร็จอื่น</t>
  </si>
  <si>
    <t>กำไรหรือขาดทุนในภายหลัง</t>
  </si>
  <si>
    <t>กำไรเบ็ดเสร็จรวมสำหรับงวด</t>
  </si>
  <si>
    <t>- ส่วนที่เป็นของส่วนได้เสียที่ไม่มีอำนาจควบคุม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</si>
  <si>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</si>
  <si>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</si>
  <si>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</si>
  <si>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องค์ประกอบอื่นของส่วนของผู้ถือหุ้น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</si>
  <si>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</si>
  <si>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</si>
  <si>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</si>
  <si>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</si>
  <si>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</si>
  <si>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</si>
  <si>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</si>
  <si>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</si>
  <si>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</si>
  <si>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</si>
  <si>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</si>
  <si>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</si>
  <si>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</si>
  <si>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</si>
  <si>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>ส่วนของผู้ถือหุ้น</t>
  </si>
  <si>
    <t xml:space="preserve"> ทุนที่ออกและ</t>
  </si>
  <si>
    <t xml:space="preserve"> ส่วนเกินมูลค่าหุ้น</t>
  </si>
  <si>
    <t>รวมส่วนของผู้ถือหุ้น</t>
  </si>
  <si>
    <t>รวมหนี้สินและส่วนของผู้ถือหุ้น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</si>
  <si>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</si>
  <si>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</si>
  <si>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</si>
  <si>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</si>
  <si>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</si>
  <si>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</si>
  <si>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</si>
  <si>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</si>
  <si>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</si>
  <si>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</si>
  <si>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</si>
  <si>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</si>
  <si>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</si>
  <si>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</si>
  <si>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</si>
  <si>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</si>
  <si>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</si>
  <si>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</si>
  <si>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</si>
  <si>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</si>
  <si>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</si>
  <si>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</si>
  <si>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</si>
  <si>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</si>
  <si>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</si>
  <si>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</si>
  <si>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</si>
  <si>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</si>
  <si>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</si>
  <si>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</si>
  <si>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</si>
  <si>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</si>
  <si>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</si>
  <si>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</si>
  <si>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</si>
  <si>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</si>
  <si>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</si>
  <si>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</si>
  <si>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รายการที่มิใช่เงินสด</t>
  </si>
  <si>
    <t>การใช้ระบบสายส่งกระแสไฟฟ้ารอตัดบัญชี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</si>
  <si>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</si>
  <si>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</si>
  <si>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</si>
  <si>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</si>
  <si>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</si>
  <si>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ข้อมูลทางการเงินเฉพาะกิจการ</t>
  </si>
  <si>
    <t>- ส่วนที่เป็นของผู้เป็นเจ้าของของบริษัทใหญ่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</si>
  <si>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</si>
  <si>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</si>
  <si>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</si>
  <si>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</si>
  <si>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</si>
  <si>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</si>
  <si>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- ขาดทุน (กำไร) จากอัตราแลกเปลี่ยนที่ยังไม่เกิดขึ้น</t>
  </si>
  <si>
    <t>ส่วนแบ่งขาดทุนจากเงินลงทุนในบริษัทร่วม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</si>
  <si>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</si>
  <si>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</si>
  <si>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พ.ศ. 2561</t>
  </si>
  <si>
    <t>ยอดคงเหลือต้นงวด ณ วันที่ 1 มกราคม พ.ศ. 2561</t>
  </si>
  <si>
    <t>ยอดคงเหลือปลายงวด ณ วันที่ 31 มีนาคม พ.ศ. 2561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</si>
  <si>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</si>
  <si>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</si>
  <si>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</si>
  <si>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ผลกระทบของการเปลี่ยนแปลงอัตราแลกเปลี่ยน</t>
  </si>
  <si>
    <t>เงินลงทุนระยะสั้น</t>
  </si>
  <si>
    <t>หนี้สินภาษีเงินได้รอการตัดบัญชี สุทธิ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</si>
  <si>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</si>
  <si>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</si>
  <si>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</si>
  <si>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</si>
  <si>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และการร่วมค้า</t>
  </si>
  <si>
    <t>รายการที่จะจัดประเภทรายการใหม่ไปยัง</t>
  </si>
  <si>
    <t>และการร่วมค้าตามวิธีส่วนได้เสีย</t>
  </si>
  <si>
    <t>- ส่วนแบ่งขาดทุนจากเงินลงทุนในบริษัทร่วมและการร่วมค้า</t>
  </si>
  <si>
    <t>ผลต่างของอัตราแลกเปลี่ยนจากการแปลงค่า</t>
  </si>
  <si>
    <t>ข้อมูลทางการเงิน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</si>
  <si>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</si>
  <si>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</si>
  <si>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</si>
  <si>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</si>
  <si>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รายได้จากการขายและการให้บริการ</t>
  </si>
  <si>
    <t>ต้นทุนจากการขายและการให้บริการ</t>
  </si>
  <si>
    <t xml:space="preserve"> จากกิจการที่เกี่ยวข้องกัน</t>
  </si>
  <si>
    <t>- ขาดทุนจากการตัดจำหน่ายอุปกรณ์</t>
  </si>
  <si>
    <t>ส่วนแบ่งกำไรเบ็ดเสร็จอื่นจากบริษัทร่วม</t>
  </si>
  <si>
    <t>เงินสดรับจากเงินกู้ยืมระยะสั้นจากกิจการที่เกี่ยวข้องกัน</t>
  </si>
  <si>
    <t>ในบริษัทย่อย</t>
  </si>
  <si>
    <t>สัดส่วนการถือหุ้น</t>
  </si>
  <si>
    <t>การเปลี่ยนแปลง</t>
  </si>
  <si>
    <t>ส่วนต่ำจาก</t>
  </si>
  <si>
    <t>ณ วันที่ 31 มีนาคม พ.ศ. 2562</t>
  </si>
  <si>
    <t>พ.ศ. 2562</t>
  </si>
  <si>
    <t>ยอดคงเหลือต้นงวด ณ วันที่ 1 มกราคม พ.ศ. 2562</t>
  </si>
  <si>
    <t>ยอดคงเหลือปลายงวด ณ วันที่ 31 มีนาคม พ.ศ. 2562</t>
  </si>
  <si>
    <t>สำหรับงวดสามเดือนสิ้นสุดวันที่ 31 มีนาคม พ.ศ. 2562</t>
  </si>
  <si>
    <t>เงินจ่ายล่วงหน้าเพื่อซื้อเงินลงทุนในการร่วมค้า</t>
  </si>
  <si>
    <t>หุ้นกู้ที่ถึงกำหนดชำระภายในหนึ่งปี สุทธิ</t>
  </si>
  <si>
    <t>การวัดมูลค่าใหม่</t>
  </si>
  <si>
    <t>ผลต่างของอัตรา</t>
  </si>
  <si>
    <t>ของภาระผูกพัน</t>
  </si>
  <si>
    <t>แลกเปลี่ยนจากการ</t>
  </si>
  <si>
    <t>ผลประโยชน์</t>
  </si>
  <si>
    <t>แปลงค่าข้อมูล</t>
  </si>
  <si>
    <t>พนักงาน</t>
  </si>
  <si>
    <t>ทางการเงิน</t>
  </si>
  <si>
    <t>ขาดทุนเบ็ดเสร็จอื่น</t>
  </si>
  <si>
    <t>เงินสดรับจากรายได้ค่าเช่าที่ดินรับล่วงหน้าจากกิจการที่เกี่ยวข้องกัน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</si>
  <si>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</si>
  <si>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</si>
  <si>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เงินให้กู้ยืมระยะสั้นแก่บุคคลอื่นและกิจการที่เกี่ยวข้องกัน</t>
  </si>
  <si>
    <t>การแบ่งปันกำไร (ขาดทุน)</t>
  </si>
  <si>
    <t>การปรับปรุงการจัดประเภทรายการใหม่สำหรับ</t>
  </si>
  <si>
    <t>ข้อมูลทางการเงินไปยังกำไรหรือขาดทุน</t>
  </si>
  <si>
    <t>ภาษีเงินได้ของรายการที่จะจัดประเภท</t>
  </si>
  <si>
    <t>รายการใหม่ไปยังกำไรหรือขาดทุนในภายหลัง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</si>
  <si>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</si>
  <si>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</si>
  <si>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เงินสดสุทธิใช้ไปในกิจกรรมลงทุน</t>
  </si>
  <si>
    <t>เงินสดสุทธิได้มาจาก (ใช้ไปใน) กิจกรรมจัดหาเงิน</t>
  </si>
  <si>
    <t>เงินสดและรายการเทียบเท่าเงินสดลดลงสุทธิ</t>
  </si>
  <si>
    <t>เงินให้กู้ยืมระยะยาวแก่กิจการอื่น</t>
  </si>
  <si>
    <t>กำไรทางบัญชีที่เกิดจากการรวมธุรกิจที่ดำเนินการ</t>
  </si>
  <si>
    <t>สำเร็จโดยไม่มีการโอนสิ่งตอบแทน สุทธิ</t>
  </si>
  <si>
    <t>โดยไม่มีการโอนสิ่งตอบแทน</t>
  </si>
  <si>
    <t>การเปลี่ยนประเภทเงินลงทุนจากการรวมธุรกิจที่ดำเนินการสำเร็จ</t>
  </si>
  <si>
    <t>การออกหุ้นของบริษัทย่อยให้ส่วนได้เสียที่ไม่มีอำนาจควบคุม</t>
  </si>
  <si>
    <t>- กำไรทางบัญชีที่เกิดจากการรวมธุรกิจที่ดำเนินการสำเร็จ</t>
  </si>
  <si>
    <t xml:space="preserve"> โดยไม่มีการโอนสิ่งตอบแทน สุทธิ</t>
  </si>
  <si>
    <t>- กำไรจากการวัดมูลค่ายุติธรรมเงินลงทุนระยะสั้น</t>
  </si>
  <si>
    <t>เงินสดรับจากการรวมธุรกิจที่ดำเนินการสำเร็จ</t>
  </si>
  <si>
    <t>เงินสดรับชำระค่าหุ้นสามัญของบริษัทย่อยจากส่วนได้เสีย</t>
  </si>
  <si>
    <t xml:space="preserve"> ที่ไม่มีอำนาจควบคุม</t>
  </si>
  <si>
    <t>- ค่าเผื่อการปรับลดมูลค่าสินค้าเคลื่อนไหวช้า</t>
  </si>
  <si>
    <t>- ค่าเผื่อหนี้สงสัยจะสูญ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</si>
  <si>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</si>
  <si>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</si>
  <si>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</si>
  <si>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เงินสดจ่ายคืนเงินให้กู้ยืมระยะสั้นแก่กิจการที่เกี่ยวข้องกัน</t>
  </si>
  <si>
    <t>เงินสดจ่ายคืนเงินกู้ยืมระยะสั้นจากกิจการที่เกี่ยวข้องกัน</t>
  </si>
  <si>
    <r>
      <t xml:space="preserve">หนี้สินและส่วนของเจ้าของ </t>
    </r>
    <r>
      <rPr>
        <sz val="9"/>
        <rFont val="Arial Unicode MS"/>
        <family val="2"/>
      </rPr>
      <t>(ต่อ)</t>
    </r>
  </si>
  <si>
    <r>
      <t>- หุ้นสามัญจำนวน 3,730,000,000</t>
    </r>
    <r>
      <rPr>
        <sz val="9"/>
        <color indexed="10"/>
        <rFont val="Arial Unicode MS"/>
        <family val="2"/>
      </rPr>
      <t xml:space="preserve"> </t>
    </r>
    <r>
      <rPr>
        <sz val="9"/>
        <rFont val="Arial Unicode MS"/>
        <family val="2"/>
      </rPr>
      <t xml:space="preserve">หุ้น </t>
    </r>
  </si>
  <si>
    <r>
      <t xml:space="preserve">หนี้สินและส่วนของผู้ถือหุ้น </t>
    </r>
    <r>
      <rPr>
        <sz val="9"/>
        <rFont val="Arial Unicode MS"/>
        <family val="2"/>
      </rPr>
      <t>(ต่อ)</t>
    </r>
  </si>
  <si>
    <t>เงินสดจ่ายค่าดอกเบี้ยที่รวมอยู่ในที่ดิน อาคารและอุปกรณ์</t>
  </si>
  <si>
    <t>กำไร (ขาดทุน) เบ็ดเสร็จรวมสำหรับงวด</t>
  </si>
  <si>
    <t>- โอนค่าก่อสร้างสถานีไฟฟ้าแรงสูงเป็นสิทธิ</t>
  </si>
  <si>
    <t>- การเปลี่ยนแปลงในเจ้าหนี้ค่าก่อสร้างและซื้อสินทรัพย์ถาวร</t>
  </si>
  <si>
    <t>(รวมเงินประกันผลงานการก่อสร้างและเงินจ่ายล่วงหน้าค่าซื้ออุปกรณ์)</t>
  </si>
  <si>
    <t>- โอนเงินจ่ายล่วงหน้าเพื่อซื้อเงินลงทุนเป็นเงินลงทุนในการร่วมค้า</t>
  </si>
  <si>
    <t>กำไร (ขาดทุน) เบ็ดเสร็จอื่นสำหรับงวดสุทธิ</t>
  </si>
  <si>
    <t>จากภาษี</t>
  </si>
  <si>
    <t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</si>
</sst>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0;\(#,##0.000\);\-"/>
    <numFmt numFmtId="175" formatCode="#,##0.00;\(#,##0.00\);\-"/>
    <numFmt numFmtId="176" formatCode="_(* #,##0.00_);_(* \(#,##0.0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_-;\-* #,##0_-;_-* &quot;-&quot;??_-;_-@_-"/>
    <numFmt numFmtId="183" formatCode="_-* #,##0.0_-;\-* #,##0.0_-;_-* &quot;-&quot;??_-;_-@_-"/>
    <numFmt numFmtId="18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9"/>
      <color indexed="8"/>
      <name val="Arial Unicode MS"/>
      <family val="2"/>
    </font>
    <font>
      <sz val="9"/>
      <color indexed="10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170" fontId="2" fillId="0" borderId="0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70" fontId="2" fillId="0" borderId="10" xfId="0" applyNumberFormat="1" applyFont="1" applyFill="1" applyBorder="1" applyAlignment="1">
      <alignment horizontal="left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lef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10" xfId="0" applyNumberFormat="1" applyFont="1" applyFill="1" applyBorder="1" applyAlignment="1">
      <alignment horizontal="right" vertical="center"/>
    </xf>
    <xf numFmtId="171" fontId="2" fillId="0" borderId="1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82" fontId="3" fillId="0" borderId="0" xfId="42" applyNumberFormat="1" applyFont="1" applyFill="1" applyBorder="1" applyAlignment="1">
      <alignment horizontal="right" vertical="center" wrapText="1"/>
    </xf>
    <xf numFmtId="43" fontId="3" fillId="0" borderId="0" xfId="42" applyFont="1" applyFill="1" applyAlignment="1">
      <alignment horizontal="right" vertical="center" wrapText="1"/>
    </xf>
    <xf numFmtId="43" fontId="3" fillId="0" borderId="0" xfId="42" applyFont="1" applyFill="1" applyBorder="1" applyAlignment="1">
      <alignment horizontal="right" vertical="center" wrapText="1"/>
    </xf>
    <xf numFmtId="170" fontId="3" fillId="0" borderId="1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right" vertical="center"/>
    </xf>
    <xf numFmtId="171" fontId="3" fillId="0" borderId="11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 quotePrefix="1">
      <alignment horizontal="left" vertical="center"/>
    </xf>
    <xf numFmtId="170" fontId="3" fillId="0" borderId="0" xfId="0" applyNumberFormat="1" applyFont="1" applyFill="1" applyBorder="1" applyAlignment="1" quotePrefix="1">
      <alignment horizontal="center" vertical="center"/>
    </xf>
    <xf numFmtId="173" fontId="3" fillId="0" borderId="0" xfId="0" applyNumberFormat="1" applyFont="1" applyFill="1" applyBorder="1" applyAlignment="1" quotePrefix="1">
      <alignment horizontal="center" vertical="center"/>
    </xf>
    <xf numFmtId="182" fontId="3" fillId="0" borderId="10" xfId="42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77" fontId="3" fillId="0" borderId="0" xfId="42" applyNumberFormat="1" applyFont="1" applyFill="1" applyAlignment="1">
      <alignment vertical="center"/>
    </xf>
    <xf numFmtId="175" fontId="3" fillId="0" borderId="0" xfId="0" applyNumberFormat="1" applyFont="1" applyFill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3" fillId="0" borderId="0" xfId="42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1" fontId="7" fillId="0" borderId="12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1" fontId="7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left" vertical="center"/>
    </xf>
    <xf numFmtId="171" fontId="6" fillId="0" borderId="0" xfId="42" applyNumberFormat="1" applyFont="1" applyFill="1" applyAlignment="1">
      <alignment vertical="center"/>
    </xf>
    <xf numFmtId="171" fontId="6" fillId="0" borderId="0" xfId="0" applyNumberFormat="1" applyFont="1" applyFill="1" applyAlignment="1">
      <alignment horizontal="right" vertical="center"/>
    </xf>
    <xf numFmtId="171" fontId="6" fillId="0" borderId="0" xfId="0" applyNumberFormat="1" applyFont="1" applyFill="1" applyAlignment="1">
      <alignment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Alignment="1">
      <alignment horizontal="center" vertical="center"/>
    </xf>
    <xf numFmtId="171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vertical="center"/>
    </xf>
    <xf numFmtId="171" fontId="6" fillId="0" borderId="10" xfId="42" applyNumberFormat="1" applyFont="1" applyFill="1" applyBorder="1" applyAlignment="1">
      <alignment horizontal="right" vertical="center"/>
    </xf>
    <xf numFmtId="171" fontId="6" fillId="0" borderId="0" xfId="42" applyNumberFormat="1" applyFont="1" applyFill="1" applyBorder="1" applyAlignment="1">
      <alignment horizontal="right" vertical="center"/>
    </xf>
    <xf numFmtId="170" fontId="6" fillId="0" borderId="0" xfId="0" applyNumberFormat="1" applyFont="1" applyFill="1" applyAlignment="1">
      <alignment vertical="center"/>
    </xf>
    <xf numFmtId="171" fontId="6" fillId="0" borderId="11" xfId="0" applyNumberFormat="1" applyFont="1" applyFill="1" applyBorder="1" applyAlignment="1">
      <alignment horizontal="right" vertical="center"/>
    </xf>
    <xf numFmtId="171" fontId="6" fillId="0" borderId="0" xfId="42" applyNumberFormat="1" applyFont="1" applyFill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1" fontId="3" fillId="0" borderId="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left" vertical="center"/>
    </xf>
    <xf numFmtId="170" fontId="7" fillId="0" borderId="1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 quotePrefix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1" fontId="7" fillId="0" borderId="1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 quotePrefix="1">
      <alignment horizontal="left" vertical="center"/>
    </xf>
    <xf numFmtId="173" fontId="6" fillId="0" borderId="0" xfId="0" applyNumberFormat="1" applyFont="1" applyFill="1" applyBorder="1" applyAlignment="1">
      <alignment horizontal="center" vertical="center"/>
    </xf>
    <xf numFmtId="184" fontId="6" fillId="0" borderId="0" xfId="42" applyNumberFormat="1" applyFont="1" applyFill="1" applyBorder="1" applyAlignment="1">
      <alignment horizontal="center" vertical="center"/>
    </xf>
    <xf numFmtId="170" fontId="3" fillId="33" borderId="0" xfId="0" applyNumberFormat="1" applyFont="1" applyFill="1" applyBorder="1" applyAlignment="1">
      <alignment vertical="center"/>
    </xf>
    <xf numFmtId="171" fontId="3" fillId="33" borderId="0" xfId="0" applyNumberFormat="1" applyFont="1" applyFill="1" applyBorder="1" applyAlignment="1">
      <alignment horizontal="right" vertical="center"/>
    </xf>
    <xf numFmtId="171" fontId="3" fillId="33" borderId="0" xfId="0" applyNumberFormat="1" applyFont="1" applyFill="1" applyAlignment="1">
      <alignment horizontal="right" vertical="center"/>
    </xf>
    <xf numFmtId="171" fontId="3" fillId="33" borderId="10" xfId="0" applyNumberFormat="1" applyFont="1" applyFill="1" applyBorder="1" applyAlignment="1">
      <alignment horizontal="right" vertical="center"/>
    </xf>
    <xf numFmtId="171" fontId="3" fillId="33" borderId="10" xfId="0" applyNumberFormat="1" applyFont="1" applyFill="1" applyBorder="1" applyAlignment="1">
      <alignment horizontal="right" vertical="center"/>
    </xf>
    <xf numFmtId="43" fontId="3" fillId="33" borderId="0" xfId="42" applyFont="1" applyFill="1" applyAlignment="1">
      <alignment horizontal="right" vertical="center" wrapText="1"/>
    </xf>
    <xf numFmtId="43" fontId="3" fillId="33" borderId="0" xfId="42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170" fontId="3" fillId="33" borderId="10" xfId="0" applyNumberFormat="1" applyFont="1" applyFill="1" applyBorder="1" applyAlignment="1">
      <alignment vertical="center"/>
    </xf>
    <xf numFmtId="171" fontId="3" fillId="33" borderId="0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vertical="center"/>
    </xf>
    <xf numFmtId="171" fontId="3" fillId="33" borderId="10" xfId="0" applyNumberFormat="1" applyFont="1" applyFill="1" applyBorder="1" applyAlignment="1">
      <alignment horizontal="right" vertical="center"/>
    </xf>
    <xf numFmtId="171" fontId="3" fillId="33" borderId="11" xfId="0" applyNumberFormat="1" applyFont="1" applyFill="1" applyBorder="1" applyAlignment="1">
      <alignment horizontal="right" vertical="center"/>
    </xf>
    <xf numFmtId="175" fontId="3" fillId="33" borderId="0" xfId="0" applyNumberFormat="1" applyFont="1" applyFill="1" applyBorder="1" applyAlignment="1">
      <alignment horizontal="right" vertical="center"/>
    </xf>
    <xf numFmtId="171" fontId="2" fillId="33" borderId="0" xfId="0" applyNumberFormat="1" applyFont="1" applyFill="1" applyBorder="1" applyAlignment="1">
      <alignment horizontal="right" vertical="center"/>
    </xf>
    <xf numFmtId="171" fontId="3" fillId="33" borderId="0" xfId="0" applyNumberFormat="1" applyFont="1" applyFill="1" applyBorder="1" applyAlignment="1">
      <alignment horizontal="right" vertical="center"/>
    </xf>
    <xf numFmtId="175" fontId="3" fillId="33" borderId="0" xfId="0" applyNumberFormat="1" applyFont="1" applyFill="1" applyBorder="1" applyAlignment="1">
      <alignment horizontal="right" vertical="center"/>
    </xf>
    <xf numFmtId="175" fontId="3" fillId="33" borderId="10" xfId="0" applyNumberFormat="1" applyFont="1" applyFill="1" applyBorder="1" applyAlignment="1">
      <alignment horizontal="right" vertical="center"/>
    </xf>
    <xf numFmtId="171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171" fontId="6" fillId="33" borderId="10" xfId="0" applyNumberFormat="1" applyFont="1" applyFill="1" applyBorder="1" applyAlignment="1">
      <alignment horizontal="right" vertical="center"/>
    </xf>
    <xf numFmtId="171" fontId="6" fillId="33" borderId="0" xfId="0" applyNumberFormat="1" applyFont="1" applyFill="1" applyBorder="1" applyAlignment="1">
      <alignment horizontal="right" vertical="center"/>
    </xf>
    <xf numFmtId="171" fontId="6" fillId="33" borderId="11" xfId="0" applyNumberFormat="1" applyFont="1" applyFill="1" applyBorder="1" applyAlignment="1">
      <alignment horizontal="right" vertical="center"/>
    </xf>
    <xf numFmtId="171" fontId="6" fillId="33" borderId="10" xfId="0" applyNumberFormat="1" applyFont="1" applyFill="1" applyBorder="1" applyAlignment="1">
      <alignment vertical="center"/>
    </xf>
    <xf numFmtId="171" fontId="6" fillId="33" borderId="10" xfId="42" applyNumberFormat="1" applyFont="1" applyFill="1" applyBorder="1" applyAlignment="1">
      <alignment horizontal="right" vertical="center"/>
    </xf>
    <xf numFmtId="171" fontId="6" fillId="33" borderId="0" xfId="42" applyNumberFormat="1" applyFont="1" applyFill="1" applyBorder="1" applyAlignment="1">
      <alignment horizontal="right" vertical="center"/>
    </xf>
    <xf numFmtId="171" fontId="6" fillId="33" borderId="0" xfId="42" applyNumberFormat="1" applyFont="1" applyFill="1" applyAlignment="1">
      <alignment vertical="center"/>
    </xf>
    <xf numFmtId="170" fontId="6" fillId="33" borderId="0" xfId="0" applyNumberFormat="1" applyFont="1" applyFill="1" applyBorder="1" applyAlignment="1">
      <alignment vertical="center"/>
    </xf>
    <xf numFmtId="171" fontId="6" fillId="33" borderId="10" xfId="0" applyNumberFormat="1" applyFont="1" applyFill="1" applyBorder="1" applyAlignment="1">
      <alignment horizontal="right" vertical="center"/>
    </xf>
    <xf numFmtId="171" fontId="6" fillId="33" borderId="0" xfId="0" applyNumberFormat="1" applyFont="1" applyFill="1" applyBorder="1" applyAlignment="1">
      <alignment horizontal="right" vertical="center"/>
    </xf>
    <xf numFmtId="171" fontId="6" fillId="33" borderId="11" xfId="0" applyNumberFormat="1" applyFont="1" applyFill="1" applyBorder="1" applyAlignment="1">
      <alignment horizontal="right" vertical="center"/>
    </xf>
    <xf numFmtId="171" fontId="6" fillId="33" borderId="0" xfId="0" applyNumberFormat="1" applyFont="1" applyFill="1" applyBorder="1" applyAlignment="1">
      <alignment horizontal="right" vertical="center"/>
    </xf>
    <xf numFmtId="171" fontId="6" fillId="33" borderId="0" xfId="0" applyNumberFormat="1" applyFont="1" applyFill="1" applyAlignment="1">
      <alignment horizontal="right" vertical="center"/>
    </xf>
    <xf numFmtId="171" fontId="6" fillId="33" borderId="10" xfId="0" applyNumberFormat="1" applyFont="1" applyFill="1" applyBorder="1" applyAlignment="1">
      <alignment horizontal="right" vertical="center"/>
    </xf>
    <xf numFmtId="170" fontId="6" fillId="33" borderId="0" xfId="0" applyNumberFormat="1" applyFont="1" applyFill="1" applyBorder="1" applyAlignment="1">
      <alignment vertical="center"/>
    </xf>
    <xf numFmtId="171" fontId="7" fillId="33" borderId="0" xfId="0" applyNumberFormat="1" applyFont="1" applyFill="1" applyBorder="1" applyAlignment="1">
      <alignment horizontal="right" vertical="center"/>
    </xf>
    <xf numFmtId="171" fontId="6" fillId="33" borderId="0" xfId="0" applyNumberFormat="1" applyFont="1" applyFill="1" applyBorder="1" applyAlignment="1">
      <alignment horizontal="right" vertical="center"/>
    </xf>
    <xf numFmtId="171" fontId="6" fillId="33" borderId="10" xfId="0" applyNumberFormat="1" applyFont="1" applyFill="1" applyBorder="1" applyAlignment="1">
      <alignment horizontal="right" vertical="center"/>
    </xf>
    <xf numFmtId="171" fontId="6" fillId="33" borderId="11" xfId="0" applyNumberFormat="1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horizontal="left" vertical="center" shrinkToFit="1"/>
    </xf>
    <xf numFmtId="171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hachai%20chatanantaw\Desktop\Template%20adjustment%20Q117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 FY16"/>
      <sheetName val="Adjustment Q1'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N151"/>
  <sheetViews>
    <sheetView zoomScaleSheetLayoutView="100" workbookViewId="0" topLeftCell="A40">
      <selection activeCell="C57" sqref="C57"/>
    </sheetView>
  </sheetViews>
  <sheetFormatPr defaultColWidth="9.140625" defaultRowHeight="15.75" customHeight="1"/>
  <cols>
    <col min="1" max="2" width="1.1484375" style="3" customWidth="1"/>
    <col min="3" max="3" width="35.8515625" style="3" customWidth="1"/>
    <col min="4" max="4" width="6.7109375" style="2" customWidth="1"/>
    <col min="5" max="5" width="0.71875" style="3" customWidth="1"/>
    <col min="6" max="6" width="14.28125" style="4" customWidth="1"/>
    <col min="7" max="7" width="0.71875" style="3" customWidth="1"/>
    <col min="8" max="8" width="11.7109375" style="4" customWidth="1"/>
    <col min="9" max="9" width="0.71875" style="2" customWidth="1"/>
    <col min="10" max="10" width="14.28125" style="4" customWidth="1"/>
    <col min="11" max="11" width="0.71875" style="3" customWidth="1"/>
    <col min="12" max="12" width="11.7109375" style="4" customWidth="1"/>
    <col min="13" max="16384" width="9.140625" style="6" customWidth="1"/>
  </cols>
  <sheetData>
    <row r="1" spans="1:12" ht="21.75" customHeight="1">
      <c r="A1" s="1" t="s">
        <v>0</v>
      </c>
      <c r="B1" s="1"/>
      <c r="C1" s="1"/>
      <c r="L1" s="5"/>
    </row>
    <row r="2" spans="1:3" ht="21.75" customHeight="1">
      <c r="A2" s="1" t="s">
        <v>1</v>
      </c>
      <c r="B2" s="1"/>
      <c r="C2" s="1"/>
    </row>
    <row r="3" spans="1:12" ht="21.75" customHeight="1">
      <c r="A3" s="7" t="s">
        <v>190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4" ht="18.75" customHeight="1"/>
    <row r="5" spans="1:12" ht="18.75" customHeight="1">
      <c r="A5" s="6"/>
      <c r="D5" s="11"/>
      <c r="E5" s="1"/>
      <c r="F5" s="10"/>
      <c r="G5" s="12"/>
      <c r="H5" s="13" t="s">
        <v>2</v>
      </c>
      <c r="I5" s="14"/>
      <c r="J5" s="10"/>
      <c r="K5" s="12"/>
      <c r="L5" s="13" t="s">
        <v>145</v>
      </c>
    </row>
    <row r="6" spans="1:12" ht="18.75" customHeight="1">
      <c r="A6" s="6"/>
      <c r="D6" s="11"/>
      <c r="E6" s="1"/>
      <c r="F6" s="15" t="s">
        <v>3</v>
      </c>
      <c r="G6" s="1"/>
      <c r="H6" s="15" t="s">
        <v>4</v>
      </c>
      <c r="I6" s="16"/>
      <c r="J6" s="15" t="s">
        <v>3</v>
      </c>
      <c r="K6" s="1"/>
      <c r="L6" s="15" t="s">
        <v>4</v>
      </c>
    </row>
    <row r="7" spans="5:12" ht="18.75" customHeight="1">
      <c r="E7" s="1"/>
      <c r="F7" s="15" t="s">
        <v>5</v>
      </c>
      <c r="G7" s="1"/>
      <c r="H7" s="15" t="s">
        <v>6</v>
      </c>
      <c r="I7" s="16"/>
      <c r="J7" s="15" t="s">
        <v>5</v>
      </c>
      <c r="K7" s="1"/>
      <c r="L7" s="15" t="s">
        <v>6</v>
      </c>
    </row>
    <row r="8" spans="5:12" ht="18.75" customHeight="1">
      <c r="E8" s="1"/>
      <c r="F8" s="15" t="s">
        <v>191</v>
      </c>
      <c r="G8" s="1"/>
      <c r="H8" s="15" t="s">
        <v>157</v>
      </c>
      <c r="I8" s="16"/>
      <c r="J8" s="15" t="s">
        <v>191</v>
      </c>
      <c r="K8" s="1"/>
      <c r="L8" s="15" t="s">
        <v>157</v>
      </c>
    </row>
    <row r="9" spans="4:12" ht="18.75" customHeight="1">
      <c r="D9" s="17" t="s">
        <v>7</v>
      </c>
      <c r="E9" s="1"/>
      <c r="F9" s="13" t="s">
        <v>8</v>
      </c>
      <c r="G9" s="1"/>
      <c r="H9" s="13" t="s">
        <v>8</v>
      </c>
      <c r="I9" s="16"/>
      <c r="J9" s="13" t="s">
        <v>8</v>
      </c>
      <c r="K9" s="1"/>
      <c r="L9" s="13" t="s">
        <v>8</v>
      </c>
    </row>
    <row r="10" spans="4:12" ht="6" customHeight="1">
      <c r="D10" s="6"/>
      <c r="E10" s="1"/>
      <c r="F10" s="112"/>
      <c r="G10" s="6"/>
      <c r="H10" s="6"/>
      <c r="I10" s="6"/>
      <c r="J10" s="112"/>
      <c r="K10" s="6"/>
      <c r="L10" s="6"/>
    </row>
    <row r="11" spans="1:10" ht="18.75" customHeight="1">
      <c r="A11" s="1" t="s">
        <v>9</v>
      </c>
      <c r="F11" s="113"/>
      <c r="J11" s="113"/>
    </row>
    <row r="12" spans="1:10" ht="6" customHeight="1">
      <c r="A12" s="1"/>
      <c r="F12" s="113"/>
      <c r="J12" s="113"/>
    </row>
    <row r="13" spans="1:11" ht="18.75" customHeight="1">
      <c r="A13" s="1" t="s">
        <v>10</v>
      </c>
      <c r="F13" s="113"/>
      <c r="G13" s="18"/>
      <c r="I13" s="19"/>
      <c r="J13" s="113"/>
      <c r="K13" s="18"/>
    </row>
    <row r="14" spans="1:11" ht="6" customHeight="1">
      <c r="A14" s="1"/>
      <c r="F14" s="113"/>
      <c r="G14" s="18"/>
      <c r="I14" s="19"/>
      <c r="J14" s="113"/>
      <c r="K14" s="18"/>
    </row>
    <row r="15" spans="1:12" ht="18" customHeight="1">
      <c r="A15" s="3" t="s">
        <v>11</v>
      </c>
      <c r="F15" s="114">
        <v>3254070</v>
      </c>
      <c r="G15" s="21"/>
      <c r="H15" s="6">
        <v>5478570</v>
      </c>
      <c r="I15" s="20"/>
      <c r="J15" s="114">
        <v>336473</v>
      </c>
      <c r="K15" s="20"/>
      <c r="L15" s="6">
        <v>544675</v>
      </c>
    </row>
    <row r="16" spans="1:12" ht="18" customHeight="1">
      <c r="A16" s="3" t="s">
        <v>12</v>
      </c>
      <c r="D16" s="2">
        <v>6</v>
      </c>
      <c r="F16" s="114">
        <v>33265</v>
      </c>
      <c r="G16" s="21"/>
      <c r="H16" s="22">
        <v>43993</v>
      </c>
      <c r="I16" s="23"/>
      <c r="J16" s="117">
        <v>0</v>
      </c>
      <c r="K16" s="23"/>
      <c r="L16" s="24">
        <v>0</v>
      </c>
    </row>
    <row r="17" spans="1:12" ht="18" customHeight="1">
      <c r="A17" s="3" t="s">
        <v>234</v>
      </c>
      <c r="D17" s="2">
        <v>7</v>
      </c>
      <c r="F17" s="114">
        <v>1838373</v>
      </c>
      <c r="G17" s="18"/>
      <c r="H17" s="6">
        <v>1650850</v>
      </c>
      <c r="I17" s="20"/>
      <c r="J17" s="114">
        <v>247875</v>
      </c>
      <c r="K17" s="20"/>
      <c r="L17" s="6">
        <v>190696</v>
      </c>
    </row>
    <row r="18" spans="1:12" ht="18" customHeight="1">
      <c r="A18" s="3" t="s">
        <v>13</v>
      </c>
      <c r="E18" s="6"/>
      <c r="F18" s="114">
        <v>669732</v>
      </c>
      <c r="G18" s="18"/>
      <c r="H18" s="6">
        <v>644064</v>
      </c>
      <c r="I18" s="20"/>
      <c r="J18" s="114">
        <v>323544</v>
      </c>
      <c r="K18" s="20"/>
      <c r="L18" s="6">
        <v>313275</v>
      </c>
    </row>
    <row r="19" spans="1:12" ht="18" customHeight="1">
      <c r="A19" s="3" t="s">
        <v>209</v>
      </c>
      <c r="D19" s="6"/>
      <c r="F19" s="114">
        <v>2693</v>
      </c>
      <c r="G19" s="18"/>
      <c r="H19" s="6">
        <v>2693</v>
      </c>
      <c r="I19" s="6"/>
      <c r="J19" s="112">
        <v>10971643</v>
      </c>
      <c r="K19" s="6"/>
      <c r="L19" s="6">
        <v>2234143</v>
      </c>
    </row>
    <row r="20" spans="1:12" ht="18" customHeight="1">
      <c r="A20" s="3" t="s">
        <v>14</v>
      </c>
      <c r="F20" s="115">
        <v>327158</v>
      </c>
      <c r="G20" s="18"/>
      <c r="H20" s="25">
        <v>329962</v>
      </c>
      <c r="I20" s="20"/>
      <c r="J20" s="115">
        <v>112265</v>
      </c>
      <c r="K20" s="20"/>
      <c r="L20" s="25">
        <v>127115</v>
      </c>
    </row>
    <row r="21" spans="6:11" ht="6" customHeight="1">
      <c r="F21" s="113"/>
      <c r="G21" s="18"/>
      <c r="I21" s="19"/>
      <c r="J21" s="113"/>
      <c r="K21" s="18"/>
    </row>
    <row r="22" spans="1:12" ht="18.75" customHeight="1">
      <c r="A22" s="1" t="s">
        <v>15</v>
      </c>
      <c r="F22" s="116">
        <f>SUM(F15:F20)</f>
        <v>6125291</v>
      </c>
      <c r="G22" s="18"/>
      <c r="H22" s="10">
        <f>SUM(H15:H20)</f>
        <v>8150132</v>
      </c>
      <c r="I22" s="19"/>
      <c r="J22" s="116">
        <f>SUM(J15:J20)</f>
        <v>11991800</v>
      </c>
      <c r="K22" s="18"/>
      <c r="L22" s="10">
        <f>SUM(L15:L20)</f>
        <v>3409904</v>
      </c>
    </row>
    <row r="23" spans="6:11" ht="18.75" customHeight="1">
      <c r="F23" s="113"/>
      <c r="G23" s="18"/>
      <c r="I23" s="19"/>
      <c r="J23" s="113"/>
      <c r="K23" s="18"/>
    </row>
    <row r="24" spans="1:11" ht="18.75" customHeight="1">
      <c r="A24" s="1" t="s">
        <v>16</v>
      </c>
      <c r="F24" s="113"/>
      <c r="G24" s="18"/>
      <c r="I24" s="19"/>
      <c r="J24" s="113"/>
      <c r="K24" s="18"/>
    </row>
    <row r="25" spans="6:11" ht="6" customHeight="1">
      <c r="F25" s="113"/>
      <c r="G25" s="18"/>
      <c r="I25" s="19"/>
      <c r="J25" s="113"/>
      <c r="K25" s="18"/>
    </row>
    <row r="26" spans="1:12" ht="18" customHeight="1">
      <c r="A26" s="3" t="s">
        <v>12</v>
      </c>
      <c r="D26" s="2">
        <v>6</v>
      </c>
      <c r="F26" s="113">
        <v>143771</v>
      </c>
      <c r="G26" s="18"/>
      <c r="H26" s="26">
        <v>129701</v>
      </c>
      <c r="I26" s="19"/>
      <c r="J26" s="113">
        <v>100777</v>
      </c>
      <c r="K26" s="18"/>
      <c r="L26" s="26">
        <v>100771</v>
      </c>
    </row>
    <row r="27" spans="1:12" ht="18" customHeight="1">
      <c r="A27" s="3" t="s">
        <v>195</v>
      </c>
      <c r="F27" s="113">
        <v>0</v>
      </c>
      <c r="G27" s="18"/>
      <c r="H27" s="26">
        <v>34531</v>
      </c>
      <c r="I27" s="19"/>
      <c r="J27" s="113">
        <v>0</v>
      </c>
      <c r="K27" s="18"/>
      <c r="L27" s="26">
        <v>34531</v>
      </c>
    </row>
    <row r="28" spans="1:12" ht="18" customHeight="1">
      <c r="A28" s="3" t="s">
        <v>17</v>
      </c>
      <c r="D28" s="2">
        <v>8</v>
      </c>
      <c r="F28" s="113">
        <v>0</v>
      </c>
      <c r="G28" s="18"/>
      <c r="H28" s="24">
        <v>0</v>
      </c>
      <c r="I28" s="19"/>
      <c r="J28" s="113">
        <v>22823041</v>
      </c>
      <c r="K28" s="18"/>
      <c r="L28" s="26">
        <v>22538019</v>
      </c>
    </row>
    <row r="29" spans="1:12" ht="18" customHeight="1">
      <c r="A29" s="3" t="s">
        <v>160</v>
      </c>
      <c r="D29" s="2">
        <v>8</v>
      </c>
      <c r="F29" s="113">
        <v>23428</v>
      </c>
      <c r="G29" s="18"/>
      <c r="H29" s="24">
        <v>0</v>
      </c>
      <c r="I29" s="19"/>
      <c r="J29" s="113">
        <v>43285</v>
      </c>
      <c r="K29" s="18"/>
      <c r="L29" s="26">
        <v>8754</v>
      </c>
    </row>
    <row r="30" spans="1:12" ht="18" customHeight="1">
      <c r="A30" s="3" t="s">
        <v>220</v>
      </c>
      <c r="D30" s="27"/>
      <c r="F30" s="113">
        <v>4846</v>
      </c>
      <c r="G30" s="18"/>
      <c r="H30" s="26">
        <v>4846</v>
      </c>
      <c r="I30" s="19"/>
      <c r="J30" s="113">
        <v>0</v>
      </c>
      <c r="K30" s="18"/>
      <c r="L30" s="24">
        <v>0</v>
      </c>
    </row>
    <row r="31" spans="1:12" ht="18" customHeight="1">
      <c r="A31" s="3" t="s">
        <v>156</v>
      </c>
      <c r="F31" s="113">
        <v>32087</v>
      </c>
      <c r="G31" s="18"/>
      <c r="H31" s="26">
        <v>32605</v>
      </c>
      <c r="I31" s="19"/>
      <c r="J31" s="113">
        <v>1034613</v>
      </c>
      <c r="K31" s="18"/>
      <c r="L31" s="26">
        <v>1034895</v>
      </c>
    </row>
    <row r="32" spans="1:12" ht="18" customHeight="1">
      <c r="A32" s="3" t="s">
        <v>18</v>
      </c>
      <c r="D32" s="2">
        <v>9</v>
      </c>
      <c r="F32" s="114">
        <v>51324093</v>
      </c>
      <c r="G32" s="18"/>
      <c r="H32" s="26">
        <v>47587212</v>
      </c>
      <c r="I32" s="20"/>
      <c r="J32" s="114">
        <v>403563</v>
      </c>
      <c r="K32" s="20"/>
      <c r="L32" s="26">
        <v>422988</v>
      </c>
    </row>
    <row r="33" spans="1:12" ht="18" customHeight="1">
      <c r="A33" s="3" t="s">
        <v>161</v>
      </c>
      <c r="F33" s="114">
        <v>915298</v>
      </c>
      <c r="G33" s="18"/>
      <c r="H33" s="26">
        <v>936524</v>
      </c>
      <c r="I33" s="20"/>
      <c r="J33" s="118">
        <v>0</v>
      </c>
      <c r="K33" s="20"/>
      <c r="L33" s="24">
        <v>0</v>
      </c>
    </row>
    <row r="34" spans="1:12" ht="18" customHeight="1">
      <c r="A34" s="3" t="s">
        <v>19</v>
      </c>
      <c r="D34" s="2">
        <v>9</v>
      </c>
      <c r="F34" s="114">
        <v>2539178</v>
      </c>
      <c r="G34" s="18"/>
      <c r="H34" s="26">
        <v>1941127</v>
      </c>
      <c r="I34" s="20"/>
      <c r="J34" s="114">
        <v>10458</v>
      </c>
      <c r="K34" s="20"/>
      <c r="L34" s="26">
        <v>10707</v>
      </c>
    </row>
    <row r="35" spans="1:12" ht="18" customHeight="1">
      <c r="A35" s="3" t="s">
        <v>20</v>
      </c>
      <c r="F35" s="114">
        <v>67397</v>
      </c>
      <c r="G35" s="18"/>
      <c r="H35" s="26">
        <v>64707</v>
      </c>
      <c r="I35" s="20"/>
      <c r="J35" s="114">
        <v>8602</v>
      </c>
      <c r="K35" s="20"/>
      <c r="L35" s="26">
        <v>8602</v>
      </c>
    </row>
    <row r="36" spans="1:12" ht="18" customHeight="1">
      <c r="A36" s="3" t="s">
        <v>235</v>
      </c>
      <c r="F36" s="115">
        <v>364692</v>
      </c>
      <c r="G36" s="18"/>
      <c r="H36" s="28">
        <v>326208</v>
      </c>
      <c r="I36" s="20"/>
      <c r="J36" s="115">
        <v>24875</v>
      </c>
      <c r="K36" s="20"/>
      <c r="L36" s="28">
        <v>21289</v>
      </c>
    </row>
    <row r="37" spans="6:11" ht="6" customHeight="1">
      <c r="F37" s="113"/>
      <c r="G37" s="18"/>
      <c r="I37" s="19"/>
      <c r="J37" s="113"/>
      <c r="K37" s="18"/>
    </row>
    <row r="38" spans="1:12" ht="18.75" customHeight="1">
      <c r="A38" s="1" t="s">
        <v>21</v>
      </c>
      <c r="B38" s="6"/>
      <c r="F38" s="116">
        <f>SUM(F26:F36)</f>
        <v>55414790</v>
      </c>
      <c r="G38" s="18"/>
      <c r="H38" s="10">
        <f>SUM(H26:H36)</f>
        <v>51057461</v>
      </c>
      <c r="I38" s="19"/>
      <c r="J38" s="116">
        <f>SUM(J26:J36)</f>
        <v>24449214</v>
      </c>
      <c r="K38" s="18"/>
      <c r="L38" s="10">
        <f>SUM(L26:L36)</f>
        <v>24180556</v>
      </c>
    </row>
    <row r="39" spans="6:11" ht="6" customHeight="1">
      <c r="F39" s="113"/>
      <c r="G39" s="18"/>
      <c r="I39" s="19"/>
      <c r="J39" s="113"/>
      <c r="K39" s="18"/>
    </row>
    <row r="40" spans="1:12" ht="18.75" customHeight="1" thickBot="1">
      <c r="A40" s="1" t="s">
        <v>22</v>
      </c>
      <c r="F40" s="119">
        <f>SUM(F38,F22)</f>
        <v>61540081</v>
      </c>
      <c r="G40" s="18"/>
      <c r="H40" s="29">
        <f>SUM(H38,H22)</f>
        <v>59207593</v>
      </c>
      <c r="I40" s="19"/>
      <c r="J40" s="119">
        <f>SUM(J38,J22)</f>
        <v>36441014</v>
      </c>
      <c r="K40" s="18"/>
      <c r="L40" s="29">
        <f>SUM(L38,L22)</f>
        <v>27590460</v>
      </c>
    </row>
    <row r="41" spans="1:11" ht="18.75" customHeight="1" thickTop="1">
      <c r="A41" s="1"/>
      <c r="G41" s="18"/>
      <c r="I41" s="19"/>
      <c r="K41" s="18"/>
    </row>
    <row r="42" spans="1:11" ht="18.75" customHeight="1">
      <c r="A42" s="1"/>
      <c r="G42" s="18"/>
      <c r="I42" s="19"/>
      <c r="K42" s="18"/>
    </row>
    <row r="43" spans="1:11" ht="18.75" customHeight="1">
      <c r="A43" s="1"/>
      <c r="G43" s="18"/>
      <c r="I43" s="19"/>
      <c r="K43" s="18"/>
    </row>
    <row r="44" spans="1:11" ht="18.75" customHeight="1">
      <c r="A44" s="1"/>
      <c r="G44" s="18"/>
      <c r="I44" s="19"/>
      <c r="K44" s="18"/>
    </row>
    <row r="45" spans="1:11" ht="18.75" customHeight="1">
      <c r="A45" s="1"/>
      <c r="G45" s="18"/>
      <c r="I45" s="19"/>
      <c r="K45" s="18"/>
    </row>
    <row r="46" spans="1:11" ht="26.25" customHeight="1">
      <c r="A46" s="1"/>
      <c r="G46" s="18"/>
      <c r="I46" s="19"/>
      <c r="K46" s="18"/>
    </row>
    <row r="47" spans="1:11" ht="18.75" customHeight="1">
      <c r="A47" s="3" t="s">
        <v>23</v>
      </c>
      <c r="G47" s="18"/>
      <c r="I47" s="19"/>
      <c r="K47" s="18"/>
    </row>
    <row r="48" spans="7:11" ht="18.75" customHeight="1">
      <c r="G48" s="18"/>
      <c r="I48" s="19"/>
      <c r="K48" s="18"/>
    </row>
    <row r="49" spans="7:11" ht="18.75" customHeight="1">
      <c r="G49" s="18"/>
      <c r="I49" s="19"/>
      <c r="K49" s="18"/>
    </row>
    <row r="50" spans="1:11" ht="15" customHeight="1">
      <c r="A50" s="1"/>
      <c r="G50" s="18"/>
      <c r="I50" s="19"/>
      <c r="K50" s="18"/>
    </row>
    <row r="51" spans="1:12" ht="21.75" customHeight="1">
      <c r="A51" s="151" t="s">
        <v>250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 ht="21.75" customHeight="1">
      <c r="A52" s="1" t="s">
        <v>0</v>
      </c>
      <c r="B52" s="1"/>
      <c r="C52" s="1"/>
      <c r="G52" s="18"/>
      <c r="I52" s="19"/>
      <c r="K52" s="18"/>
      <c r="L52" s="5"/>
    </row>
    <row r="53" spans="1:11" ht="21.75" customHeight="1">
      <c r="A53" s="1" t="s">
        <v>1</v>
      </c>
      <c r="B53" s="1"/>
      <c r="C53" s="1"/>
      <c r="G53" s="18"/>
      <c r="I53" s="19"/>
      <c r="K53" s="18"/>
    </row>
    <row r="54" spans="1:12" ht="21.75" customHeight="1">
      <c r="A54" s="7" t="str">
        <f>+A3</f>
        <v>ณ วันที่ 31 มีนาคม พ.ศ. 2562</v>
      </c>
      <c r="B54" s="7"/>
      <c r="C54" s="7"/>
      <c r="D54" s="8"/>
      <c r="E54" s="9"/>
      <c r="F54" s="10"/>
      <c r="G54" s="30"/>
      <c r="H54" s="10"/>
      <c r="I54" s="31"/>
      <c r="J54" s="10"/>
      <c r="K54" s="30"/>
      <c r="L54" s="10"/>
    </row>
    <row r="55" spans="7:11" ht="18.75" customHeight="1">
      <c r="G55" s="18"/>
      <c r="I55" s="19"/>
      <c r="K55" s="18"/>
    </row>
    <row r="56" spans="1:12" ht="18.75" customHeight="1">
      <c r="A56" s="6"/>
      <c r="D56" s="11"/>
      <c r="E56" s="1"/>
      <c r="F56" s="10"/>
      <c r="G56" s="12"/>
      <c r="H56" s="13" t="s">
        <v>2</v>
      </c>
      <c r="I56" s="14"/>
      <c r="J56" s="10"/>
      <c r="K56" s="12"/>
      <c r="L56" s="13" t="s">
        <v>145</v>
      </c>
    </row>
    <row r="57" spans="4:12" ht="18.75" customHeight="1">
      <c r="D57" s="11"/>
      <c r="E57" s="1"/>
      <c r="F57" s="15" t="s">
        <v>3</v>
      </c>
      <c r="G57" s="1"/>
      <c r="H57" s="15" t="s">
        <v>4</v>
      </c>
      <c r="I57" s="16"/>
      <c r="J57" s="15" t="s">
        <v>3</v>
      </c>
      <c r="K57" s="1"/>
      <c r="L57" s="15" t="s">
        <v>4</v>
      </c>
    </row>
    <row r="58" spans="5:12" ht="18.75" customHeight="1">
      <c r="E58" s="1"/>
      <c r="F58" s="15" t="s">
        <v>5</v>
      </c>
      <c r="G58" s="1"/>
      <c r="H58" s="15" t="s">
        <v>6</v>
      </c>
      <c r="I58" s="16"/>
      <c r="J58" s="15" t="s">
        <v>5</v>
      </c>
      <c r="K58" s="1"/>
      <c r="L58" s="15" t="s">
        <v>6</v>
      </c>
    </row>
    <row r="59" spans="5:12" ht="18.75" customHeight="1">
      <c r="E59" s="1"/>
      <c r="F59" s="15" t="s">
        <v>191</v>
      </c>
      <c r="G59" s="1"/>
      <c r="H59" s="15" t="s">
        <v>157</v>
      </c>
      <c r="I59" s="16"/>
      <c r="J59" s="15" t="s">
        <v>191</v>
      </c>
      <c r="K59" s="1"/>
      <c r="L59" s="15" t="s">
        <v>157</v>
      </c>
    </row>
    <row r="60" spans="4:12" ht="18.75" customHeight="1">
      <c r="D60" s="17" t="s">
        <v>7</v>
      </c>
      <c r="E60" s="1"/>
      <c r="F60" s="13" t="s">
        <v>8</v>
      </c>
      <c r="G60" s="1"/>
      <c r="H60" s="13" t="s">
        <v>8</v>
      </c>
      <c r="I60" s="16"/>
      <c r="J60" s="13" t="s">
        <v>8</v>
      </c>
      <c r="K60" s="1"/>
      <c r="L60" s="13" t="s">
        <v>8</v>
      </c>
    </row>
    <row r="61" spans="1:11" ht="6" customHeight="1">
      <c r="A61" s="1"/>
      <c r="F61" s="113"/>
      <c r="G61" s="18"/>
      <c r="I61" s="19"/>
      <c r="J61" s="113"/>
      <c r="K61" s="18"/>
    </row>
    <row r="62" spans="1:11" ht="18.75" customHeight="1">
      <c r="A62" s="1" t="s">
        <v>24</v>
      </c>
      <c r="F62" s="113"/>
      <c r="G62" s="18"/>
      <c r="I62" s="19"/>
      <c r="J62" s="113"/>
      <c r="K62" s="18"/>
    </row>
    <row r="63" spans="1:11" ht="6" customHeight="1">
      <c r="A63" s="1"/>
      <c r="F63" s="113"/>
      <c r="G63" s="18"/>
      <c r="I63" s="19"/>
      <c r="J63" s="113"/>
      <c r="K63" s="18"/>
    </row>
    <row r="64" spans="1:11" ht="18.75" customHeight="1">
      <c r="A64" s="1" t="s">
        <v>25</v>
      </c>
      <c r="F64" s="113"/>
      <c r="G64" s="18"/>
      <c r="I64" s="19"/>
      <c r="J64" s="113"/>
      <c r="K64" s="18"/>
    </row>
    <row r="65" spans="1:11" ht="6" customHeight="1">
      <c r="A65" s="1"/>
      <c r="F65" s="113"/>
      <c r="G65" s="18"/>
      <c r="I65" s="19"/>
      <c r="J65" s="113"/>
      <c r="K65" s="18"/>
    </row>
    <row r="66" spans="1:12" ht="18" customHeight="1">
      <c r="A66" s="3" t="s">
        <v>26</v>
      </c>
      <c r="D66" s="2">
        <v>10</v>
      </c>
      <c r="F66" s="113">
        <v>2517284</v>
      </c>
      <c r="G66" s="21"/>
      <c r="H66" s="26">
        <v>1817015</v>
      </c>
      <c r="I66" s="20"/>
      <c r="J66" s="114">
        <v>2515671</v>
      </c>
      <c r="K66" s="20"/>
      <c r="L66" s="26">
        <v>1814603</v>
      </c>
    </row>
    <row r="67" spans="1:12" ht="18" customHeight="1">
      <c r="A67" s="3" t="s">
        <v>27</v>
      </c>
      <c r="F67" s="113">
        <v>138692</v>
      </c>
      <c r="G67" s="21"/>
      <c r="H67" s="26">
        <v>150180</v>
      </c>
      <c r="I67" s="20"/>
      <c r="J67" s="114">
        <v>94487</v>
      </c>
      <c r="K67" s="20"/>
      <c r="L67" s="26">
        <v>71820</v>
      </c>
    </row>
    <row r="68" spans="1:12" ht="18" customHeight="1">
      <c r="A68" s="3" t="s">
        <v>28</v>
      </c>
      <c r="F68" s="113">
        <v>614964</v>
      </c>
      <c r="G68" s="21"/>
      <c r="H68" s="26">
        <v>460549</v>
      </c>
      <c r="I68" s="20"/>
      <c r="J68" s="114">
        <v>136977</v>
      </c>
      <c r="K68" s="20"/>
      <c r="L68" s="26">
        <v>143096</v>
      </c>
    </row>
    <row r="69" spans="1:12" ht="18" customHeight="1">
      <c r="A69" s="3" t="s">
        <v>29</v>
      </c>
      <c r="F69" s="113">
        <v>3972863</v>
      </c>
      <c r="G69" s="21"/>
      <c r="H69" s="26">
        <v>8781473</v>
      </c>
      <c r="I69" s="20"/>
      <c r="J69" s="114">
        <v>0</v>
      </c>
      <c r="K69" s="20"/>
      <c r="L69" s="24">
        <v>0</v>
      </c>
    </row>
    <row r="70" spans="1:12" ht="18" customHeight="1">
      <c r="A70" s="3" t="s">
        <v>33</v>
      </c>
      <c r="D70" s="27"/>
      <c r="F70" s="113">
        <v>0</v>
      </c>
      <c r="G70" s="21"/>
      <c r="H70" s="24">
        <v>0</v>
      </c>
      <c r="I70" s="20"/>
      <c r="J70" s="114">
        <v>2545000</v>
      </c>
      <c r="K70" s="20"/>
      <c r="L70" s="26">
        <v>494000</v>
      </c>
    </row>
    <row r="71" spans="1:12" ht="18" customHeight="1">
      <c r="A71" s="3" t="s">
        <v>30</v>
      </c>
      <c r="F71" s="113"/>
      <c r="G71" s="21"/>
      <c r="H71" s="26"/>
      <c r="I71" s="20"/>
      <c r="J71" s="114"/>
      <c r="K71" s="20"/>
      <c r="L71" s="26"/>
    </row>
    <row r="72" spans="2:12" ht="18" customHeight="1">
      <c r="B72" s="3" t="s">
        <v>31</v>
      </c>
      <c r="C72" s="6"/>
      <c r="D72" s="2">
        <v>11</v>
      </c>
      <c r="F72" s="113">
        <v>91514</v>
      </c>
      <c r="G72" s="21"/>
      <c r="H72" s="26">
        <v>264048</v>
      </c>
      <c r="I72" s="20"/>
      <c r="J72" s="114">
        <v>0</v>
      </c>
      <c r="K72" s="20"/>
      <c r="L72" s="24">
        <v>0</v>
      </c>
    </row>
    <row r="73" spans="1:12" ht="18" customHeight="1">
      <c r="A73" s="3" t="s">
        <v>32</v>
      </c>
      <c r="F73" s="113"/>
      <c r="G73" s="21"/>
      <c r="H73" s="26"/>
      <c r="I73" s="20"/>
      <c r="J73" s="114"/>
      <c r="K73" s="20"/>
      <c r="L73" s="26"/>
    </row>
    <row r="74" spans="1:12" ht="18" customHeight="1">
      <c r="A74" s="6"/>
      <c r="B74" s="3" t="s">
        <v>31</v>
      </c>
      <c r="C74" s="6"/>
      <c r="F74" s="113">
        <v>1130</v>
      </c>
      <c r="G74" s="21"/>
      <c r="H74" s="26">
        <v>622</v>
      </c>
      <c r="I74" s="20"/>
      <c r="J74" s="114">
        <v>0</v>
      </c>
      <c r="K74" s="20"/>
      <c r="L74" s="24">
        <v>0</v>
      </c>
    </row>
    <row r="75" spans="1:12" ht="18" customHeight="1">
      <c r="A75" s="6" t="s">
        <v>196</v>
      </c>
      <c r="C75" s="6"/>
      <c r="D75" s="2">
        <v>12</v>
      </c>
      <c r="F75" s="113">
        <v>999875</v>
      </c>
      <c r="G75" s="21"/>
      <c r="H75" s="26">
        <v>999778</v>
      </c>
      <c r="I75" s="20"/>
      <c r="J75" s="114">
        <v>999875</v>
      </c>
      <c r="K75" s="20"/>
      <c r="L75" s="26">
        <v>999778</v>
      </c>
    </row>
    <row r="76" spans="1:12" ht="18" customHeight="1">
      <c r="A76" s="3" t="s">
        <v>34</v>
      </c>
      <c r="F76" s="113">
        <v>30109</v>
      </c>
      <c r="G76" s="21"/>
      <c r="H76" s="26">
        <v>28648</v>
      </c>
      <c r="I76" s="20"/>
      <c r="J76" s="114">
        <v>0</v>
      </c>
      <c r="K76" s="20"/>
      <c r="L76" s="20">
        <v>0</v>
      </c>
    </row>
    <row r="77" spans="1:12" ht="18" customHeight="1">
      <c r="A77" s="3" t="s">
        <v>35</v>
      </c>
      <c r="D77" s="27"/>
      <c r="F77" s="120">
        <v>258</v>
      </c>
      <c r="G77" s="21"/>
      <c r="H77" s="28">
        <v>258</v>
      </c>
      <c r="I77" s="20"/>
      <c r="J77" s="115">
        <v>0</v>
      </c>
      <c r="K77" s="20"/>
      <c r="L77" s="10">
        <v>0</v>
      </c>
    </row>
    <row r="78" spans="1:11" ht="6" customHeight="1">
      <c r="A78" s="6"/>
      <c r="B78" s="32"/>
      <c r="F78" s="113"/>
      <c r="G78" s="21"/>
      <c r="I78" s="19"/>
      <c r="J78" s="113"/>
      <c r="K78" s="18"/>
    </row>
    <row r="79" spans="1:12" ht="18.75" customHeight="1">
      <c r="A79" s="1" t="s">
        <v>36</v>
      </c>
      <c r="B79" s="6"/>
      <c r="F79" s="116">
        <f>SUM(F66:F77)</f>
        <v>8366689</v>
      </c>
      <c r="G79" s="18"/>
      <c r="H79" s="10">
        <f>SUM(H66:H77)</f>
        <v>12502571</v>
      </c>
      <c r="I79" s="19"/>
      <c r="J79" s="116">
        <f>SUM(J66:J77)</f>
        <v>6292010</v>
      </c>
      <c r="K79" s="18"/>
      <c r="L79" s="10">
        <f>SUM(L66:L77)</f>
        <v>3523297</v>
      </c>
    </row>
    <row r="80" spans="6:11" ht="14.25" customHeight="1">
      <c r="F80" s="113"/>
      <c r="G80" s="18"/>
      <c r="I80" s="19"/>
      <c r="J80" s="113"/>
      <c r="K80" s="18"/>
    </row>
    <row r="81" spans="1:11" ht="18.75" customHeight="1">
      <c r="A81" s="1" t="s">
        <v>37</v>
      </c>
      <c r="F81" s="113"/>
      <c r="G81" s="18"/>
      <c r="I81" s="19"/>
      <c r="J81" s="113"/>
      <c r="K81" s="18"/>
    </row>
    <row r="82" spans="1:11" ht="6" customHeight="1">
      <c r="A82" s="1"/>
      <c r="F82" s="113"/>
      <c r="G82" s="18"/>
      <c r="I82" s="19"/>
      <c r="J82" s="113"/>
      <c r="K82" s="18"/>
    </row>
    <row r="83" spans="1:12" ht="18" customHeight="1">
      <c r="A83" s="3" t="s">
        <v>38</v>
      </c>
      <c r="D83" s="2">
        <v>11</v>
      </c>
      <c r="F83" s="114">
        <v>24006315</v>
      </c>
      <c r="G83" s="18"/>
      <c r="H83" s="26">
        <v>19142474</v>
      </c>
      <c r="I83" s="19"/>
      <c r="J83" s="114">
        <v>5666604</v>
      </c>
      <c r="K83" s="4"/>
      <c r="L83" s="26">
        <v>789876</v>
      </c>
    </row>
    <row r="84" spans="1:12" ht="18" customHeight="1">
      <c r="A84" s="3" t="s">
        <v>39</v>
      </c>
      <c r="D84" s="33">
        <v>12</v>
      </c>
      <c r="F84" s="114">
        <v>6996603</v>
      </c>
      <c r="G84" s="18"/>
      <c r="H84" s="26">
        <v>6996144</v>
      </c>
      <c r="I84" s="19"/>
      <c r="J84" s="114">
        <v>6996603</v>
      </c>
      <c r="K84" s="4"/>
      <c r="L84" s="26">
        <v>6996144</v>
      </c>
    </row>
    <row r="85" spans="1:12" ht="18" customHeight="1">
      <c r="A85" s="3" t="s">
        <v>35</v>
      </c>
      <c r="D85" s="33"/>
      <c r="F85" s="114">
        <v>4964</v>
      </c>
      <c r="G85" s="18"/>
      <c r="H85" s="26">
        <v>5166</v>
      </c>
      <c r="I85" s="19"/>
      <c r="J85" s="114">
        <v>0</v>
      </c>
      <c r="K85" s="4"/>
      <c r="L85" s="24">
        <v>0</v>
      </c>
    </row>
    <row r="86" spans="1:12" ht="18" customHeight="1">
      <c r="A86" s="3" t="s">
        <v>40</v>
      </c>
      <c r="D86" s="33"/>
      <c r="F86" s="114">
        <v>2530</v>
      </c>
      <c r="G86" s="18"/>
      <c r="H86" s="26">
        <v>6402</v>
      </c>
      <c r="I86" s="19"/>
      <c r="J86" s="114">
        <v>0</v>
      </c>
      <c r="K86" s="4"/>
      <c r="L86" s="24">
        <v>0</v>
      </c>
    </row>
    <row r="87" spans="1:12" ht="18" customHeight="1">
      <c r="A87" s="3" t="s">
        <v>165</v>
      </c>
      <c r="D87" s="33"/>
      <c r="F87" s="114">
        <v>193429</v>
      </c>
      <c r="G87" s="18"/>
      <c r="H87" s="20">
        <v>200531</v>
      </c>
      <c r="I87" s="19"/>
      <c r="J87" s="114">
        <v>0</v>
      </c>
      <c r="K87" s="4"/>
      <c r="L87" s="20">
        <v>0</v>
      </c>
    </row>
    <row r="88" spans="1:12" ht="18" customHeight="1">
      <c r="A88" s="3" t="s">
        <v>41</v>
      </c>
      <c r="F88" s="114">
        <v>35503</v>
      </c>
      <c r="G88" s="18"/>
      <c r="H88" s="26">
        <v>33888</v>
      </c>
      <c r="I88" s="19"/>
      <c r="J88" s="114">
        <v>32204</v>
      </c>
      <c r="K88" s="4"/>
      <c r="L88" s="26">
        <v>30913</v>
      </c>
    </row>
    <row r="89" spans="1:12" ht="18" customHeight="1">
      <c r="A89" s="3" t="s">
        <v>176</v>
      </c>
      <c r="D89" s="34"/>
      <c r="F89" s="114">
        <v>0</v>
      </c>
      <c r="G89" s="6"/>
      <c r="H89" s="24">
        <v>0</v>
      </c>
      <c r="I89" s="6"/>
      <c r="J89" s="112">
        <v>734178</v>
      </c>
      <c r="K89" s="6"/>
      <c r="L89" s="26">
        <v>546159</v>
      </c>
    </row>
    <row r="90" spans="1:12" ht="18" customHeight="1">
      <c r="A90" s="3" t="s">
        <v>42</v>
      </c>
      <c r="D90" s="33">
        <v>13</v>
      </c>
      <c r="F90" s="114">
        <v>1303474</v>
      </c>
      <c r="G90" s="6"/>
      <c r="H90" s="26">
        <v>799685</v>
      </c>
      <c r="I90" s="6"/>
      <c r="J90" s="112">
        <v>1593</v>
      </c>
      <c r="K90" s="6"/>
      <c r="L90" s="26">
        <v>1593</v>
      </c>
    </row>
    <row r="91" spans="1:12" ht="18" customHeight="1">
      <c r="A91" s="3" t="s">
        <v>166</v>
      </c>
      <c r="F91" s="115">
        <v>2900</v>
      </c>
      <c r="G91" s="18"/>
      <c r="H91" s="35">
        <v>3107</v>
      </c>
      <c r="I91" s="19"/>
      <c r="J91" s="115">
        <v>1546</v>
      </c>
      <c r="K91" s="4"/>
      <c r="L91" s="10">
        <v>1546</v>
      </c>
    </row>
    <row r="92" spans="6:11" ht="6" customHeight="1">
      <c r="F92" s="113"/>
      <c r="G92" s="18"/>
      <c r="I92" s="21"/>
      <c r="J92" s="113"/>
      <c r="K92" s="21"/>
    </row>
    <row r="93" spans="1:12" ht="18.75" customHeight="1">
      <c r="A93" s="1" t="s">
        <v>43</v>
      </c>
      <c r="B93" s="6"/>
      <c r="F93" s="116">
        <f>SUM(F83:F91)</f>
        <v>32545718</v>
      </c>
      <c r="G93" s="18"/>
      <c r="H93" s="10">
        <f>SUM(H83:H91)</f>
        <v>27187397</v>
      </c>
      <c r="I93" s="19"/>
      <c r="J93" s="116">
        <f>SUM(J83:J91)</f>
        <v>13432728</v>
      </c>
      <c r="K93" s="18"/>
      <c r="L93" s="10">
        <f>SUM(L83:L91)</f>
        <v>8366231</v>
      </c>
    </row>
    <row r="94" spans="1:11" ht="6" customHeight="1">
      <c r="A94" s="1"/>
      <c r="F94" s="113"/>
      <c r="G94" s="18"/>
      <c r="I94" s="19"/>
      <c r="J94" s="113"/>
      <c r="K94" s="18"/>
    </row>
    <row r="95" spans="1:12" ht="18.75" customHeight="1">
      <c r="A95" s="1" t="s">
        <v>44</v>
      </c>
      <c r="B95" s="1"/>
      <c r="F95" s="116">
        <f>SUM(F79,F93)</f>
        <v>40912407</v>
      </c>
      <c r="G95" s="18"/>
      <c r="H95" s="10">
        <f>SUM(H79,H93)</f>
        <v>39689968</v>
      </c>
      <c r="I95" s="19"/>
      <c r="J95" s="116">
        <f>SUM(J79,J93)</f>
        <v>19724738</v>
      </c>
      <c r="K95" s="18"/>
      <c r="L95" s="10">
        <f>SUM(L79,L93)</f>
        <v>11889528</v>
      </c>
    </row>
    <row r="96" spans="1:11" ht="18.75" customHeight="1">
      <c r="A96" s="1"/>
      <c r="B96" s="1"/>
      <c r="G96" s="18"/>
      <c r="I96" s="19"/>
      <c r="K96" s="18"/>
    </row>
    <row r="97" spans="1:11" ht="18.75" customHeight="1">
      <c r="A97" s="1"/>
      <c r="B97" s="1"/>
      <c r="G97" s="18"/>
      <c r="I97" s="19"/>
      <c r="K97" s="18"/>
    </row>
    <row r="98" spans="1:11" ht="18.75" customHeight="1">
      <c r="A98" s="1"/>
      <c r="B98" s="1"/>
      <c r="G98" s="18"/>
      <c r="I98" s="19"/>
      <c r="K98" s="18"/>
    </row>
    <row r="99" spans="1:11" ht="18.75" customHeight="1">
      <c r="A99" s="1"/>
      <c r="B99" s="1"/>
      <c r="G99" s="18"/>
      <c r="I99" s="19"/>
      <c r="K99" s="18"/>
    </row>
    <row r="100" spans="1:11" ht="18.75" customHeight="1">
      <c r="A100" s="1"/>
      <c r="B100" s="1"/>
      <c r="G100" s="18"/>
      <c r="I100" s="19"/>
      <c r="K100" s="18"/>
    </row>
    <row r="101" spans="1:11" ht="28.5" customHeight="1">
      <c r="A101" s="1"/>
      <c r="B101" s="1"/>
      <c r="G101" s="18"/>
      <c r="I101" s="19"/>
      <c r="K101" s="18"/>
    </row>
    <row r="102" spans="1:12" ht="21.75" customHeight="1">
      <c r="A102" s="151" t="str">
        <f>A51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1:11" ht="21.75" customHeight="1">
      <c r="A103" s="1" t="s">
        <v>0</v>
      </c>
      <c r="B103" s="1"/>
      <c r="C103" s="1"/>
      <c r="G103" s="18"/>
      <c r="I103" s="19"/>
      <c r="K103" s="18"/>
    </row>
    <row r="104" spans="1:11" ht="21.75" customHeight="1">
      <c r="A104" s="1" t="s">
        <v>1</v>
      </c>
      <c r="B104" s="1"/>
      <c r="C104" s="1"/>
      <c r="G104" s="18"/>
      <c r="I104" s="19"/>
      <c r="K104" s="18"/>
    </row>
    <row r="105" spans="1:12" ht="21.75" customHeight="1">
      <c r="A105" s="7" t="str">
        <f>+A3</f>
        <v>ณ วันที่ 31 มีนาคม พ.ศ. 2562</v>
      </c>
      <c r="B105" s="7"/>
      <c r="C105" s="7"/>
      <c r="D105" s="8"/>
      <c r="E105" s="9"/>
      <c r="F105" s="10"/>
      <c r="G105" s="30"/>
      <c r="H105" s="10"/>
      <c r="I105" s="31"/>
      <c r="J105" s="10"/>
      <c r="K105" s="30"/>
      <c r="L105" s="10"/>
    </row>
    <row r="106" spans="7:11" ht="18.75" customHeight="1">
      <c r="G106" s="18"/>
      <c r="I106" s="19"/>
      <c r="K106" s="18"/>
    </row>
    <row r="107" spans="1:12" ht="21" customHeight="1">
      <c r="A107" s="6"/>
      <c r="D107" s="11"/>
      <c r="E107" s="1"/>
      <c r="F107" s="10"/>
      <c r="G107" s="12"/>
      <c r="H107" s="13" t="s">
        <v>2</v>
      </c>
      <c r="I107" s="14"/>
      <c r="J107" s="10"/>
      <c r="K107" s="12"/>
      <c r="L107" s="13" t="s">
        <v>145</v>
      </c>
    </row>
    <row r="108" spans="4:12" ht="21" customHeight="1">
      <c r="D108" s="11"/>
      <c r="E108" s="1"/>
      <c r="F108" s="15" t="s">
        <v>3</v>
      </c>
      <c r="G108" s="1"/>
      <c r="H108" s="15" t="s">
        <v>4</v>
      </c>
      <c r="I108" s="16"/>
      <c r="J108" s="15" t="s">
        <v>3</v>
      </c>
      <c r="K108" s="1"/>
      <c r="L108" s="15" t="s">
        <v>4</v>
      </c>
    </row>
    <row r="109" spans="5:12" ht="21" customHeight="1">
      <c r="E109" s="1"/>
      <c r="F109" s="15" t="s">
        <v>5</v>
      </c>
      <c r="G109" s="1"/>
      <c r="H109" s="15" t="s">
        <v>6</v>
      </c>
      <c r="I109" s="16"/>
      <c r="J109" s="15" t="s">
        <v>5</v>
      </c>
      <c r="K109" s="1"/>
      <c r="L109" s="15" t="s">
        <v>6</v>
      </c>
    </row>
    <row r="110" spans="5:12" ht="21" customHeight="1">
      <c r="E110" s="1"/>
      <c r="F110" s="15" t="s">
        <v>191</v>
      </c>
      <c r="G110" s="1"/>
      <c r="H110" s="15" t="s">
        <v>157</v>
      </c>
      <c r="I110" s="16"/>
      <c r="J110" s="15" t="s">
        <v>191</v>
      </c>
      <c r="K110" s="1"/>
      <c r="L110" s="15" t="s">
        <v>157</v>
      </c>
    </row>
    <row r="111" spans="5:12" ht="21" customHeight="1">
      <c r="E111" s="1"/>
      <c r="F111" s="13" t="s">
        <v>8</v>
      </c>
      <c r="G111" s="1"/>
      <c r="H111" s="13" t="s">
        <v>8</v>
      </c>
      <c r="I111" s="16"/>
      <c r="J111" s="13" t="s">
        <v>8</v>
      </c>
      <c r="K111" s="1"/>
      <c r="L111" s="13" t="s">
        <v>8</v>
      </c>
    </row>
    <row r="112" spans="1:11" ht="6" customHeight="1">
      <c r="A112" s="1"/>
      <c r="F112" s="113"/>
      <c r="G112" s="18"/>
      <c r="I112" s="19"/>
      <c r="J112" s="113"/>
      <c r="K112" s="18"/>
    </row>
    <row r="113" spans="1:11" ht="21" customHeight="1">
      <c r="A113" s="1" t="s">
        <v>239</v>
      </c>
      <c r="F113" s="113"/>
      <c r="G113" s="18"/>
      <c r="I113" s="19"/>
      <c r="J113" s="113"/>
      <c r="K113" s="18"/>
    </row>
    <row r="114" spans="1:11" ht="6" customHeight="1">
      <c r="A114" s="1"/>
      <c r="F114" s="113"/>
      <c r="G114" s="18"/>
      <c r="I114" s="19"/>
      <c r="J114" s="113"/>
      <c r="K114" s="18"/>
    </row>
    <row r="115" spans="1:11" ht="21" customHeight="1">
      <c r="A115" s="1" t="s">
        <v>45</v>
      </c>
      <c r="F115" s="113"/>
      <c r="G115" s="18"/>
      <c r="I115" s="19"/>
      <c r="J115" s="113"/>
      <c r="K115" s="18"/>
    </row>
    <row r="116" spans="1:11" ht="6" customHeight="1">
      <c r="A116" s="1"/>
      <c r="F116" s="113"/>
      <c r="G116" s="18"/>
      <c r="I116" s="19"/>
      <c r="J116" s="113"/>
      <c r="K116" s="18"/>
    </row>
    <row r="117" spans="1:11" ht="21" customHeight="1">
      <c r="A117" s="3" t="s">
        <v>46</v>
      </c>
      <c r="F117" s="113"/>
      <c r="G117" s="18"/>
      <c r="I117" s="19"/>
      <c r="J117" s="113"/>
      <c r="K117" s="18"/>
    </row>
    <row r="118" spans="2:14" ht="21" customHeight="1">
      <c r="B118" s="3" t="s">
        <v>47</v>
      </c>
      <c r="F118" s="112"/>
      <c r="G118" s="6"/>
      <c r="H118" s="6"/>
      <c r="I118" s="6"/>
      <c r="J118" s="112"/>
      <c r="K118" s="6"/>
      <c r="L118" s="6"/>
      <c r="N118" s="36"/>
    </row>
    <row r="119" spans="3:12" ht="21" customHeight="1">
      <c r="C119" s="32" t="s">
        <v>240</v>
      </c>
      <c r="F119" s="112"/>
      <c r="G119" s="6"/>
      <c r="H119" s="6"/>
      <c r="I119" s="6"/>
      <c r="J119" s="112"/>
      <c r="K119" s="6"/>
      <c r="L119" s="6"/>
    </row>
    <row r="120" spans="3:12" ht="21" customHeight="1" thickBot="1">
      <c r="C120" s="3" t="s">
        <v>48</v>
      </c>
      <c r="F120" s="119">
        <v>373000</v>
      </c>
      <c r="G120" s="18"/>
      <c r="H120" s="29">
        <v>373000</v>
      </c>
      <c r="I120" s="19"/>
      <c r="J120" s="119">
        <v>373000</v>
      </c>
      <c r="K120" s="18"/>
      <c r="L120" s="29">
        <v>373000</v>
      </c>
    </row>
    <row r="121" spans="1:11" ht="6" customHeight="1" thickTop="1">
      <c r="A121" s="1"/>
      <c r="F121" s="113"/>
      <c r="G121" s="18"/>
      <c r="I121" s="19"/>
      <c r="J121" s="113"/>
      <c r="K121" s="18"/>
    </row>
    <row r="122" spans="2:12" ht="21" customHeight="1">
      <c r="B122" s="3" t="s">
        <v>49</v>
      </c>
      <c r="F122" s="112"/>
      <c r="G122" s="6"/>
      <c r="H122" s="6"/>
      <c r="I122" s="6"/>
      <c r="J122" s="112"/>
      <c r="K122" s="6"/>
      <c r="L122" s="6"/>
    </row>
    <row r="123" spans="2:12" ht="21" customHeight="1">
      <c r="B123" s="32"/>
      <c r="C123" s="32" t="s">
        <v>240</v>
      </c>
      <c r="F123" s="113"/>
      <c r="G123" s="18"/>
      <c r="H123" s="20"/>
      <c r="I123" s="20"/>
      <c r="J123" s="114"/>
      <c r="K123" s="20"/>
      <c r="L123" s="20"/>
    </row>
    <row r="124" spans="2:12" ht="21" customHeight="1">
      <c r="B124" s="32"/>
      <c r="C124" s="3" t="s">
        <v>50</v>
      </c>
      <c r="F124" s="113">
        <f>7!F29</f>
        <v>373000</v>
      </c>
      <c r="G124" s="18"/>
      <c r="H124" s="4">
        <v>373000</v>
      </c>
      <c r="I124" s="20"/>
      <c r="J124" s="114">
        <v>373000</v>
      </c>
      <c r="K124" s="20"/>
      <c r="L124" s="4">
        <v>373000</v>
      </c>
    </row>
    <row r="125" spans="1:12" ht="21" customHeight="1">
      <c r="A125" s="3" t="s">
        <v>51</v>
      </c>
      <c r="F125" s="113">
        <f>7!H29</f>
        <v>3680616</v>
      </c>
      <c r="G125" s="18"/>
      <c r="H125" s="6">
        <v>3680616</v>
      </c>
      <c r="I125" s="20"/>
      <c r="J125" s="114">
        <v>3680616</v>
      </c>
      <c r="K125" s="20"/>
      <c r="L125" s="6">
        <v>3680616</v>
      </c>
    </row>
    <row r="126" spans="1:11" ht="21" customHeight="1">
      <c r="A126" s="3" t="s">
        <v>52</v>
      </c>
      <c r="F126" s="113"/>
      <c r="G126" s="18"/>
      <c r="H126" s="6"/>
      <c r="I126" s="19"/>
      <c r="J126" s="113"/>
      <c r="K126" s="18"/>
    </row>
    <row r="127" spans="2:12" ht="21" customHeight="1">
      <c r="B127" s="3" t="s">
        <v>53</v>
      </c>
      <c r="F127" s="112"/>
      <c r="G127" s="6"/>
      <c r="H127" s="6"/>
      <c r="I127" s="6"/>
      <c r="J127" s="112"/>
      <c r="K127" s="6"/>
      <c r="L127" s="6"/>
    </row>
    <row r="128" spans="2:12" ht="21" customHeight="1">
      <c r="B128" s="32" t="s">
        <v>54</v>
      </c>
      <c r="C128" s="6"/>
      <c r="F128" s="114">
        <f>7!J29</f>
        <v>37300</v>
      </c>
      <c r="G128" s="18"/>
      <c r="H128" s="6">
        <v>37300</v>
      </c>
      <c r="I128" s="4"/>
      <c r="J128" s="114">
        <v>37300</v>
      </c>
      <c r="K128" s="4"/>
      <c r="L128" s="26">
        <v>37300</v>
      </c>
    </row>
    <row r="129" spans="2:12" ht="21" customHeight="1">
      <c r="B129" s="3" t="s">
        <v>55</v>
      </c>
      <c r="F129" s="113">
        <f>7!L29</f>
        <v>16037359</v>
      </c>
      <c r="G129" s="18"/>
      <c r="H129" s="6">
        <v>14826640</v>
      </c>
      <c r="I129" s="4"/>
      <c r="J129" s="113">
        <f>8!L24</f>
        <v>12641367</v>
      </c>
      <c r="K129" s="4"/>
      <c r="L129" s="26">
        <v>11626023</v>
      </c>
    </row>
    <row r="130" spans="1:12" ht="21" customHeight="1">
      <c r="A130" s="3" t="s">
        <v>56</v>
      </c>
      <c r="F130" s="116">
        <f>7!V29</f>
        <v>-840073</v>
      </c>
      <c r="G130" s="18"/>
      <c r="H130" s="25">
        <v>-778893</v>
      </c>
      <c r="I130" s="4"/>
      <c r="J130" s="116">
        <v>-16007</v>
      </c>
      <c r="K130" s="4"/>
      <c r="L130" s="28">
        <v>-16007</v>
      </c>
    </row>
    <row r="131" spans="1:11" ht="6" customHeight="1">
      <c r="A131" s="1"/>
      <c r="F131" s="113"/>
      <c r="G131" s="18"/>
      <c r="I131" s="19"/>
      <c r="J131" s="113"/>
      <c r="K131" s="18"/>
    </row>
    <row r="132" spans="1:12" ht="21" customHeight="1">
      <c r="A132" s="1" t="s">
        <v>155</v>
      </c>
      <c r="F132" s="113">
        <f>SUM(F124:F130)</f>
        <v>19288202</v>
      </c>
      <c r="G132" s="4"/>
      <c r="H132" s="4">
        <f>SUM(H124:H130)</f>
        <v>18138663</v>
      </c>
      <c r="I132" s="4"/>
      <c r="J132" s="113">
        <f>SUM(J124:J130)</f>
        <v>16716276</v>
      </c>
      <c r="K132" s="4"/>
      <c r="L132" s="4">
        <f>SUM(L124:L130)</f>
        <v>15700932</v>
      </c>
    </row>
    <row r="133" spans="1:12" ht="21" customHeight="1">
      <c r="A133" s="3" t="s">
        <v>57</v>
      </c>
      <c r="F133" s="116">
        <f>7!Z29</f>
        <v>1339472</v>
      </c>
      <c r="G133" s="21"/>
      <c r="H133" s="10">
        <v>1378962</v>
      </c>
      <c r="I133" s="21"/>
      <c r="J133" s="116">
        <v>0</v>
      </c>
      <c r="K133" s="21"/>
      <c r="L133" s="10">
        <v>0</v>
      </c>
    </row>
    <row r="134" spans="1:11" ht="6" customHeight="1">
      <c r="A134" s="1"/>
      <c r="F134" s="113"/>
      <c r="G134" s="18"/>
      <c r="I134" s="19"/>
      <c r="J134" s="113"/>
      <c r="K134" s="18"/>
    </row>
    <row r="135" spans="1:12" ht="21" customHeight="1">
      <c r="A135" s="1" t="s">
        <v>58</v>
      </c>
      <c r="B135" s="1"/>
      <c r="F135" s="116">
        <f>SUM(F132:F133)</f>
        <v>20627674</v>
      </c>
      <c r="G135" s="21"/>
      <c r="H135" s="10">
        <f>SUM(H132:H133)</f>
        <v>19517625</v>
      </c>
      <c r="I135" s="21"/>
      <c r="J135" s="116">
        <f>SUM(J132:J133)</f>
        <v>16716276</v>
      </c>
      <c r="K135" s="21"/>
      <c r="L135" s="10">
        <f>SUM(L132:L133)</f>
        <v>15700932</v>
      </c>
    </row>
    <row r="136" spans="1:11" ht="6" customHeight="1">
      <c r="A136" s="1"/>
      <c r="F136" s="113"/>
      <c r="G136" s="18"/>
      <c r="I136" s="19"/>
      <c r="J136" s="113"/>
      <c r="K136" s="18"/>
    </row>
    <row r="137" spans="1:12" ht="21" customHeight="1" thickBot="1">
      <c r="A137" s="1" t="s">
        <v>59</v>
      </c>
      <c r="F137" s="119">
        <f>SUM(F135,F95)</f>
        <v>61540081</v>
      </c>
      <c r="G137" s="18"/>
      <c r="H137" s="29">
        <f>SUM(H135,H95)</f>
        <v>59207593</v>
      </c>
      <c r="I137" s="18"/>
      <c r="J137" s="119">
        <f>SUM(J135,J95)</f>
        <v>36441014</v>
      </c>
      <c r="K137" s="18"/>
      <c r="L137" s="29">
        <f>SUM(L135,L95)</f>
        <v>27590460</v>
      </c>
    </row>
    <row r="138" spans="1:11" ht="21" customHeight="1" thickTop="1">
      <c r="A138" s="1"/>
      <c r="G138" s="18"/>
      <c r="I138" s="18"/>
      <c r="K138" s="18"/>
    </row>
    <row r="139" spans="1:11" ht="21" customHeight="1">
      <c r="A139" s="1"/>
      <c r="G139" s="18"/>
      <c r="I139" s="18"/>
      <c r="K139" s="18"/>
    </row>
    <row r="140" spans="1:11" ht="21" customHeight="1">
      <c r="A140" s="1"/>
      <c r="G140" s="18"/>
      <c r="I140" s="18"/>
      <c r="K140" s="18"/>
    </row>
    <row r="141" spans="1:11" ht="21" customHeight="1">
      <c r="A141" s="1"/>
      <c r="G141" s="18"/>
      <c r="I141" s="18"/>
      <c r="K141" s="18"/>
    </row>
    <row r="142" spans="1:11" ht="21" customHeight="1">
      <c r="A142" s="1"/>
      <c r="G142" s="18"/>
      <c r="I142" s="18"/>
      <c r="K142" s="18"/>
    </row>
    <row r="143" spans="1:11" ht="21" customHeight="1">
      <c r="A143" s="1"/>
      <c r="G143" s="18"/>
      <c r="I143" s="18"/>
      <c r="K143" s="18"/>
    </row>
    <row r="144" spans="1:11" ht="21" customHeight="1">
      <c r="A144" s="1"/>
      <c r="G144" s="18"/>
      <c r="I144" s="18"/>
      <c r="K144" s="18"/>
    </row>
    <row r="145" spans="1:11" ht="21" customHeight="1">
      <c r="A145" s="1"/>
      <c r="G145" s="18"/>
      <c r="I145" s="18"/>
      <c r="K145" s="18"/>
    </row>
    <row r="146" spans="1:11" ht="21" customHeight="1">
      <c r="A146" s="1"/>
      <c r="G146" s="18"/>
      <c r="I146" s="18"/>
      <c r="K146" s="18"/>
    </row>
    <row r="147" spans="1:11" ht="21" customHeight="1">
      <c r="A147" s="1"/>
      <c r="G147" s="18"/>
      <c r="I147" s="18"/>
      <c r="K147" s="18"/>
    </row>
    <row r="148" spans="1:11" ht="21" customHeight="1">
      <c r="A148" s="1"/>
      <c r="G148" s="18"/>
      <c r="I148" s="18"/>
      <c r="K148" s="18"/>
    </row>
    <row r="149" spans="1:12" ht="21.75" customHeight="1">
      <c r="A149" s="151" t="str">
        <f>A51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1" spans="9:11" ht="15.75" customHeight="1">
      <c r="I151" s="4"/>
      <c r="K151" s="4"/>
    </row>
  </sheetData>
  <sheetProtection/>
  <mergeCells count="3">
    <mergeCell ref="A51:L51"/>
    <mergeCell ref="A102:L102"/>
    <mergeCell ref="A149:L149"/>
  </mergeCells>
  <printOptions/>
  <pageMargins left="0.8" right="0.5" top="0.5" bottom="0.6" header="0.49" footer="0.4"/>
  <pageSetup firstPageNumber="2" useFirstPageNumber="1" fitToHeight="0" fitToWidth="1" horizontalDpi="1200" verticalDpi="1200" orientation="portrait" paperSize="9" scale="90" r:id="rId1"/>
  <headerFooter>
    <oddFooter>&amp;R&amp;"Arial Unicode MS,Regular"&amp;9&amp;P</oddFooter>
  </headerFooter>
  <rowBreaks count="2" manualBreakCount="2">
    <brk id="51" max="11" man="1"/>
    <brk id="10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L104"/>
  <sheetViews>
    <sheetView zoomScale="96" zoomScaleNormal="96" zoomScaleSheetLayoutView="100" zoomScalePageLayoutView="0" workbookViewId="0" topLeftCell="A88">
      <selection activeCell="F97" sqref="F97"/>
    </sheetView>
  </sheetViews>
  <sheetFormatPr defaultColWidth="6.8515625" defaultRowHeight="18.75" customHeight="1"/>
  <cols>
    <col min="1" max="2" width="1.1484375" style="3" customWidth="1"/>
    <col min="3" max="3" width="35.421875" style="3" customWidth="1"/>
    <col min="4" max="4" width="7.7109375" style="2" customWidth="1"/>
    <col min="5" max="5" width="0.4257812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28125" style="4" customWidth="1"/>
    <col min="11" max="11" width="0.71875" style="3" customWidth="1"/>
    <col min="12" max="12" width="11.7109375" style="4" customWidth="1"/>
    <col min="13" max="16384" width="6.8515625" style="6" customWidth="1"/>
  </cols>
  <sheetData>
    <row r="1" spans="1:12" ht="21.75" customHeight="1">
      <c r="A1" s="1" t="s">
        <v>0</v>
      </c>
      <c r="B1" s="1"/>
      <c r="C1" s="1"/>
      <c r="G1" s="18"/>
      <c r="I1" s="19"/>
      <c r="K1" s="18"/>
      <c r="L1" s="14" t="s">
        <v>3</v>
      </c>
    </row>
    <row r="2" spans="1:11" ht="21.75" customHeight="1">
      <c r="A2" s="1" t="s">
        <v>60</v>
      </c>
      <c r="B2" s="1"/>
      <c r="C2" s="1"/>
      <c r="G2" s="18"/>
      <c r="I2" s="19"/>
      <c r="K2" s="18"/>
    </row>
    <row r="3" spans="1:12" ht="21.75" customHeight="1">
      <c r="A3" s="7" t="s">
        <v>194</v>
      </c>
      <c r="B3" s="7"/>
      <c r="C3" s="7"/>
      <c r="D3" s="8"/>
      <c r="E3" s="9"/>
      <c r="F3" s="10"/>
      <c r="G3" s="30"/>
      <c r="H3" s="10"/>
      <c r="I3" s="31"/>
      <c r="J3" s="10"/>
      <c r="K3" s="30"/>
      <c r="L3" s="10"/>
    </row>
    <row r="4" spans="7:11" ht="18" customHeight="1">
      <c r="G4" s="18"/>
      <c r="I4" s="19"/>
      <c r="K4" s="18"/>
    </row>
    <row r="5" spans="1:12" ht="18" customHeight="1">
      <c r="A5" s="6"/>
      <c r="D5" s="11"/>
      <c r="E5" s="1"/>
      <c r="F5" s="10"/>
      <c r="G5" s="37"/>
      <c r="H5" s="13" t="s">
        <v>2</v>
      </c>
      <c r="I5" s="38"/>
      <c r="J5" s="10"/>
      <c r="K5" s="37"/>
      <c r="L5" s="13" t="s">
        <v>145</v>
      </c>
    </row>
    <row r="6" spans="5:12" ht="18" customHeight="1">
      <c r="E6" s="1"/>
      <c r="F6" s="15" t="s">
        <v>191</v>
      </c>
      <c r="G6" s="1"/>
      <c r="H6" s="15" t="s">
        <v>157</v>
      </c>
      <c r="I6" s="16"/>
      <c r="J6" s="15" t="s">
        <v>191</v>
      </c>
      <c r="K6" s="1"/>
      <c r="L6" s="15" t="s">
        <v>157</v>
      </c>
    </row>
    <row r="7" spans="4:12" ht="18" customHeight="1">
      <c r="D7" s="17" t="s">
        <v>7</v>
      </c>
      <c r="E7" s="1"/>
      <c r="F7" s="13" t="s">
        <v>8</v>
      </c>
      <c r="G7" s="1"/>
      <c r="H7" s="13" t="s">
        <v>8</v>
      </c>
      <c r="I7" s="16"/>
      <c r="J7" s="13" t="s">
        <v>8</v>
      </c>
      <c r="K7" s="1"/>
      <c r="L7" s="13" t="s">
        <v>8</v>
      </c>
    </row>
    <row r="8" spans="6:11" ht="3" customHeight="1">
      <c r="F8" s="121"/>
      <c r="G8" s="21"/>
      <c r="I8" s="21"/>
      <c r="J8" s="121"/>
      <c r="K8" s="21"/>
    </row>
    <row r="9" spans="1:12" ht="18" customHeight="1">
      <c r="A9" s="3" t="s">
        <v>180</v>
      </c>
      <c r="F9" s="121">
        <v>1740966</v>
      </c>
      <c r="G9" s="21"/>
      <c r="H9" s="4">
        <v>1697426</v>
      </c>
      <c r="I9" s="21"/>
      <c r="J9" s="121">
        <v>885986</v>
      </c>
      <c r="K9" s="21"/>
      <c r="L9" s="4">
        <v>978753</v>
      </c>
    </row>
    <row r="10" spans="1:12" ht="18" customHeight="1">
      <c r="A10" s="3" t="s">
        <v>61</v>
      </c>
      <c r="F10" s="122">
        <v>1345230</v>
      </c>
      <c r="G10" s="6"/>
      <c r="H10" s="6">
        <v>1231736</v>
      </c>
      <c r="I10" s="6"/>
      <c r="J10" s="113">
        <v>0</v>
      </c>
      <c r="K10" s="6"/>
      <c r="L10" s="4">
        <v>0</v>
      </c>
    </row>
    <row r="11" spans="1:12" ht="18" customHeight="1">
      <c r="A11" s="3" t="s">
        <v>62</v>
      </c>
      <c r="D11" s="2">
        <v>8</v>
      </c>
      <c r="F11" s="121">
        <v>0</v>
      </c>
      <c r="G11" s="21"/>
      <c r="H11" s="4">
        <v>0</v>
      </c>
      <c r="I11" s="21"/>
      <c r="J11" s="121">
        <v>1213061</v>
      </c>
      <c r="K11" s="21"/>
      <c r="L11" s="4">
        <v>838178</v>
      </c>
    </row>
    <row r="12" spans="1:12" ht="18" customHeight="1">
      <c r="A12" s="3" t="s">
        <v>63</v>
      </c>
      <c r="D12" s="27"/>
      <c r="F12" s="121">
        <v>2252</v>
      </c>
      <c r="G12" s="21"/>
      <c r="H12" s="4">
        <v>4944</v>
      </c>
      <c r="I12" s="21"/>
      <c r="J12" s="121">
        <v>42793</v>
      </c>
      <c r="K12" s="21"/>
      <c r="L12" s="4">
        <v>28865</v>
      </c>
    </row>
    <row r="13" spans="1:11" ht="18" customHeight="1">
      <c r="A13" s="3" t="s">
        <v>221</v>
      </c>
      <c r="F13" s="121"/>
      <c r="G13" s="21"/>
      <c r="I13" s="21"/>
      <c r="J13" s="121"/>
      <c r="K13" s="21"/>
    </row>
    <row r="14" spans="2:12" ht="18" customHeight="1">
      <c r="B14" s="3" t="s">
        <v>222</v>
      </c>
      <c r="F14" s="123">
        <v>0</v>
      </c>
      <c r="G14" s="21"/>
      <c r="H14" s="10">
        <v>894577</v>
      </c>
      <c r="I14" s="21"/>
      <c r="J14" s="123">
        <v>0</v>
      </c>
      <c r="K14" s="21"/>
      <c r="L14" s="10">
        <v>0</v>
      </c>
    </row>
    <row r="15" spans="6:11" ht="3" customHeight="1">
      <c r="F15" s="121"/>
      <c r="G15" s="21"/>
      <c r="I15" s="21"/>
      <c r="J15" s="121"/>
      <c r="K15" s="21"/>
    </row>
    <row r="16" spans="1:12" ht="18" customHeight="1">
      <c r="A16" s="1" t="s">
        <v>64</v>
      </c>
      <c r="B16" s="6"/>
      <c r="C16" s="1"/>
      <c r="F16" s="123">
        <f>SUM(F9:F14)</f>
        <v>3088448</v>
      </c>
      <c r="G16" s="21"/>
      <c r="H16" s="10">
        <f>SUM(H9:H14)</f>
        <v>3828683</v>
      </c>
      <c r="I16" s="21"/>
      <c r="J16" s="123">
        <f>SUM(J9:J14)</f>
        <v>2141840</v>
      </c>
      <c r="K16" s="21"/>
      <c r="L16" s="10">
        <f>SUM(L9:L14)</f>
        <v>1845796</v>
      </c>
    </row>
    <row r="17" spans="6:11" ht="3" customHeight="1">
      <c r="F17" s="121"/>
      <c r="G17" s="21"/>
      <c r="I17" s="21"/>
      <c r="J17" s="121"/>
      <c r="K17" s="21"/>
    </row>
    <row r="18" spans="1:12" ht="18" customHeight="1">
      <c r="A18" s="3" t="s">
        <v>181</v>
      </c>
      <c r="D18" s="27"/>
      <c r="F18" s="121">
        <v>-1484196</v>
      </c>
      <c r="G18" s="18"/>
      <c r="H18" s="4">
        <v>-1454993</v>
      </c>
      <c r="I18" s="19"/>
      <c r="J18" s="121">
        <v>-873400</v>
      </c>
      <c r="K18" s="18"/>
      <c r="L18" s="4">
        <v>-896333</v>
      </c>
    </row>
    <row r="19" spans="1:12" ht="18" customHeight="1">
      <c r="A19" s="3" t="s">
        <v>65</v>
      </c>
      <c r="D19" s="27"/>
      <c r="F19" s="121">
        <v>-20141</v>
      </c>
      <c r="G19" s="18"/>
      <c r="H19" s="4">
        <v>-16659</v>
      </c>
      <c r="I19" s="19"/>
      <c r="J19" s="121">
        <v>-16757</v>
      </c>
      <c r="K19" s="18"/>
      <c r="L19" s="4">
        <v>-14921</v>
      </c>
    </row>
    <row r="20" spans="1:12" ht="18" customHeight="1">
      <c r="A20" s="3" t="s">
        <v>66</v>
      </c>
      <c r="F20" s="121">
        <f>-204394+7937</f>
        <v>-196457</v>
      </c>
      <c r="G20" s="21"/>
      <c r="H20" s="4">
        <v>-170530</v>
      </c>
      <c r="I20" s="21"/>
      <c r="J20" s="121">
        <v>-137921</v>
      </c>
      <c r="K20" s="21"/>
      <c r="L20" s="4">
        <v>-88597</v>
      </c>
    </row>
    <row r="21" spans="1:12" ht="18" customHeight="1">
      <c r="A21" s="3" t="s">
        <v>67</v>
      </c>
      <c r="E21" s="21"/>
      <c r="F21" s="121">
        <v>76547</v>
      </c>
      <c r="G21" s="21"/>
      <c r="H21" s="4">
        <v>24252</v>
      </c>
      <c r="I21" s="21"/>
      <c r="J21" s="121">
        <v>-1595</v>
      </c>
      <c r="K21" s="21"/>
      <c r="L21" s="4">
        <v>-938</v>
      </c>
    </row>
    <row r="22" spans="1:12" ht="18" customHeight="1">
      <c r="A22" s="3" t="s">
        <v>69</v>
      </c>
      <c r="E22" s="21"/>
      <c r="F22" s="123">
        <v>-263086</v>
      </c>
      <c r="G22" s="21"/>
      <c r="H22" s="10">
        <v>-288704</v>
      </c>
      <c r="I22" s="21"/>
      <c r="J22" s="123">
        <v>-96823</v>
      </c>
      <c r="K22" s="21"/>
      <c r="L22" s="10">
        <v>-74861</v>
      </c>
    </row>
    <row r="23" spans="6:11" ht="3" customHeight="1">
      <c r="F23" s="121"/>
      <c r="G23" s="21"/>
      <c r="I23" s="21"/>
      <c r="J23" s="121"/>
      <c r="K23" s="21"/>
    </row>
    <row r="24" spans="1:12" ht="18" customHeight="1">
      <c r="A24" s="1" t="s">
        <v>68</v>
      </c>
      <c r="B24" s="6"/>
      <c r="F24" s="123">
        <f>SUM(F18:F23)</f>
        <v>-1887333</v>
      </c>
      <c r="G24" s="4"/>
      <c r="H24" s="10">
        <f>SUM(H18:H23)</f>
        <v>-1906634</v>
      </c>
      <c r="I24" s="4"/>
      <c r="J24" s="123">
        <f>SUM(J18:J23)</f>
        <v>-1126496</v>
      </c>
      <c r="K24" s="4"/>
      <c r="L24" s="10">
        <f>SUM(L18:L23)</f>
        <v>-1075650</v>
      </c>
    </row>
    <row r="25" spans="6:11" ht="3" customHeight="1">
      <c r="F25" s="121"/>
      <c r="G25" s="4"/>
      <c r="I25" s="4"/>
      <c r="J25" s="121"/>
      <c r="K25" s="4"/>
    </row>
    <row r="26" spans="1:11" ht="18" customHeight="1">
      <c r="A26" s="3" t="s">
        <v>154</v>
      </c>
      <c r="F26" s="121"/>
      <c r="G26" s="21"/>
      <c r="I26" s="21"/>
      <c r="J26" s="121"/>
      <c r="K26" s="21"/>
    </row>
    <row r="27" spans="2:12" ht="18" customHeight="1">
      <c r="B27" s="3" t="s">
        <v>170</v>
      </c>
      <c r="D27" s="2">
        <v>8</v>
      </c>
      <c r="F27" s="123">
        <v>-11014</v>
      </c>
      <c r="G27" s="21"/>
      <c r="H27" s="10">
        <v>-8537</v>
      </c>
      <c r="I27" s="21"/>
      <c r="J27" s="123">
        <v>0</v>
      </c>
      <c r="K27" s="21"/>
      <c r="L27" s="10">
        <v>0</v>
      </c>
    </row>
    <row r="28" spans="6:11" ht="3" customHeight="1">
      <c r="F28" s="127"/>
      <c r="G28" s="4"/>
      <c r="I28" s="4"/>
      <c r="J28" s="121"/>
      <c r="K28" s="4"/>
    </row>
    <row r="29" spans="1:12" ht="13.5">
      <c r="A29" s="1" t="s">
        <v>70</v>
      </c>
      <c r="F29" s="121">
        <f>F16+F24+F27</f>
        <v>1190101</v>
      </c>
      <c r="G29" s="4"/>
      <c r="H29" s="4">
        <f>H16+H24+H27</f>
        <v>1913512</v>
      </c>
      <c r="I29" s="4"/>
      <c r="J29" s="121">
        <f>J16+J24+J27</f>
        <v>1015344</v>
      </c>
      <c r="K29" s="4"/>
      <c r="L29" s="4">
        <f>L16+L24+L27</f>
        <v>770146</v>
      </c>
    </row>
    <row r="30" spans="1:12" ht="18" customHeight="1">
      <c r="A30" s="3" t="s">
        <v>71</v>
      </c>
      <c r="D30" s="2">
        <v>14</v>
      </c>
      <c r="F30" s="123">
        <f>16268-7937</f>
        <v>8331</v>
      </c>
      <c r="G30" s="21"/>
      <c r="H30" s="10">
        <v>8648</v>
      </c>
      <c r="I30" s="21"/>
      <c r="J30" s="123">
        <v>0</v>
      </c>
      <c r="K30" s="21"/>
      <c r="L30" s="10">
        <v>47</v>
      </c>
    </row>
    <row r="31" spans="6:11" ht="3" customHeight="1">
      <c r="F31" s="121"/>
      <c r="G31" s="21"/>
      <c r="I31" s="21"/>
      <c r="J31" s="121"/>
      <c r="K31" s="21"/>
    </row>
    <row r="32" spans="1:12" ht="18" customHeight="1">
      <c r="A32" s="1" t="s">
        <v>72</v>
      </c>
      <c r="F32" s="123">
        <f>SUM(F29:F30)</f>
        <v>1198432</v>
      </c>
      <c r="G32" s="4"/>
      <c r="H32" s="10">
        <f>SUM(H29:H30)</f>
        <v>1922160</v>
      </c>
      <c r="I32" s="4"/>
      <c r="J32" s="123">
        <f>SUM(J29:J30)</f>
        <v>1015344</v>
      </c>
      <c r="K32" s="4"/>
      <c r="L32" s="10">
        <f>SUM(L29:L30)</f>
        <v>770193</v>
      </c>
    </row>
    <row r="33" spans="6:11" ht="3" customHeight="1">
      <c r="F33" s="121"/>
      <c r="G33" s="4"/>
      <c r="I33" s="4"/>
      <c r="J33" s="121"/>
      <c r="K33" s="4"/>
    </row>
    <row r="34" spans="1:11" ht="18" customHeight="1">
      <c r="A34" s="1" t="s">
        <v>73</v>
      </c>
      <c r="F34" s="121"/>
      <c r="G34" s="21"/>
      <c r="I34" s="21"/>
      <c r="J34" s="121"/>
      <c r="K34" s="21"/>
    </row>
    <row r="35" spans="1:11" ht="7.5" customHeight="1">
      <c r="A35" s="1"/>
      <c r="F35" s="121"/>
      <c r="G35" s="4"/>
      <c r="I35" s="4"/>
      <c r="J35" s="121"/>
      <c r="K35" s="4"/>
    </row>
    <row r="36" spans="1:11" ht="18" customHeight="1">
      <c r="A36" s="1" t="s">
        <v>171</v>
      </c>
      <c r="F36" s="121"/>
      <c r="G36" s="21"/>
      <c r="I36" s="21"/>
      <c r="J36" s="121"/>
      <c r="K36" s="21"/>
    </row>
    <row r="37" spans="1:11" ht="18" customHeight="1">
      <c r="A37" s="1"/>
      <c r="B37" s="1" t="s">
        <v>74</v>
      </c>
      <c r="F37" s="121"/>
      <c r="G37" s="21"/>
      <c r="I37" s="21"/>
      <c r="J37" s="121"/>
      <c r="K37" s="21"/>
    </row>
    <row r="38" spans="1:11" ht="18" customHeight="1">
      <c r="A38" s="1"/>
      <c r="B38" s="32" t="s">
        <v>184</v>
      </c>
      <c r="F38" s="121"/>
      <c r="G38" s="21"/>
      <c r="I38" s="21"/>
      <c r="J38" s="121"/>
      <c r="K38" s="21"/>
    </row>
    <row r="39" spans="1:12" ht="18" customHeight="1">
      <c r="A39" s="1"/>
      <c r="B39" s="6"/>
      <c r="C39" s="39" t="s">
        <v>172</v>
      </c>
      <c r="F39" s="121">
        <v>0</v>
      </c>
      <c r="G39" s="21"/>
      <c r="H39" s="4">
        <v>556</v>
      </c>
      <c r="I39" s="21"/>
      <c r="J39" s="121">
        <v>0</v>
      </c>
      <c r="K39" s="21"/>
      <c r="L39" s="4">
        <v>0</v>
      </c>
    </row>
    <row r="40" spans="1:11" ht="18" customHeight="1">
      <c r="A40" s="1"/>
      <c r="B40" s="6" t="s">
        <v>174</v>
      </c>
      <c r="C40" s="6"/>
      <c r="F40" s="121"/>
      <c r="G40" s="21"/>
      <c r="I40" s="21"/>
      <c r="J40" s="121"/>
      <c r="K40" s="21"/>
    </row>
    <row r="41" spans="1:12" ht="18" customHeight="1">
      <c r="A41" s="1"/>
      <c r="B41" s="6"/>
      <c r="C41" s="39" t="s">
        <v>175</v>
      </c>
      <c r="F41" s="121">
        <v>-88383</v>
      </c>
      <c r="G41" s="21"/>
      <c r="H41" s="4">
        <v>-8415</v>
      </c>
      <c r="I41" s="21"/>
      <c r="J41" s="121">
        <v>0</v>
      </c>
      <c r="K41" s="21"/>
      <c r="L41" s="4">
        <v>0</v>
      </c>
    </row>
    <row r="42" spans="1:11" ht="18" customHeight="1">
      <c r="A42" s="1"/>
      <c r="B42" s="6" t="s">
        <v>211</v>
      </c>
      <c r="C42" s="6"/>
      <c r="F42" s="121"/>
      <c r="G42" s="21"/>
      <c r="I42" s="21"/>
      <c r="J42" s="121"/>
      <c r="K42" s="21"/>
    </row>
    <row r="43" spans="1:11" ht="18" customHeight="1">
      <c r="A43" s="1"/>
      <c r="B43" s="6"/>
      <c r="C43" s="39" t="s">
        <v>174</v>
      </c>
      <c r="F43" s="121"/>
      <c r="G43" s="21"/>
      <c r="I43" s="21"/>
      <c r="J43" s="121"/>
      <c r="K43" s="21"/>
    </row>
    <row r="44" spans="1:12" ht="18" customHeight="1">
      <c r="A44" s="1"/>
      <c r="B44" s="6"/>
      <c r="C44" s="39" t="s">
        <v>212</v>
      </c>
      <c r="F44" s="121">
        <v>0</v>
      </c>
      <c r="G44" s="21"/>
      <c r="H44" s="4">
        <v>15983</v>
      </c>
      <c r="I44" s="21"/>
      <c r="J44" s="121">
        <v>0</v>
      </c>
      <c r="K44" s="21"/>
      <c r="L44" s="4">
        <v>0</v>
      </c>
    </row>
    <row r="45" spans="1:12" ht="18" customHeight="1">
      <c r="A45" s="1"/>
      <c r="B45" s="32" t="s">
        <v>213</v>
      </c>
      <c r="F45" s="121"/>
      <c r="G45" s="21"/>
      <c r="I45" s="21"/>
      <c r="J45" s="122"/>
      <c r="K45" s="21"/>
      <c r="L45" s="6"/>
    </row>
    <row r="46" spans="1:12" ht="18" customHeight="1">
      <c r="A46" s="1"/>
      <c r="B46" s="6"/>
      <c r="C46" s="39" t="s">
        <v>214</v>
      </c>
      <c r="F46" s="123">
        <v>0</v>
      </c>
      <c r="G46" s="21"/>
      <c r="H46" s="10">
        <v>0</v>
      </c>
      <c r="I46" s="21"/>
      <c r="J46" s="123">
        <v>0</v>
      </c>
      <c r="K46" s="21"/>
      <c r="L46" s="10">
        <v>0</v>
      </c>
    </row>
    <row r="47" spans="1:11" ht="3" customHeight="1">
      <c r="A47" s="1"/>
      <c r="F47" s="121"/>
      <c r="G47" s="4"/>
      <c r="I47" s="4"/>
      <c r="J47" s="121"/>
      <c r="K47" s="4"/>
    </row>
    <row r="48" spans="1:11" ht="18" customHeight="1">
      <c r="A48" s="1" t="s">
        <v>248</v>
      </c>
      <c r="F48" s="127"/>
      <c r="G48" s="21"/>
      <c r="I48" s="21"/>
      <c r="J48" s="127"/>
      <c r="K48" s="21"/>
    </row>
    <row r="49" spans="1:12" ht="18" customHeight="1">
      <c r="A49" s="1"/>
      <c r="B49" s="1" t="s">
        <v>249</v>
      </c>
      <c r="F49" s="123">
        <f>SUM(F36:F46)</f>
        <v>-88383</v>
      </c>
      <c r="G49" s="21"/>
      <c r="H49" s="10">
        <f>SUM(H36:H46)</f>
        <v>8124</v>
      </c>
      <c r="I49" s="21"/>
      <c r="J49" s="123">
        <f>SUM(J40:J48)</f>
        <v>0</v>
      </c>
      <c r="K49" s="21"/>
      <c r="L49" s="10">
        <f>SUM(L40:L48)</f>
        <v>0</v>
      </c>
    </row>
    <row r="50" spans="1:11" ht="3" customHeight="1">
      <c r="A50" s="1"/>
      <c r="F50" s="121"/>
      <c r="G50" s="4"/>
      <c r="I50" s="4"/>
      <c r="J50" s="121"/>
      <c r="K50" s="4"/>
    </row>
    <row r="51" spans="1:12" ht="18" customHeight="1" thickBot="1">
      <c r="A51" s="1" t="s">
        <v>75</v>
      </c>
      <c r="F51" s="124">
        <f>SUM(F32,F49)</f>
        <v>1110049</v>
      </c>
      <c r="G51" s="4"/>
      <c r="H51" s="29">
        <f>SUM(H32,H49)</f>
        <v>1930284</v>
      </c>
      <c r="I51" s="4"/>
      <c r="J51" s="124">
        <f>SUM(J32,J49)</f>
        <v>1015344</v>
      </c>
      <c r="K51" s="4"/>
      <c r="L51" s="29">
        <f>SUM(L32,L49)</f>
        <v>770193</v>
      </c>
    </row>
    <row r="52" spans="1:11" ht="18" customHeight="1" thickTop="1">
      <c r="A52" s="1"/>
      <c r="G52" s="4"/>
      <c r="I52" s="4"/>
      <c r="K52" s="4"/>
    </row>
    <row r="53" spans="1:11" ht="18" customHeight="1">
      <c r="A53" s="1"/>
      <c r="G53" s="4"/>
      <c r="I53" s="4"/>
      <c r="K53" s="4"/>
    </row>
    <row r="54" spans="1:11" ht="15.75" customHeight="1">
      <c r="A54" s="1"/>
      <c r="G54" s="4"/>
      <c r="I54" s="4"/>
      <c r="K54" s="4"/>
    </row>
    <row r="55" spans="1:12" ht="21.75" customHeight="1">
      <c r="A55" s="151" t="str">
        <f>'2-4'!A51:L51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 ht="21.75" customHeight="1">
      <c r="A56" s="1" t="s">
        <v>0</v>
      </c>
      <c r="B56" s="1"/>
      <c r="C56" s="1"/>
      <c r="G56" s="18"/>
      <c r="I56" s="19"/>
      <c r="K56" s="18"/>
      <c r="L56" s="14" t="s">
        <v>3</v>
      </c>
    </row>
    <row r="57" spans="1:11" ht="21.75" customHeight="1">
      <c r="A57" s="1" t="s">
        <v>60</v>
      </c>
      <c r="B57" s="1"/>
      <c r="C57" s="1"/>
      <c r="G57" s="18"/>
      <c r="I57" s="19"/>
      <c r="K57" s="18"/>
    </row>
    <row r="58" spans="1:12" ht="21.75" customHeight="1">
      <c r="A58" s="7" t="s">
        <v>194</v>
      </c>
      <c r="B58" s="7"/>
      <c r="C58" s="7"/>
      <c r="D58" s="8"/>
      <c r="E58" s="9"/>
      <c r="F58" s="10"/>
      <c r="G58" s="30"/>
      <c r="H58" s="10"/>
      <c r="I58" s="31"/>
      <c r="J58" s="10"/>
      <c r="K58" s="30"/>
      <c r="L58" s="10"/>
    </row>
    <row r="59" spans="7:11" ht="18.75" customHeight="1">
      <c r="G59" s="18"/>
      <c r="I59" s="19"/>
      <c r="K59" s="18"/>
    </row>
    <row r="60" spans="1:12" ht="18.75" customHeight="1">
      <c r="A60" s="6"/>
      <c r="D60" s="11"/>
      <c r="E60" s="1"/>
      <c r="F60" s="10"/>
      <c r="G60" s="37"/>
      <c r="H60" s="13" t="s">
        <v>2</v>
      </c>
      <c r="I60" s="38"/>
      <c r="J60" s="10"/>
      <c r="K60" s="37"/>
      <c r="L60" s="13" t="s">
        <v>145</v>
      </c>
    </row>
    <row r="61" spans="5:12" ht="18.75" customHeight="1">
      <c r="E61" s="1"/>
      <c r="F61" s="15" t="s">
        <v>191</v>
      </c>
      <c r="G61" s="1"/>
      <c r="H61" s="15" t="s">
        <v>157</v>
      </c>
      <c r="I61" s="16"/>
      <c r="J61" s="15" t="s">
        <v>191</v>
      </c>
      <c r="K61" s="1"/>
      <c r="L61" s="15" t="s">
        <v>157</v>
      </c>
    </row>
    <row r="62" spans="5:12" ht="18" customHeight="1">
      <c r="E62" s="1"/>
      <c r="F62" s="13" t="s">
        <v>8</v>
      </c>
      <c r="G62" s="1"/>
      <c r="H62" s="13" t="s">
        <v>8</v>
      </c>
      <c r="I62" s="16"/>
      <c r="J62" s="13" t="s">
        <v>8</v>
      </c>
      <c r="K62" s="1"/>
      <c r="L62" s="13" t="s">
        <v>8</v>
      </c>
    </row>
    <row r="63" spans="6:11" ht="6" customHeight="1">
      <c r="F63" s="121"/>
      <c r="G63" s="21"/>
      <c r="I63" s="21"/>
      <c r="J63" s="121"/>
      <c r="K63" s="21"/>
    </row>
    <row r="64" spans="1:11" ht="18" customHeight="1">
      <c r="A64" s="1" t="s">
        <v>210</v>
      </c>
      <c r="F64" s="121"/>
      <c r="G64" s="18"/>
      <c r="I64" s="19"/>
      <c r="J64" s="121"/>
      <c r="K64" s="18"/>
    </row>
    <row r="65" spans="1:12" ht="18" customHeight="1">
      <c r="A65" s="6"/>
      <c r="B65" s="32" t="s">
        <v>146</v>
      </c>
      <c r="F65" s="121">
        <f>F68-F66</f>
        <v>1210719</v>
      </c>
      <c r="G65" s="40"/>
      <c r="H65" s="4">
        <f>H68-H66</f>
        <v>1946752</v>
      </c>
      <c r="I65" s="40"/>
      <c r="J65" s="121">
        <f>J68-J66</f>
        <v>1015344</v>
      </c>
      <c r="K65" s="40"/>
      <c r="L65" s="4">
        <f>L68-L66</f>
        <v>770193</v>
      </c>
    </row>
    <row r="66" spans="1:12" ht="18" customHeight="1">
      <c r="A66" s="6"/>
      <c r="B66" s="32" t="s">
        <v>76</v>
      </c>
      <c r="F66" s="123">
        <v>-12287</v>
      </c>
      <c r="G66" s="40"/>
      <c r="H66" s="10">
        <v>-24592</v>
      </c>
      <c r="I66" s="40"/>
      <c r="J66" s="129">
        <v>0</v>
      </c>
      <c r="K66" s="40"/>
      <c r="L66" s="41">
        <v>0</v>
      </c>
    </row>
    <row r="67" spans="6:12" ht="6" customHeight="1">
      <c r="F67" s="125"/>
      <c r="G67" s="40"/>
      <c r="H67" s="40"/>
      <c r="I67" s="40"/>
      <c r="J67" s="125"/>
      <c r="K67" s="40"/>
      <c r="L67" s="40"/>
    </row>
    <row r="68" spans="6:12" ht="18" customHeight="1" thickBot="1">
      <c r="F68" s="124">
        <f>F32</f>
        <v>1198432</v>
      </c>
      <c r="G68" s="40"/>
      <c r="H68" s="29">
        <f>H32</f>
        <v>1922160</v>
      </c>
      <c r="I68" s="40"/>
      <c r="J68" s="124">
        <f>J32</f>
        <v>1015344</v>
      </c>
      <c r="K68" s="40"/>
      <c r="L68" s="29">
        <f>L51</f>
        <v>770193</v>
      </c>
    </row>
    <row r="69" spans="6:11" ht="7.5" customHeight="1" thickTop="1">
      <c r="F69" s="121"/>
      <c r="G69" s="40"/>
      <c r="I69" s="40"/>
      <c r="J69" s="121"/>
      <c r="K69" s="40"/>
    </row>
    <row r="70" spans="1:12" ht="18.75" customHeight="1">
      <c r="A70" s="1" t="s">
        <v>236</v>
      </c>
      <c r="F70" s="125"/>
      <c r="G70" s="40"/>
      <c r="H70" s="40"/>
      <c r="I70" s="40"/>
      <c r="J70" s="125"/>
      <c r="K70" s="40"/>
      <c r="L70" s="40"/>
    </row>
    <row r="71" spans="1:12" ht="18.75" customHeight="1">
      <c r="A71" s="6"/>
      <c r="B71" s="32" t="s">
        <v>146</v>
      </c>
      <c r="F71" s="121">
        <v>1149539</v>
      </c>
      <c r="G71" s="40"/>
      <c r="H71" s="4">
        <v>1959025</v>
      </c>
      <c r="I71" s="40"/>
      <c r="J71" s="121">
        <v>1015344</v>
      </c>
      <c r="K71" s="40"/>
      <c r="L71" s="4">
        <v>770193</v>
      </c>
    </row>
    <row r="72" spans="1:12" ht="18" customHeight="1">
      <c r="A72" s="6"/>
      <c r="B72" s="32" t="s">
        <v>76</v>
      </c>
      <c r="F72" s="123">
        <v>-39490</v>
      </c>
      <c r="G72" s="40"/>
      <c r="H72" s="10">
        <v>-28741</v>
      </c>
      <c r="I72" s="40"/>
      <c r="J72" s="129">
        <v>0</v>
      </c>
      <c r="K72" s="40"/>
      <c r="L72" s="41">
        <v>0</v>
      </c>
    </row>
    <row r="73" spans="6:12" ht="6" customHeight="1">
      <c r="F73" s="121"/>
      <c r="G73" s="40"/>
      <c r="I73" s="40"/>
      <c r="J73" s="125"/>
      <c r="K73" s="40"/>
      <c r="L73" s="40"/>
    </row>
    <row r="74" spans="6:12" ht="18" customHeight="1" thickBot="1">
      <c r="F74" s="124">
        <f>SUM(F71:F73)</f>
        <v>1110049</v>
      </c>
      <c r="G74" s="40"/>
      <c r="H74" s="29">
        <f>SUM(H71:H73)</f>
        <v>1930284</v>
      </c>
      <c r="I74" s="40"/>
      <c r="J74" s="124">
        <f>SUM(J71:J73)</f>
        <v>1015344</v>
      </c>
      <c r="K74" s="40"/>
      <c r="L74" s="29">
        <f>SUM(L71:L72)</f>
        <v>770193</v>
      </c>
    </row>
    <row r="75" spans="4:12" ht="7.5" customHeight="1" thickTop="1">
      <c r="D75" s="16"/>
      <c r="E75" s="1"/>
      <c r="F75" s="126"/>
      <c r="G75" s="1"/>
      <c r="H75" s="15"/>
      <c r="I75" s="16"/>
      <c r="J75" s="126"/>
      <c r="K75" s="1"/>
      <c r="L75" s="15"/>
    </row>
    <row r="76" spans="1:11" ht="18" customHeight="1">
      <c r="A76" s="1" t="s">
        <v>77</v>
      </c>
      <c r="E76" s="4"/>
      <c r="F76" s="127"/>
      <c r="G76" s="4"/>
      <c r="I76" s="4"/>
      <c r="J76" s="127"/>
      <c r="K76" s="4"/>
    </row>
    <row r="77" spans="1:12" ht="18" customHeight="1">
      <c r="A77" s="1"/>
      <c r="B77" s="3" t="s">
        <v>78</v>
      </c>
      <c r="F77" s="128">
        <f>F65/3730000</f>
        <v>0.32458954423592495</v>
      </c>
      <c r="G77" s="18"/>
      <c r="H77" s="40">
        <f>H65/3730000</f>
        <v>0.5219174262734585</v>
      </c>
      <c r="I77" s="19"/>
      <c r="J77" s="128">
        <f>J65/3730000</f>
        <v>0.27221018766756033</v>
      </c>
      <c r="K77" s="18"/>
      <c r="L77" s="40">
        <f>L65/3730000</f>
        <v>0.20648605898123323</v>
      </c>
    </row>
    <row r="78" spans="1:12" ht="18" customHeight="1">
      <c r="A78" s="1"/>
      <c r="F78" s="40"/>
      <c r="G78" s="18"/>
      <c r="H78" s="40"/>
      <c r="I78" s="19"/>
      <c r="J78" s="40"/>
      <c r="K78" s="18"/>
      <c r="L78" s="40"/>
    </row>
    <row r="79" spans="1:12" ht="18" customHeight="1">
      <c r="A79" s="1"/>
      <c r="F79" s="40"/>
      <c r="G79" s="18"/>
      <c r="H79" s="40"/>
      <c r="I79" s="19"/>
      <c r="J79" s="40"/>
      <c r="K79" s="18"/>
      <c r="L79" s="40"/>
    </row>
    <row r="80" spans="1:12" ht="18" customHeight="1">
      <c r="A80" s="1"/>
      <c r="F80" s="40"/>
      <c r="G80" s="18"/>
      <c r="H80" s="40"/>
      <c r="I80" s="19"/>
      <c r="J80" s="40"/>
      <c r="K80" s="18"/>
      <c r="L80" s="40"/>
    </row>
    <row r="81" spans="1:12" ht="18" customHeight="1">
      <c r="A81" s="1"/>
      <c r="F81" s="40"/>
      <c r="G81" s="18"/>
      <c r="H81" s="40"/>
      <c r="I81" s="19"/>
      <c r="J81" s="40"/>
      <c r="K81" s="18"/>
      <c r="L81" s="40"/>
    </row>
    <row r="82" spans="1:12" ht="18" customHeight="1">
      <c r="A82" s="1"/>
      <c r="F82" s="40"/>
      <c r="G82" s="18"/>
      <c r="H82" s="40"/>
      <c r="I82" s="19"/>
      <c r="J82" s="40"/>
      <c r="K82" s="18"/>
      <c r="L82" s="40"/>
    </row>
    <row r="83" spans="1:12" ht="18" customHeight="1">
      <c r="A83" s="1"/>
      <c r="F83" s="40"/>
      <c r="G83" s="18"/>
      <c r="H83" s="40"/>
      <c r="I83" s="19"/>
      <c r="J83" s="40"/>
      <c r="K83" s="18"/>
      <c r="L83" s="40"/>
    </row>
    <row r="84" spans="1:12" ht="18" customHeight="1">
      <c r="A84" s="1"/>
      <c r="F84" s="40"/>
      <c r="G84" s="18"/>
      <c r="H84" s="40"/>
      <c r="I84" s="19"/>
      <c r="J84" s="40"/>
      <c r="K84" s="18"/>
      <c r="L84" s="40"/>
    </row>
    <row r="85" spans="1:12" ht="18" customHeight="1">
      <c r="A85" s="1"/>
      <c r="F85" s="40"/>
      <c r="G85" s="18"/>
      <c r="H85" s="40"/>
      <c r="I85" s="19"/>
      <c r="J85" s="40"/>
      <c r="K85" s="18"/>
      <c r="L85" s="40"/>
    </row>
    <row r="86" spans="1:12" ht="18" customHeight="1">
      <c r="A86" s="1"/>
      <c r="F86" s="40"/>
      <c r="G86" s="18"/>
      <c r="H86" s="40"/>
      <c r="I86" s="19"/>
      <c r="J86" s="40"/>
      <c r="K86" s="18"/>
      <c r="L86" s="40"/>
    </row>
    <row r="87" spans="1:12" ht="18" customHeight="1">
      <c r="A87" s="1"/>
      <c r="F87" s="40"/>
      <c r="G87" s="18"/>
      <c r="H87" s="40"/>
      <c r="I87" s="19"/>
      <c r="J87" s="40"/>
      <c r="K87" s="18"/>
      <c r="L87" s="40"/>
    </row>
    <row r="88" spans="1:12" ht="18" customHeight="1">
      <c r="A88" s="1"/>
      <c r="F88" s="40"/>
      <c r="G88" s="18"/>
      <c r="H88" s="40"/>
      <c r="I88" s="19"/>
      <c r="J88" s="40"/>
      <c r="K88" s="18"/>
      <c r="L88" s="40"/>
    </row>
    <row r="89" spans="1:12" ht="18" customHeight="1">
      <c r="A89" s="1"/>
      <c r="F89" s="40"/>
      <c r="G89" s="18"/>
      <c r="H89" s="40"/>
      <c r="I89" s="19"/>
      <c r="J89" s="40"/>
      <c r="K89" s="18"/>
      <c r="L89" s="40"/>
    </row>
    <row r="90" spans="1:12" ht="18" customHeight="1">
      <c r="A90" s="1"/>
      <c r="F90" s="40"/>
      <c r="G90" s="18"/>
      <c r="H90" s="40"/>
      <c r="I90" s="19"/>
      <c r="J90" s="40"/>
      <c r="K90" s="18"/>
      <c r="L90" s="40"/>
    </row>
    <row r="91" spans="1:12" ht="18" customHeight="1">
      <c r="A91" s="1"/>
      <c r="F91" s="40"/>
      <c r="G91" s="18"/>
      <c r="H91" s="40"/>
      <c r="I91" s="19"/>
      <c r="J91" s="40"/>
      <c r="K91" s="18"/>
      <c r="L91" s="40"/>
    </row>
    <row r="92" spans="1:12" ht="18" customHeight="1">
      <c r="A92" s="1"/>
      <c r="F92" s="40"/>
      <c r="G92" s="18"/>
      <c r="H92" s="40"/>
      <c r="I92" s="19"/>
      <c r="J92" s="40"/>
      <c r="K92" s="18"/>
      <c r="L92" s="40"/>
    </row>
    <row r="93" spans="1:12" ht="18" customHeight="1">
      <c r="A93" s="1"/>
      <c r="F93" s="40"/>
      <c r="G93" s="18"/>
      <c r="H93" s="40"/>
      <c r="I93" s="19"/>
      <c r="J93" s="40"/>
      <c r="K93" s="18"/>
      <c r="L93" s="40"/>
    </row>
    <row r="94" spans="1:12" ht="18" customHeight="1">
      <c r="A94" s="1"/>
      <c r="F94" s="40"/>
      <c r="G94" s="18"/>
      <c r="H94" s="40"/>
      <c r="I94" s="19"/>
      <c r="J94" s="40"/>
      <c r="K94" s="18"/>
      <c r="L94" s="40"/>
    </row>
    <row r="95" spans="1:12" ht="18" customHeight="1">
      <c r="A95" s="1"/>
      <c r="F95" s="40"/>
      <c r="G95" s="18"/>
      <c r="H95" s="40"/>
      <c r="I95" s="19"/>
      <c r="J95" s="40"/>
      <c r="K95" s="18"/>
      <c r="L95" s="40"/>
    </row>
    <row r="96" spans="1:12" ht="18" customHeight="1">
      <c r="A96" s="1"/>
      <c r="F96" s="40"/>
      <c r="G96" s="18"/>
      <c r="H96" s="40"/>
      <c r="I96" s="19"/>
      <c r="J96" s="40"/>
      <c r="K96" s="18"/>
      <c r="L96" s="40"/>
    </row>
    <row r="97" spans="1:12" ht="18" customHeight="1">
      <c r="A97" s="1"/>
      <c r="F97" s="40"/>
      <c r="G97" s="18"/>
      <c r="H97" s="40"/>
      <c r="I97" s="19"/>
      <c r="J97" s="40"/>
      <c r="K97" s="18"/>
      <c r="L97" s="40"/>
    </row>
    <row r="98" spans="1:12" ht="18" customHeight="1">
      <c r="A98" s="1"/>
      <c r="F98" s="40"/>
      <c r="G98" s="18"/>
      <c r="H98" s="40"/>
      <c r="I98" s="19"/>
      <c r="J98" s="40"/>
      <c r="K98" s="18"/>
      <c r="L98" s="40"/>
    </row>
    <row r="99" spans="1:12" ht="18" customHeight="1">
      <c r="A99" s="1"/>
      <c r="F99" s="40"/>
      <c r="G99" s="18"/>
      <c r="H99" s="40"/>
      <c r="I99" s="19"/>
      <c r="J99" s="40"/>
      <c r="K99" s="18"/>
      <c r="L99" s="40"/>
    </row>
    <row r="100" spans="1:12" ht="18" customHeight="1">
      <c r="A100" s="1"/>
      <c r="F100" s="40"/>
      <c r="G100" s="18"/>
      <c r="H100" s="40"/>
      <c r="I100" s="19"/>
      <c r="J100" s="40"/>
      <c r="K100" s="18"/>
      <c r="L100" s="40"/>
    </row>
    <row r="101" spans="1:12" ht="18" customHeight="1">
      <c r="A101" s="1"/>
      <c r="F101" s="40"/>
      <c r="G101" s="18"/>
      <c r="H101" s="40"/>
      <c r="I101" s="19"/>
      <c r="J101" s="40"/>
      <c r="K101" s="18"/>
      <c r="L101" s="40"/>
    </row>
    <row r="102" spans="1:12" ht="18" customHeight="1">
      <c r="A102" s="1"/>
      <c r="F102" s="40"/>
      <c r="G102" s="18"/>
      <c r="H102" s="40"/>
      <c r="I102" s="19"/>
      <c r="J102" s="40"/>
      <c r="K102" s="18"/>
      <c r="L102" s="40"/>
    </row>
    <row r="103" spans="1:12" ht="8.25" customHeight="1">
      <c r="A103" s="1"/>
      <c r="F103" s="40"/>
      <c r="G103" s="18"/>
      <c r="H103" s="40"/>
      <c r="I103" s="19"/>
      <c r="J103" s="40"/>
      <c r="K103" s="18"/>
      <c r="L103" s="40"/>
    </row>
    <row r="104" spans="1:12" ht="21.75" customHeight="1">
      <c r="A104" s="151" t="str">
        <f>'2-4'!A51:L51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</row>
  </sheetData>
  <sheetProtection/>
  <mergeCells count="2">
    <mergeCell ref="A104:L104"/>
    <mergeCell ref="A55:L55"/>
  </mergeCells>
  <printOptions/>
  <pageMargins left="0.8" right="0.5" top="0.5" bottom="0.6" header="0.49" footer="0.4"/>
  <pageSetup firstPageNumber="5" useFirstPageNumber="1" fitToHeight="0" fitToWidth="1" horizontalDpi="1200" verticalDpi="1200" orientation="portrait" paperSize="9" scale="95" r:id="rId1"/>
  <headerFooter>
    <oddFooter>&amp;R&amp;"Arial Unicode MS,Regular"&amp;9&amp;P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AD279"/>
  <sheetViews>
    <sheetView zoomScaleSheetLayoutView="100" workbookViewId="0" topLeftCell="A27">
      <selection activeCell="J31" sqref="J31"/>
    </sheetView>
  </sheetViews>
  <sheetFormatPr defaultColWidth="9.140625" defaultRowHeight="15.75" customHeight="1"/>
  <cols>
    <col min="1" max="1" width="1.1484375" style="44" customWidth="1"/>
    <col min="2" max="2" width="1.421875" style="44" customWidth="1"/>
    <col min="3" max="3" width="32.28125" style="44" customWidth="1"/>
    <col min="4" max="4" width="5.7109375" style="20" customWidth="1"/>
    <col min="5" max="5" width="0.5625" style="43" customWidth="1"/>
    <col min="6" max="6" width="8.7109375" style="20" customWidth="1"/>
    <col min="7" max="7" width="0.5625" style="43" customWidth="1"/>
    <col min="8" max="8" width="8.8515625" style="20" customWidth="1"/>
    <col min="9" max="9" width="0.5625" style="43" customWidth="1"/>
    <col min="10" max="10" width="9.7109375" style="20" customWidth="1"/>
    <col min="11" max="11" width="0.5625" style="43" customWidth="1"/>
    <col min="12" max="12" width="8.7109375" style="20" customWidth="1"/>
    <col min="13" max="13" width="0.5625" style="20" customWidth="1"/>
    <col min="14" max="14" width="12.7109375" style="20" customWidth="1"/>
    <col min="15" max="15" width="0.5625" style="20" customWidth="1"/>
    <col min="16" max="16" width="12.28125" style="20" customWidth="1"/>
    <col min="17" max="17" width="0.5625" style="20" customWidth="1"/>
    <col min="18" max="18" width="13.28125" style="20" customWidth="1"/>
    <col min="19" max="19" width="0.5625" style="20" customWidth="1"/>
    <col min="20" max="20" width="11.7109375" style="20" customWidth="1"/>
    <col min="21" max="21" width="0.5625" style="43" customWidth="1"/>
    <col min="22" max="22" width="11.7109375" style="20" customWidth="1"/>
    <col min="23" max="23" width="0.5625" style="43" customWidth="1"/>
    <col min="24" max="24" width="11.7109375" style="43" customWidth="1"/>
    <col min="25" max="25" width="0.5625" style="43" customWidth="1"/>
    <col min="26" max="26" width="11.7109375" style="20" customWidth="1"/>
    <col min="27" max="27" width="0.5625" style="43" customWidth="1"/>
    <col min="28" max="28" width="11.28125" style="20" customWidth="1"/>
    <col min="29" max="29" width="9.140625" style="44" customWidth="1"/>
    <col min="30" max="30" width="13.00390625" style="44" customWidth="1"/>
    <col min="31" max="16384" width="9.140625" style="44" customWidth="1"/>
  </cols>
  <sheetData>
    <row r="1" spans="1:28" ht="21.75" customHeight="1">
      <c r="A1" s="1" t="s">
        <v>0</v>
      </c>
      <c r="B1" s="42"/>
      <c r="C1" s="42"/>
      <c r="AB1" s="5" t="s">
        <v>3</v>
      </c>
    </row>
    <row r="2" spans="1:3" ht="21.75" customHeight="1">
      <c r="A2" s="1" t="s">
        <v>147</v>
      </c>
      <c r="B2" s="42"/>
      <c r="C2" s="42"/>
    </row>
    <row r="3" spans="1:28" ht="21.75" customHeight="1">
      <c r="A3" s="7" t="str">
        <f>'5-6'!A3</f>
        <v>สำหรับงวดสามเดือนสิ้นสุดวันที่ 31 มีนาคม พ.ศ. 2562</v>
      </c>
      <c r="B3" s="45"/>
      <c r="C3" s="45"/>
      <c r="D3" s="10"/>
      <c r="E3" s="46"/>
      <c r="F3" s="10"/>
      <c r="G3" s="46"/>
      <c r="H3" s="10"/>
      <c r="I3" s="46"/>
      <c r="J3" s="10"/>
      <c r="K3" s="46"/>
      <c r="L3" s="10"/>
      <c r="M3" s="10"/>
      <c r="N3" s="10"/>
      <c r="O3" s="10"/>
      <c r="P3" s="10"/>
      <c r="Q3" s="10"/>
      <c r="R3" s="10"/>
      <c r="S3" s="10"/>
      <c r="T3" s="10"/>
      <c r="U3" s="46"/>
      <c r="V3" s="10"/>
      <c r="W3" s="46"/>
      <c r="X3" s="46"/>
      <c r="Y3" s="46"/>
      <c r="Z3" s="10"/>
      <c r="AA3" s="46"/>
      <c r="AB3" s="10"/>
    </row>
    <row r="4" ht="14.25" customHeight="1"/>
    <row r="5" spans="1:28" s="58" customFormat="1" ht="18" customHeight="1">
      <c r="A5" s="53"/>
      <c r="B5" s="54"/>
      <c r="C5" s="54"/>
      <c r="D5" s="55"/>
      <c r="E5" s="54"/>
      <c r="F5" s="56"/>
      <c r="G5" s="57"/>
      <c r="H5" s="56"/>
      <c r="I5" s="57"/>
      <c r="J5" s="56"/>
      <c r="K5" s="57"/>
      <c r="L5" s="56"/>
      <c r="M5" s="56"/>
      <c r="N5" s="56"/>
      <c r="O5" s="56"/>
      <c r="P5" s="56"/>
      <c r="Q5" s="56"/>
      <c r="R5" s="56"/>
      <c r="S5" s="56"/>
      <c r="T5" s="56"/>
      <c r="U5" s="57"/>
      <c r="V5" s="56"/>
      <c r="W5" s="57"/>
      <c r="X5" s="57"/>
      <c r="Y5" s="57"/>
      <c r="Z5" s="56"/>
      <c r="AA5" s="57"/>
      <c r="AB5" s="56" t="s">
        <v>79</v>
      </c>
    </row>
    <row r="6" spans="1:28" s="58" customFormat="1" ht="18" customHeight="1">
      <c r="A6" s="53"/>
      <c r="B6" s="54"/>
      <c r="C6" s="54"/>
      <c r="D6" s="55"/>
      <c r="E6" s="54"/>
      <c r="F6" s="154" t="s">
        <v>149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59"/>
      <c r="Z6" s="59"/>
      <c r="AA6" s="54"/>
      <c r="AB6" s="60"/>
    </row>
    <row r="7" spans="5:28" s="58" customFormat="1" ht="18" customHeight="1">
      <c r="E7" s="61"/>
      <c r="G7" s="61"/>
      <c r="H7" s="62"/>
      <c r="I7" s="61"/>
      <c r="J7" s="152" t="s">
        <v>52</v>
      </c>
      <c r="K7" s="152"/>
      <c r="L7" s="152"/>
      <c r="N7" s="153" t="s">
        <v>56</v>
      </c>
      <c r="O7" s="153"/>
      <c r="P7" s="153"/>
      <c r="Q7" s="153"/>
      <c r="R7" s="153"/>
      <c r="S7" s="153"/>
      <c r="T7" s="153"/>
      <c r="U7" s="153"/>
      <c r="V7" s="153"/>
      <c r="W7" s="63"/>
      <c r="X7" s="64"/>
      <c r="Y7" s="54"/>
      <c r="Z7" s="60"/>
      <c r="AA7" s="54"/>
      <c r="AB7" s="62"/>
    </row>
    <row r="8" spans="5:28" s="58" customFormat="1" ht="18" customHeight="1">
      <c r="E8" s="61"/>
      <c r="G8" s="61"/>
      <c r="H8" s="62"/>
      <c r="I8" s="61"/>
      <c r="N8" s="63"/>
      <c r="O8" s="63"/>
      <c r="P8" s="153" t="s">
        <v>177</v>
      </c>
      <c r="Q8" s="153"/>
      <c r="R8" s="153"/>
      <c r="S8" s="153"/>
      <c r="T8" s="153"/>
      <c r="U8" s="63"/>
      <c r="V8" s="63"/>
      <c r="W8" s="60"/>
      <c r="X8" s="60"/>
      <c r="Y8" s="62"/>
      <c r="Z8" s="62"/>
      <c r="AA8" s="61"/>
      <c r="AB8" s="62"/>
    </row>
    <row r="9" spans="5:28" s="58" customFormat="1" ht="18" customHeight="1">
      <c r="E9" s="61"/>
      <c r="F9" s="84"/>
      <c r="G9" s="61"/>
      <c r="H9" s="62"/>
      <c r="I9" s="61"/>
      <c r="J9" s="60"/>
      <c r="K9" s="60"/>
      <c r="L9" s="60"/>
      <c r="M9" s="84"/>
      <c r="N9" s="54"/>
      <c r="O9" s="54"/>
      <c r="P9" s="84"/>
      <c r="Q9" s="54"/>
      <c r="R9" s="54"/>
      <c r="S9" s="54"/>
      <c r="T9" s="54" t="s">
        <v>178</v>
      </c>
      <c r="U9" s="54"/>
      <c r="V9" s="54"/>
      <c r="W9" s="62"/>
      <c r="X9" s="62"/>
      <c r="Y9" s="62"/>
      <c r="Z9" s="62"/>
      <c r="AA9" s="61"/>
      <c r="AB9" s="62"/>
    </row>
    <row r="10" spans="5:28" s="58" customFormat="1" ht="18" customHeight="1">
      <c r="E10" s="61"/>
      <c r="F10" s="84"/>
      <c r="G10" s="61"/>
      <c r="H10" s="62"/>
      <c r="I10" s="61"/>
      <c r="J10" s="60"/>
      <c r="K10" s="60"/>
      <c r="L10" s="60"/>
      <c r="M10" s="84"/>
      <c r="N10" s="54" t="s">
        <v>189</v>
      </c>
      <c r="O10" s="54"/>
      <c r="P10" s="54" t="s">
        <v>197</v>
      </c>
      <c r="Q10" s="54"/>
      <c r="R10" s="54" t="s">
        <v>198</v>
      </c>
      <c r="S10" s="54"/>
      <c r="T10" s="54" t="s">
        <v>179</v>
      </c>
      <c r="U10" s="54"/>
      <c r="V10" s="54"/>
      <c r="W10" s="62"/>
      <c r="X10" s="62"/>
      <c r="Y10" s="62"/>
      <c r="Z10" s="62"/>
      <c r="AA10" s="61"/>
      <c r="AB10" s="62"/>
    </row>
    <row r="11" spans="4:28" s="58" customFormat="1" ht="18" customHeight="1">
      <c r="D11" s="62"/>
      <c r="E11" s="61"/>
      <c r="F11" s="62"/>
      <c r="G11" s="61"/>
      <c r="H11" s="62"/>
      <c r="I11" s="61"/>
      <c r="J11" s="84"/>
      <c r="K11" s="84"/>
      <c r="L11" s="84"/>
      <c r="M11" s="84"/>
      <c r="N11" s="54" t="s">
        <v>188</v>
      </c>
      <c r="O11" s="84"/>
      <c r="P11" s="61" t="s">
        <v>199</v>
      </c>
      <c r="Q11" s="61"/>
      <c r="R11" s="61" t="s">
        <v>200</v>
      </c>
      <c r="S11" s="84"/>
      <c r="T11" s="62" t="s">
        <v>167</v>
      </c>
      <c r="U11" s="61"/>
      <c r="V11" s="54" t="s">
        <v>81</v>
      </c>
      <c r="W11" s="61"/>
      <c r="X11" s="62" t="s">
        <v>87</v>
      </c>
      <c r="Y11" s="61"/>
      <c r="Z11" s="62"/>
      <c r="AA11" s="61"/>
      <c r="AB11" s="62"/>
    </row>
    <row r="12" spans="4:28" s="58" customFormat="1" ht="18" customHeight="1">
      <c r="D12" s="60"/>
      <c r="E12" s="61"/>
      <c r="F12" s="60" t="s">
        <v>82</v>
      </c>
      <c r="G12" s="61"/>
      <c r="H12" s="60" t="s">
        <v>83</v>
      </c>
      <c r="I12" s="61"/>
      <c r="J12" s="60" t="s">
        <v>84</v>
      </c>
      <c r="K12" s="61"/>
      <c r="L12" s="62" t="s">
        <v>85</v>
      </c>
      <c r="M12" s="62"/>
      <c r="N12" s="62" t="s">
        <v>187</v>
      </c>
      <c r="O12" s="84"/>
      <c r="P12" s="61" t="s">
        <v>201</v>
      </c>
      <c r="Q12" s="61"/>
      <c r="R12" s="61" t="s">
        <v>202</v>
      </c>
      <c r="S12" s="84"/>
      <c r="T12" s="62" t="s">
        <v>168</v>
      </c>
      <c r="U12" s="61"/>
      <c r="V12" s="62" t="s">
        <v>86</v>
      </c>
      <c r="W12" s="61"/>
      <c r="X12" s="62" t="s">
        <v>150</v>
      </c>
      <c r="Y12" s="61"/>
      <c r="Z12" s="62" t="s">
        <v>88</v>
      </c>
      <c r="AA12" s="61"/>
      <c r="AB12" s="62" t="s">
        <v>89</v>
      </c>
    </row>
    <row r="13" spans="4:30" s="58" customFormat="1" ht="18" customHeight="1">
      <c r="D13" s="60"/>
      <c r="E13" s="61"/>
      <c r="F13" s="60" t="s">
        <v>90</v>
      </c>
      <c r="G13" s="61"/>
      <c r="H13" s="60" t="s">
        <v>91</v>
      </c>
      <c r="I13" s="61"/>
      <c r="J13" s="60" t="s">
        <v>92</v>
      </c>
      <c r="K13" s="61"/>
      <c r="L13" s="62" t="s">
        <v>93</v>
      </c>
      <c r="M13" s="62"/>
      <c r="N13" s="62" t="s">
        <v>186</v>
      </c>
      <c r="O13" s="84"/>
      <c r="P13" s="61" t="s">
        <v>203</v>
      </c>
      <c r="Q13" s="61"/>
      <c r="R13" s="61" t="s">
        <v>204</v>
      </c>
      <c r="S13" s="84"/>
      <c r="T13" s="62" t="s">
        <v>169</v>
      </c>
      <c r="U13" s="61"/>
      <c r="V13" s="62" t="s">
        <v>152</v>
      </c>
      <c r="W13" s="61"/>
      <c r="X13" s="62" t="s">
        <v>151</v>
      </c>
      <c r="Y13" s="61"/>
      <c r="Z13" s="62" t="s">
        <v>94</v>
      </c>
      <c r="AA13" s="61"/>
      <c r="AB13" s="62" t="s">
        <v>45</v>
      </c>
      <c r="AD13" s="53"/>
    </row>
    <row r="14" spans="4:30" s="58" customFormat="1" ht="18" customHeight="1">
      <c r="D14" s="60"/>
      <c r="E14" s="61"/>
      <c r="F14" s="65" t="s">
        <v>8</v>
      </c>
      <c r="G14" s="66"/>
      <c r="H14" s="65" t="s">
        <v>8</v>
      </c>
      <c r="I14" s="61"/>
      <c r="J14" s="65" t="s">
        <v>8</v>
      </c>
      <c r="K14" s="66"/>
      <c r="L14" s="65" t="s">
        <v>8</v>
      </c>
      <c r="M14" s="67"/>
      <c r="N14" s="65" t="s">
        <v>8</v>
      </c>
      <c r="O14" s="84"/>
      <c r="P14" s="65" t="s">
        <v>8</v>
      </c>
      <c r="Q14" s="84"/>
      <c r="R14" s="65" t="s">
        <v>8</v>
      </c>
      <c r="S14" s="84"/>
      <c r="T14" s="65" t="s">
        <v>8</v>
      </c>
      <c r="U14" s="61"/>
      <c r="V14" s="65" t="s">
        <v>8</v>
      </c>
      <c r="W14" s="61"/>
      <c r="X14" s="65" t="s">
        <v>8</v>
      </c>
      <c r="Y14" s="61"/>
      <c r="Z14" s="65" t="s">
        <v>8</v>
      </c>
      <c r="AA14" s="61"/>
      <c r="AB14" s="65" t="s">
        <v>8</v>
      </c>
      <c r="AD14" s="53"/>
    </row>
    <row r="15" spans="4:30" s="58" customFormat="1" ht="6" customHeight="1">
      <c r="D15" s="67"/>
      <c r="E15" s="61"/>
      <c r="F15" s="67"/>
      <c r="G15" s="66"/>
      <c r="H15" s="67"/>
      <c r="I15" s="61"/>
      <c r="J15" s="67"/>
      <c r="K15" s="66"/>
      <c r="L15" s="67"/>
      <c r="M15" s="67"/>
      <c r="N15" s="67"/>
      <c r="T15" s="67"/>
      <c r="U15" s="61"/>
      <c r="V15" s="67"/>
      <c r="W15" s="61"/>
      <c r="X15" s="61"/>
      <c r="Y15" s="61"/>
      <c r="Z15" s="67"/>
      <c r="AA15" s="61"/>
      <c r="AB15" s="67"/>
      <c r="AD15" s="53"/>
    </row>
    <row r="16" spans="1:30" s="58" customFormat="1" ht="18" customHeight="1">
      <c r="A16" s="68" t="s">
        <v>158</v>
      </c>
      <c r="B16" s="68"/>
      <c r="D16" s="69"/>
      <c r="E16" s="70"/>
      <c r="F16" s="69">
        <v>373000</v>
      </c>
      <c r="G16" s="69"/>
      <c r="H16" s="69">
        <v>3680616</v>
      </c>
      <c r="I16" s="69"/>
      <c r="J16" s="69">
        <v>37300</v>
      </c>
      <c r="K16" s="69"/>
      <c r="L16" s="69">
        <v>10597429</v>
      </c>
      <c r="M16" s="69"/>
      <c r="N16" s="69">
        <v>-6945</v>
      </c>
      <c r="P16" s="69">
        <v>0</v>
      </c>
      <c r="R16" s="69">
        <v>0</v>
      </c>
      <c r="T16" s="69">
        <v>-13801</v>
      </c>
      <c r="U16" s="71"/>
      <c r="V16" s="69">
        <f>SUM(N16:U16)</f>
        <v>-20746</v>
      </c>
      <c r="W16" s="71"/>
      <c r="X16" s="69">
        <f>SUM(F16:U16)</f>
        <v>14667599</v>
      </c>
      <c r="Y16" s="71"/>
      <c r="Z16" s="69">
        <v>76022</v>
      </c>
      <c r="AA16" s="69"/>
      <c r="AB16" s="69">
        <f>SUM(Z16,X16)</f>
        <v>14743621</v>
      </c>
      <c r="AD16" s="72"/>
    </row>
    <row r="17" spans="1:30" s="58" customFormat="1" ht="18" customHeight="1">
      <c r="A17" s="68" t="s">
        <v>148</v>
      </c>
      <c r="B17" s="73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T17" s="70"/>
      <c r="U17" s="70"/>
      <c r="V17" s="70"/>
      <c r="W17" s="70"/>
      <c r="X17" s="71"/>
      <c r="Y17" s="70"/>
      <c r="Z17" s="70"/>
      <c r="AA17" s="70"/>
      <c r="AB17" s="70"/>
      <c r="AD17" s="72"/>
    </row>
    <row r="18" spans="1:30" s="53" customFormat="1" ht="18" customHeight="1">
      <c r="A18" s="53" t="s">
        <v>243</v>
      </c>
      <c r="D18" s="70"/>
      <c r="E18" s="74"/>
      <c r="F18" s="70">
        <v>0</v>
      </c>
      <c r="G18" s="70"/>
      <c r="H18" s="70">
        <v>0</v>
      </c>
      <c r="I18" s="70"/>
      <c r="J18" s="70">
        <v>0</v>
      </c>
      <c r="K18" s="70"/>
      <c r="L18" s="70">
        <v>1946752</v>
      </c>
      <c r="M18" s="70"/>
      <c r="N18" s="70">
        <v>0</v>
      </c>
      <c r="O18" s="58"/>
      <c r="P18" s="70">
        <v>0</v>
      </c>
      <c r="Q18" s="58"/>
      <c r="R18" s="70">
        <v>-4266</v>
      </c>
      <c r="S18" s="58"/>
      <c r="T18" s="70">
        <f>556+15983</f>
        <v>16539</v>
      </c>
      <c r="U18" s="70"/>
      <c r="V18" s="70">
        <f>SUM(N18:U18)</f>
        <v>12273</v>
      </c>
      <c r="W18" s="70"/>
      <c r="X18" s="71">
        <f>SUM(F18:L18,V18)</f>
        <v>1959025</v>
      </c>
      <c r="Y18" s="70"/>
      <c r="Z18" s="70">
        <v>-28741</v>
      </c>
      <c r="AA18" s="70"/>
      <c r="AB18" s="70">
        <f>SUM(Z18,X18)</f>
        <v>1930284</v>
      </c>
      <c r="AD18" s="72"/>
    </row>
    <row r="19" spans="1:30" s="53" customFormat="1" ht="18" customHeight="1">
      <c r="A19" s="53" t="s">
        <v>225</v>
      </c>
      <c r="D19" s="70"/>
      <c r="E19" s="74"/>
      <c r="F19" s="70">
        <v>0</v>
      </c>
      <c r="G19" s="70"/>
      <c r="H19" s="70">
        <v>0</v>
      </c>
      <c r="I19" s="70"/>
      <c r="J19" s="70">
        <v>0</v>
      </c>
      <c r="K19" s="70"/>
      <c r="L19" s="70">
        <v>0</v>
      </c>
      <c r="N19" s="70">
        <v>0</v>
      </c>
      <c r="P19" s="70">
        <v>0</v>
      </c>
      <c r="R19" s="70">
        <v>0</v>
      </c>
      <c r="S19" s="70"/>
      <c r="T19" s="70">
        <v>0</v>
      </c>
      <c r="V19" s="70">
        <f>SUM(N19:U19)</f>
        <v>0</v>
      </c>
      <c r="X19" s="71">
        <f>SUM(F19:L19,V19)</f>
        <v>0</v>
      </c>
      <c r="Z19" s="70">
        <v>25115</v>
      </c>
      <c r="AB19" s="70">
        <f>SUM(Z19,X19)</f>
        <v>25115</v>
      </c>
      <c r="AD19" s="72"/>
    </row>
    <row r="20" spans="1:30" s="53" customFormat="1" ht="18" customHeight="1">
      <c r="A20" s="53" t="s">
        <v>224</v>
      </c>
      <c r="D20" s="70"/>
      <c r="E20" s="74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70"/>
      <c r="Z20" s="70"/>
      <c r="AA20" s="70"/>
      <c r="AB20" s="70"/>
      <c r="AD20" s="72"/>
    </row>
    <row r="21" spans="2:30" s="53" customFormat="1" ht="18" customHeight="1">
      <c r="B21" s="53" t="s">
        <v>223</v>
      </c>
      <c r="D21" s="75"/>
      <c r="E21" s="74"/>
      <c r="F21" s="76">
        <v>0</v>
      </c>
      <c r="G21" s="72"/>
      <c r="H21" s="76">
        <v>0</v>
      </c>
      <c r="I21" s="72"/>
      <c r="J21" s="76">
        <v>0</v>
      </c>
      <c r="K21" s="72"/>
      <c r="L21" s="76">
        <v>0</v>
      </c>
      <c r="M21" s="72"/>
      <c r="N21" s="76">
        <v>0</v>
      </c>
      <c r="P21" s="76">
        <v>0</v>
      </c>
      <c r="R21" s="76">
        <v>0</v>
      </c>
      <c r="T21" s="76">
        <v>0</v>
      </c>
      <c r="U21" s="72"/>
      <c r="V21" s="76">
        <f>SUM(N21:U21)</f>
        <v>0</v>
      </c>
      <c r="W21" s="72"/>
      <c r="X21" s="77">
        <f>SUM(F21:L21,V21)</f>
        <v>0</v>
      </c>
      <c r="Y21" s="72"/>
      <c r="Z21" s="78">
        <v>835760</v>
      </c>
      <c r="AA21" s="79"/>
      <c r="AB21" s="76">
        <f>SUM(Z21,X21)</f>
        <v>835760</v>
      </c>
      <c r="AD21" s="72"/>
    </row>
    <row r="22" spans="1:30" s="58" customFormat="1" ht="6" customHeight="1">
      <c r="A22" s="80"/>
      <c r="D22" s="72"/>
      <c r="E22" s="74"/>
      <c r="F22" s="72"/>
      <c r="G22" s="72"/>
      <c r="H22" s="72"/>
      <c r="I22" s="72"/>
      <c r="J22" s="72"/>
      <c r="K22" s="72"/>
      <c r="L22" s="72"/>
      <c r="M22" s="72"/>
      <c r="N22" s="72"/>
      <c r="T22" s="72"/>
      <c r="U22" s="72"/>
      <c r="V22" s="72"/>
      <c r="W22" s="72"/>
      <c r="X22" s="72"/>
      <c r="Y22" s="72"/>
      <c r="Z22" s="79"/>
      <c r="AA22" s="79"/>
      <c r="AB22" s="79"/>
      <c r="AC22" s="53"/>
      <c r="AD22" s="72"/>
    </row>
    <row r="23" spans="1:30" s="58" customFormat="1" ht="18" customHeight="1" thickBot="1">
      <c r="A23" s="68" t="s">
        <v>159</v>
      </c>
      <c r="D23" s="70"/>
      <c r="E23" s="74"/>
      <c r="F23" s="81">
        <f>SUM(F16:F21)</f>
        <v>373000</v>
      </c>
      <c r="G23" s="70"/>
      <c r="H23" s="81">
        <f>SUM(H16:H21)</f>
        <v>3680616</v>
      </c>
      <c r="I23" s="70"/>
      <c r="J23" s="81">
        <f>SUM(J16:J21)</f>
        <v>37300</v>
      </c>
      <c r="K23" s="70"/>
      <c r="L23" s="81">
        <f>SUM(L16:L21)</f>
        <v>12544181</v>
      </c>
      <c r="M23" s="72"/>
      <c r="N23" s="81">
        <f>SUM(N16:N21)</f>
        <v>-6945</v>
      </c>
      <c r="P23" s="81">
        <f>SUM(P16:P21)</f>
        <v>0</v>
      </c>
      <c r="R23" s="81">
        <f>SUM(R16:R21)</f>
        <v>-4266</v>
      </c>
      <c r="T23" s="81">
        <f>SUM(T16:T21)</f>
        <v>2738</v>
      </c>
      <c r="U23" s="70"/>
      <c r="V23" s="81">
        <f>SUM(V16:V21)</f>
        <v>-8473</v>
      </c>
      <c r="W23" s="70"/>
      <c r="X23" s="81">
        <f>SUM(X16:X21)</f>
        <v>16626624</v>
      </c>
      <c r="Y23" s="70"/>
      <c r="Z23" s="81">
        <f>SUM(Z16:Z21)</f>
        <v>908156</v>
      </c>
      <c r="AA23" s="82"/>
      <c r="AB23" s="81">
        <f>SUM(AB16:AB21)</f>
        <v>17534780</v>
      </c>
      <c r="AC23" s="53"/>
      <c r="AD23" s="72"/>
    </row>
    <row r="24" spans="1:30" s="58" customFormat="1" ht="12" customHeight="1" thickTop="1">
      <c r="A24" s="68"/>
      <c r="D24" s="72"/>
      <c r="E24" s="74"/>
      <c r="F24" s="72"/>
      <c r="G24" s="83"/>
      <c r="H24" s="72"/>
      <c r="I24" s="83"/>
      <c r="J24" s="72"/>
      <c r="K24" s="72"/>
      <c r="L24" s="72"/>
      <c r="M24" s="72"/>
      <c r="N24" s="72"/>
      <c r="T24" s="72"/>
      <c r="U24" s="72"/>
      <c r="V24" s="72"/>
      <c r="W24" s="72"/>
      <c r="X24" s="72"/>
      <c r="Y24" s="72"/>
      <c r="Z24" s="72"/>
      <c r="AA24" s="72"/>
      <c r="AB24" s="72"/>
      <c r="AC24" s="53"/>
      <c r="AD24" s="72"/>
    </row>
    <row r="25" spans="1:30" s="58" customFormat="1" ht="18" customHeight="1">
      <c r="A25" s="68" t="s">
        <v>192</v>
      </c>
      <c r="B25" s="68"/>
      <c r="D25" s="69"/>
      <c r="E25" s="70"/>
      <c r="F25" s="130">
        <v>373000</v>
      </c>
      <c r="G25" s="70"/>
      <c r="H25" s="130">
        <v>3680616</v>
      </c>
      <c r="I25" s="70"/>
      <c r="J25" s="130">
        <v>37300</v>
      </c>
      <c r="K25" s="70"/>
      <c r="L25" s="130">
        <v>14826640</v>
      </c>
      <c r="M25" s="70"/>
      <c r="N25" s="130">
        <v>-701847</v>
      </c>
      <c r="P25" s="130">
        <v>-15699</v>
      </c>
      <c r="Q25" s="70"/>
      <c r="R25" s="130">
        <v>-63358</v>
      </c>
      <c r="S25" s="70"/>
      <c r="T25" s="130">
        <v>2011</v>
      </c>
      <c r="U25" s="70"/>
      <c r="V25" s="130">
        <f>SUM(N25:U25)</f>
        <v>-778893</v>
      </c>
      <c r="W25" s="70"/>
      <c r="X25" s="130">
        <f>SUM(F25:L25,V25)</f>
        <v>18138663</v>
      </c>
      <c r="Y25" s="70"/>
      <c r="Z25" s="130">
        <v>1378962</v>
      </c>
      <c r="AA25" s="70"/>
      <c r="AB25" s="138">
        <f>SUM(Z25,X25)</f>
        <v>19517625</v>
      </c>
      <c r="AD25" s="72"/>
    </row>
    <row r="26" spans="1:30" s="58" customFormat="1" ht="18" customHeight="1">
      <c r="A26" s="68" t="s">
        <v>148</v>
      </c>
      <c r="B26" s="73"/>
      <c r="D26" s="70"/>
      <c r="E26" s="70"/>
      <c r="F26" s="131"/>
      <c r="H26" s="131"/>
      <c r="J26" s="131"/>
      <c r="L26" s="131"/>
      <c r="N26" s="131"/>
      <c r="P26" s="131"/>
      <c r="R26" s="131"/>
      <c r="T26" s="131"/>
      <c r="V26" s="131"/>
      <c r="X26" s="131"/>
      <c r="Z26" s="131"/>
      <c r="AB26" s="131"/>
      <c r="AD26" s="72"/>
    </row>
    <row r="27" spans="1:30" s="53" customFormat="1" ht="18" customHeight="1">
      <c r="A27" s="53" t="s">
        <v>243</v>
      </c>
      <c r="D27" s="70"/>
      <c r="E27" s="74"/>
      <c r="F27" s="132">
        <v>0</v>
      </c>
      <c r="G27" s="72"/>
      <c r="H27" s="132">
        <v>0</v>
      </c>
      <c r="I27" s="72"/>
      <c r="J27" s="132">
        <v>0</v>
      </c>
      <c r="K27" s="72"/>
      <c r="L27" s="132">
        <f>'5-6'!F65</f>
        <v>1210719</v>
      </c>
      <c r="M27" s="72"/>
      <c r="N27" s="132">
        <v>0</v>
      </c>
      <c r="P27" s="132">
        <v>0</v>
      </c>
      <c r="R27" s="132">
        <v>-61180</v>
      </c>
      <c r="T27" s="132">
        <v>0</v>
      </c>
      <c r="U27" s="72"/>
      <c r="V27" s="132">
        <f>SUM(N27:U27)</f>
        <v>-61180</v>
      </c>
      <c r="W27" s="72"/>
      <c r="X27" s="135">
        <f>SUM(F27:L27,V27)</f>
        <v>1149539</v>
      </c>
      <c r="Y27" s="72"/>
      <c r="Z27" s="136">
        <f>'5-6'!F72</f>
        <v>-39490</v>
      </c>
      <c r="AA27" s="79"/>
      <c r="AB27" s="132">
        <f>SUM(Z27,X27)</f>
        <v>1110049</v>
      </c>
      <c r="AD27" s="72"/>
    </row>
    <row r="28" spans="1:30" s="58" customFormat="1" ht="6" customHeight="1">
      <c r="A28" s="80"/>
      <c r="D28" s="72"/>
      <c r="E28" s="74"/>
      <c r="F28" s="133"/>
      <c r="G28" s="72"/>
      <c r="H28" s="133"/>
      <c r="I28" s="72"/>
      <c r="J28" s="133"/>
      <c r="K28" s="72"/>
      <c r="L28" s="133"/>
      <c r="M28" s="72"/>
      <c r="N28" s="133"/>
      <c r="P28" s="131"/>
      <c r="R28" s="131"/>
      <c r="T28" s="133"/>
      <c r="U28" s="72"/>
      <c r="V28" s="133"/>
      <c r="W28" s="72"/>
      <c r="X28" s="133"/>
      <c r="Y28" s="72"/>
      <c r="Z28" s="137"/>
      <c r="AA28" s="79"/>
      <c r="AB28" s="137"/>
      <c r="AC28" s="53"/>
      <c r="AD28" s="72"/>
    </row>
    <row r="29" spans="1:30" s="58" customFormat="1" ht="18" customHeight="1" thickBot="1">
      <c r="A29" s="68" t="s">
        <v>193</v>
      </c>
      <c r="D29" s="70"/>
      <c r="E29" s="74"/>
      <c r="F29" s="134">
        <f>SUM(F25:F27)</f>
        <v>373000</v>
      </c>
      <c r="G29" s="70"/>
      <c r="H29" s="134">
        <f>SUM(H25:H27)</f>
        <v>3680616</v>
      </c>
      <c r="I29" s="70"/>
      <c r="J29" s="134">
        <f>SUM(J25:J27)</f>
        <v>37300</v>
      </c>
      <c r="K29" s="70"/>
      <c r="L29" s="134">
        <f>SUM(L25:L27)</f>
        <v>16037359</v>
      </c>
      <c r="M29" s="72"/>
      <c r="N29" s="134">
        <f>SUM(N25:N27)</f>
        <v>-701847</v>
      </c>
      <c r="P29" s="134">
        <f>SUM(P25:P27)</f>
        <v>-15699</v>
      </c>
      <c r="R29" s="134">
        <f>SUM(R25:R27)</f>
        <v>-124538</v>
      </c>
      <c r="T29" s="134">
        <f>SUM(T25:T27)</f>
        <v>2011</v>
      </c>
      <c r="U29" s="70"/>
      <c r="V29" s="134">
        <f>SUM(V25:V27)</f>
        <v>-840073</v>
      </c>
      <c r="W29" s="70"/>
      <c r="X29" s="134">
        <f>SUM(X25:X27)</f>
        <v>19288202</v>
      </c>
      <c r="Y29" s="70"/>
      <c r="Z29" s="134">
        <f>SUM(Z25:Z27)</f>
        <v>1339472</v>
      </c>
      <c r="AA29" s="82"/>
      <c r="AB29" s="134">
        <f>SUM(AB25:AB27)</f>
        <v>20627674</v>
      </c>
      <c r="AC29" s="53"/>
      <c r="AD29" s="72"/>
    </row>
    <row r="30" spans="1:30" ht="18" customHeight="1" thickTop="1">
      <c r="A30" s="1"/>
      <c r="E30" s="21"/>
      <c r="F30" s="4"/>
      <c r="G30" s="20"/>
      <c r="H30" s="4"/>
      <c r="I30" s="20"/>
      <c r="J30" s="4"/>
      <c r="K30" s="20"/>
      <c r="L30" s="4"/>
      <c r="M30" s="4"/>
      <c r="N30" s="4"/>
      <c r="O30" s="44"/>
      <c r="P30" s="4"/>
      <c r="Q30" s="44"/>
      <c r="R30" s="4"/>
      <c r="S30" s="44"/>
      <c r="T30" s="4"/>
      <c r="U30" s="20"/>
      <c r="V30" s="4"/>
      <c r="W30" s="20"/>
      <c r="X30" s="4"/>
      <c r="Y30" s="20"/>
      <c r="Z30" s="4"/>
      <c r="AA30" s="49"/>
      <c r="AB30" s="4"/>
      <c r="AC30" s="47"/>
      <c r="AD30" s="4"/>
    </row>
    <row r="31" spans="1:30" ht="18" customHeight="1">
      <c r="A31" s="1"/>
      <c r="E31" s="21"/>
      <c r="F31" s="4"/>
      <c r="G31" s="20"/>
      <c r="H31" s="4"/>
      <c r="I31" s="20"/>
      <c r="J31" s="4"/>
      <c r="K31" s="20"/>
      <c r="L31" s="4"/>
      <c r="M31" s="4"/>
      <c r="N31" s="4"/>
      <c r="O31" s="44"/>
      <c r="P31" s="4"/>
      <c r="Q31" s="44"/>
      <c r="R31" s="4"/>
      <c r="S31" s="44"/>
      <c r="T31" s="4"/>
      <c r="U31" s="20"/>
      <c r="V31" s="4"/>
      <c r="W31" s="20"/>
      <c r="X31" s="4"/>
      <c r="Y31" s="20"/>
      <c r="Z31" s="4"/>
      <c r="AA31" s="49"/>
      <c r="AB31" s="4"/>
      <c r="AC31" s="47"/>
      <c r="AD31" s="4"/>
    </row>
    <row r="32" spans="1:30" ht="18" customHeight="1">
      <c r="A32" s="1"/>
      <c r="E32" s="21"/>
      <c r="F32" s="4"/>
      <c r="G32" s="20"/>
      <c r="H32" s="4"/>
      <c r="I32" s="20"/>
      <c r="J32" s="4"/>
      <c r="K32" s="20"/>
      <c r="L32" s="4"/>
      <c r="M32" s="4"/>
      <c r="N32" s="4"/>
      <c r="O32" s="44"/>
      <c r="P32" s="4"/>
      <c r="Q32" s="44"/>
      <c r="R32" s="4"/>
      <c r="S32" s="44"/>
      <c r="T32" s="4"/>
      <c r="U32" s="20"/>
      <c r="V32" s="4"/>
      <c r="W32" s="20"/>
      <c r="X32" s="4"/>
      <c r="Y32" s="20"/>
      <c r="Z32" s="4"/>
      <c r="AA32" s="49"/>
      <c r="AB32" s="4"/>
      <c r="AC32" s="47"/>
      <c r="AD32" s="4"/>
    </row>
    <row r="33" spans="1:30" ht="18" customHeight="1">
      <c r="A33" s="1"/>
      <c r="E33" s="21"/>
      <c r="F33" s="4"/>
      <c r="G33" s="20"/>
      <c r="H33" s="4"/>
      <c r="I33" s="20"/>
      <c r="J33" s="4"/>
      <c r="K33" s="20"/>
      <c r="L33" s="4"/>
      <c r="M33" s="4"/>
      <c r="N33" s="4"/>
      <c r="O33" s="44"/>
      <c r="P33" s="4"/>
      <c r="Q33" s="44"/>
      <c r="R33" s="4"/>
      <c r="S33" s="44"/>
      <c r="T33" s="4"/>
      <c r="U33" s="20"/>
      <c r="V33" s="4"/>
      <c r="W33" s="20"/>
      <c r="X33" s="4"/>
      <c r="Y33" s="20"/>
      <c r="Z33" s="4"/>
      <c r="AA33" s="49"/>
      <c r="AB33" s="4"/>
      <c r="AC33" s="47"/>
      <c r="AD33" s="4"/>
    </row>
    <row r="34" spans="1:30" ht="18" customHeight="1">
      <c r="A34" s="1"/>
      <c r="E34" s="21"/>
      <c r="F34" s="4"/>
      <c r="G34" s="20"/>
      <c r="H34" s="4"/>
      <c r="I34" s="20"/>
      <c r="J34" s="4"/>
      <c r="K34" s="20"/>
      <c r="L34" s="4"/>
      <c r="M34" s="4"/>
      <c r="N34" s="4"/>
      <c r="O34" s="44"/>
      <c r="P34" s="4"/>
      <c r="Q34" s="44"/>
      <c r="R34" s="4"/>
      <c r="S34" s="44"/>
      <c r="T34" s="4"/>
      <c r="U34" s="20"/>
      <c r="V34" s="4"/>
      <c r="W34" s="20"/>
      <c r="X34" s="4"/>
      <c r="Y34" s="20"/>
      <c r="Z34" s="4"/>
      <c r="AA34" s="49"/>
      <c r="AB34" s="4"/>
      <c r="AC34" s="47"/>
      <c r="AD34" s="4"/>
    </row>
    <row r="35" spans="1:30" ht="18" customHeight="1">
      <c r="A35" s="1"/>
      <c r="E35" s="21"/>
      <c r="F35" s="4"/>
      <c r="G35" s="20"/>
      <c r="H35" s="4"/>
      <c r="I35" s="20"/>
      <c r="J35" s="4"/>
      <c r="K35" s="20"/>
      <c r="L35" s="4"/>
      <c r="M35" s="4"/>
      <c r="N35" s="4"/>
      <c r="O35" s="44"/>
      <c r="P35" s="4"/>
      <c r="Q35" s="44"/>
      <c r="R35" s="4"/>
      <c r="S35" s="44"/>
      <c r="T35" s="4"/>
      <c r="U35" s="20"/>
      <c r="V35" s="4"/>
      <c r="W35" s="20"/>
      <c r="X35" s="4"/>
      <c r="Y35" s="20"/>
      <c r="Z35" s="4"/>
      <c r="AA35" s="49"/>
      <c r="AB35" s="4"/>
      <c r="AC35" s="47"/>
      <c r="AD35" s="4"/>
    </row>
    <row r="36" spans="1:30" ht="18" customHeight="1">
      <c r="A36" s="1"/>
      <c r="E36" s="21"/>
      <c r="F36" s="4"/>
      <c r="G36" s="20"/>
      <c r="H36" s="4"/>
      <c r="I36" s="20"/>
      <c r="J36" s="4"/>
      <c r="K36" s="20"/>
      <c r="L36" s="4"/>
      <c r="M36" s="4"/>
      <c r="N36" s="4"/>
      <c r="O36" s="44"/>
      <c r="P36" s="4"/>
      <c r="Q36" s="44"/>
      <c r="R36" s="4"/>
      <c r="S36" s="44"/>
      <c r="T36" s="4"/>
      <c r="U36" s="20"/>
      <c r="V36" s="4"/>
      <c r="W36" s="20"/>
      <c r="X36" s="4"/>
      <c r="Y36" s="20"/>
      <c r="Z36" s="4"/>
      <c r="AA36" s="49"/>
      <c r="AB36" s="4"/>
      <c r="AC36" s="47"/>
      <c r="AD36" s="4"/>
    </row>
    <row r="37" spans="1:30" ht="18" customHeight="1">
      <c r="A37" s="1"/>
      <c r="E37" s="21"/>
      <c r="F37" s="4"/>
      <c r="G37" s="20"/>
      <c r="H37" s="4"/>
      <c r="I37" s="20"/>
      <c r="J37" s="4"/>
      <c r="K37" s="20"/>
      <c r="L37" s="4"/>
      <c r="M37" s="4"/>
      <c r="N37" s="4"/>
      <c r="O37" s="44"/>
      <c r="P37" s="4"/>
      <c r="Q37" s="44"/>
      <c r="R37" s="4"/>
      <c r="S37" s="44"/>
      <c r="T37" s="4"/>
      <c r="U37" s="20"/>
      <c r="V37" s="4"/>
      <c r="W37" s="20"/>
      <c r="X37" s="4"/>
      <c r="Y37" s="20"/>
      <c r="Z37" s="4"/>
      <c r="AA37" s="49"/>
      <c r="AB37" s="4"/>
      <c r="AC37" s="47"/>
      <c r="AD37" s="4"/>
    </row>
    <row r="38" spans="1:30" ht="18" customHeight="1">
      <c r="A38" s="1"/>
      <c r="E38" s="21"/>
      <c r="F38" s="4"/>
      <c r="G38" s="20"/>
      <c r="H38" s="4"/>
      <c r="I38" s="20"/>
      <c r="J38" s="4"/>
      <c r="K38" s="20"/>
      <c r="L38" s="4"/>
      <c r="M38" s="4"/>
      <c r="N38" s="4"/>
      <c r="O38" s="44"/>
      <c r="P38" s="4"/>
      <c r="Q38" s="44"/>
      <c r="R38" s="4"/>
      <c r="S38" s="44"/>
      <c r="T38" s="4"/>
      <c r="U38" s="20"/>
      <c r="V38" s="4"/>
      <c r="W38" s="20"/>
      <c r="X38" s="4"/>
      <c r="Y38" s="20"/>
      <c r="Z38" s="4"/>
      <c r="AA38" s="49"/>
      <c r="AB38" s="4"/>
      <c r="AC38" s="47"/>
      <c r="AD38" s="4"/>
    </row>
    <row r="39" spans="1:30" ht="18" customHeight="1">
      <c r="A39" s="1"/>
      <c r="E39" s="21"/>
      <c r="F39" s="4"/>
      <c r="G39" s="20"/>
      <c r="H39" s="4"/>
      <c r="I39" s="20"/>
      <c r="J39" s="4"/>
      <c r="K39" s="20"/>
      <c r="L39" s="4"/>
      <c r="M39" s="4"/>
      <c r="N39" s="4"/>
      <c r="O39" s="44"/>
      <c r="P39" s="4"/>
      <c r="Q39" s="44"/>
      <c r="R39" s="4"/>
      <c r="S39" s="44"/>
      <c r="T39" s="4"/>
      <c r="U39" s="20"/>
      <c r="V39" s="4"/>
      <c r="W39" s="20"/>
      <c r="X39" s="4"/>
      <c r="Y39" s="20"/>
      <c r="Z39" s="4"/>
      <c r="AA39" s="49"/>
      <c r="AB39" s="4"/>
      <c r="AC39" s="47"/>
      <c r="AD39" s="4"/>
    </row>
    <row r="40" spans="1:30" ht="21.75" customHeight="1">
      <c r="A40" s="9" t="str">
        <f>'2-4'!A51:L51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40" s="51"/>
      <c r="C40" s="52"/>
      <c r="D40" s="10"/>
      <c r="E40" s="46"/>
      <c r="F40" s="10"/>
      <c r="G40" s="46"/>
      <c r="H40" s="10"/>
      <c r="I40" s="46"/>
      <c r="J40" s="10"/>
      <c r="K40" s="46"/>
      <c r="L40" s="10"/>
      <c r="M40" s="10"/>
      <c r="N40" s="10"/>
      <c r="O40" s="10"/>
      <c r="P40" s="10"/>
      <c r="Q40" s="10"/>
      <c r="R40" s="10"/>
      <c r="S40" s="10"/>
      <c r="T40" s="10"/>
      <c r="U40" s="46"/>
      <c r="V40" s="10"/>
      <c r="W40" s="46"/>
      <c r="X40" s="46"/>
      <c r="Y40" s="46"/>
      <c r="Z40" s="10"/>
      <c r="AA40" s="46"/>
      <c r="AB40" s="10"/>
      <c r="AD40" s="4"/>
    </row>
    <row r="41" spans="1:28" s="47" customFormat="1" ht="15.75" customHeight="1">
      <c r="A41" s="48"/>
      <c r="D41" s="4"/>
      <c r="E41" s="21"/>
      <c r="F41" s="4"/>
      <c r="G41" s="21"/>
      <c r="H41" s="4"/>
      <c r="I41" s="21"/>
      <c r="J41" s="4"/>
      <c r="K41" s="21"/>
      <c r="L41" s="4"/>
      <c r="M41" s="4"/>
      <c r="N41" s="4"/>
      <c r="O41" s="4"/>
      <c r="P41" s="4"/>
      <c r="Q41" s="4"/>
      <c r="R41" s="4"/>
      <c r="S41" s="4"/>
      <c r="T41" s="4"/>
      <c r="U41" s="21"/>
      <c r="V41" s="4"/>
      <c r="W41" s="21"/>
      <c r="X41" s="21"/>
      <c r="Y41" s="21"/>
      <c r="Z41" s="4"/>
      <c r="AA41" s="21"/>
      <c r="AB41" s="4"/>
    </row>
    <row r="42" spans="1:28" ht="15.75" customHeight="1">
      <c r="A42" s="42"/>
      <c r="D42" s="4"/>
      <c r="E42" s="21"/>
      <c r="F42" s="4"/>
      <c r="G42" s="21"/>
      <c r="H42" s="4"/>
      <c r="I42" s="50"/>
      <c r="J42" s="4"/>
      <c r="K42" s="21"/>
      <c r="L42" s="4"/>
      <c r="M42" s="4"/>
      <c r="N42" s="4"/>
      <c r="O42" s="4"/>
      <c r="P42" s="4"/>
      <c r="Q42" s="4"/>
      <c r="R42" s="4"/>
      <c r="S42" s="4"/>
      <c r="T42" s="4"/>
      <c r="U42" s="50"/>
      <c r="V42" s="4"/>
      <c r="W42" s="50"/>
      <c r="X42" s="21"/>
      <c r="Y42" s="21"/>
      <c r="Z42" s="4"/>
      <c r="AA42" s="21"/>
      <c r="AB42" s="4"/>
    </row>
    <row r="43" spans="1:28" ht="15.75" customHeight="1">
      <c r="A43" s="42"/>
      <c r="D43" s="4"/>
      <c r="E43" s="21"/>
      <c r="F43" s="4"/>
      <c r="G43" s="21"/>
      <c r="H43" s="4"/>
      <c r="I43" s="50"/>
      <c r="J43" s="4"/>
      <c r="K43" s="21"/>
      <c r="L43" s="4"/>
      <c r="M43" s="4"/>
      <c r="N43" s="4"/>
      <c r="O43" s="4"/>
      <c r="P43" s="4"/>
      <c r="Q43" s="4"/>
      <c r="R43" s="4"/>
      <c r="S43" s="4"/>
      <c r="T43" s="4"/>
      <c r="U43" s="50"/>
      <c r="V43" s="4"/>
      <c r="W43" s="50"/>
      <c r="X43" s="21"/>
      <c r="Y43" s="21"/>
      <c r="Z43" s="4"/>
      <c r="AA43" s="21"/>
      <c r="AB43" s="4"/>
    </row>
    <row r="44" spans="1:28" ht="15.75" customHeight="1">
      <c r="A44" s="42"/>
      <c r="D44" s="4"/>
      <c r="E44" s="21"/>
      <c r="F44" s="4"/>
      <c r="G44" s="21"/>
      <c r="H44" s="4"/>
      <c r="I44" s="50"/>
      <c r="J44" s="4"/>
      <c r="K44" s="21"/>
      <c r="L44" s="4"/>
      <c r="M44" s="4"/>
      <c r="N44" s="4"/>
      <c r="O44" s="4"/>
      <c r="P44" s="4"/>
      <c r="Q44" s="4"/>
      <c r="R44" s="4"/>
      <c r="S44" s="4"/>
      <c r="T44" s="4"/>
      <c r="U44" s="50"/>
      <c r="V44" s="4"/>
      <c r="W44" s="50"/>
      <c r="X44" s="21"/>
      <c r="Y44" s="21"/>
      <c r="Z44" s="4"/>
      <c r="AA44" s="21"/>
      <c r="AB44" s="4"/>
    </row>
    <row r="45" spans="1:28" ht="19.5" customHeight="1">
      <c r="A45" s="42"/>
      <c r="D45" s="4"/>
      <c r="E45" s="21"/>
      <c r="F45" s="4"/>
      <c r="G45" s="21"/>
      <c r="H45" s="4"/>
      <c r="I45" s="50"/>
      <c r="J45" s="4"/>
      <c r="K45" s="21"/>
      <c r="L45" s="4"/>
      <c r="M45" s="4"/>
      <c r="N45" s="4"/>
      <c r="O45" s="4"/>
      <c r="P45" s="4"/>
      <c r="Q45" s="4"/>
      <c r="R45" s="4"/>
      <c r="S45" s="4"/>
      <c r="T45" s="4"/>
      <c r="U45" s="50"/>
      <c r="V45" s="4"/>
      <c r="W45" s="50"/>
      <c r="X45" s="21"/>
      <c r="Y45" s="21"/>
      <c r="Z45" s="4"/>
      <c r="AA45" s="21"/>
      <c r="AB45" s="4"/>
    </row>
    <row r="110" spans="1:28" ht="15.75" customHeight="1">
      <c r="A110" s="42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</row>
    <row r="138" spans="4:28" ht="15.75" customHeight="1">
      <c r="D138" s="44"/>
      <c r="E138" s="44"/>
      <c r="F138" s="44"/>
      <c r="G138" s="44"/>
      <c r="H138" s="44"/>
      <c r="I138" s="44"/>
      <c r="J138" s="20">
        <v>0</v>
      </c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</row>
    <row r="279" spans="4:28" ht="15.75" customHeight="1">
      <c r="D279" s="20">
        <v>-22981833</v>
      </c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</row>
  </sheetData>
  <sheetProtection/>
  <mergeCells count="4">
    <mergeCell ref="J7:L7"/>
    <mergeCell ref="N7:V7"/>
    <mergeCell ref="P8:T8"/>
    <mergeCell ref="F6:X6"/>
  </mergeCells>
  <printOptions/>
  <pageMargins left="0.4" right="0.4" top="0.5" bottom="0.6" header="0.49" footer="0.4"/>
  <pageSetup firstPageNumber="7" useFirstPageNumber="1" fitToHeight="0" fitToWidth="2" horizontalDpi="1200" verticalDpi="1200" orientation="landscape" paperSize="9" scale="78" r:id="rId1"/>
  <headerFooter>
    <oddFooter>&amp;R&amp;"Arial Unicode MS,Regular"&amp;9&amp;P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Y274"/>
  <sheetViews>
    <sheetView zoomScaleSheetLayoutView="100" zoomScalePageLayoutView="0" workbookViewId="0" topLeftCell="A16">
      <selection activeCell="J39" sqref="J38:J39"/>
    </sheetView>
  </sheetViews>
  <sheetFormatPr defaultColWidth="9.140625" defaultRowHeight="15.75" customHeight="1"/>
  <cols>
    <col min="1" max="2" width="1.7109375" style="3" customWidth="1"/>
    <col min="3" max="3" width="35.57421875" style="3" customWidth="1"/>
    <col min="4" max="4" width="0.71875" style="2" customWidth="1"/>
    <col min="5" max="5" width="5.28125" style="26" customWidth="1"/>
    <col min="6" max="6" width="11.28125" style="2" customWidth="1"/>
    <col min="7" max="7" width="0.85546875" style="26" customWidth="1"/>
    <col min="8" max="8" width="12.7109375" style="3" customWidth="1"/>
    <col min="9" max="9" width="0.85546875" style="3" customWidth="1"/>
    <col min="10" max="10" width="10.7109375" style="26" customWidth="1"/>
    <col min="11" max="11" width="0.85546875" style="26" customWidth="1"/>
    <col min="12" max="12" width="12.421875" style="26" customWidth="1"/>
    <col min="13" max="13" width="0.85546875" style="26" customWidth="1"/>
    <col min="14" max="14" width="14.140625" style="26" bestFit="1" customWidth="1"/>
    <col min="15" max="15" width="0.85546875" style="26" customWidth="1"/>
    <col min="16" max="16" width="12.421875" style="26" customWidth="1"/>
    <col min="17" max="17" width="0.85546875" style="26" customWidth="1"/>
    <col min="18" max="18" width="13.7109375" style="6" customWidth="1"/>
    <col min="19" max="16384" width="9.140625" style="6" customWidth="1"/>
  </cols>
  <sheetData>
    <row r="1" spans="1:18" ht="21.75" customHeight="1">
      <c r="A1" s="1" t="s">
        <v>0</v>
      </c>
      <c r="B1" s="1"/>
      <c r="C1" s="1"/>
      <c r="H1" s="1"/>
      <c r="I1" s="1"/>
      <c r="J1" s="1"/>
      <c r="K1" s="1"/>
      <c r="L1" s="3"/>
      <c r="M1" s="3"/>
      <c r="N1" s="3"/>
      <c r="O1" s="3"/>
      <c r="P1" s="3"/>
      <c r="R1" s="5" t="s">
        <v>3</v>
      </c>
    </row>
    <row r="2" spans="1:18" ht="21.75" customHeight="1">
      <c r="A2" s="1" t="s">
        <v>147</v>
      </c>
      <c r="B2" s="1"/>
      <c r="C2" s="1"/>
      <c r="H2" s="1"/>
      <c r="I2" s="1"/>
      <c r="J2" s="1"/>
      <c r="K2" s="1"/>
      <c r="L2" s="3"/>
      <c r="M2" s="3"/>
      <c r="N2" s="3"/>
      <c r="O2" s="3"/>
      <c r="P2" s="3"/>
      <c r="R2" s="1"/>
    </row>
    <row r="3" spans="1:18" ht="21.75" customHeight="1">
      <c r="A3" s="7" t="str">
        <f>'5-6'!A3</f>
        <v>สำหรับงวดสามเดือนสิ้นสุดวันที่ 31 มีนาคม พ.ศ. 2562</v>
      </c>
      <c r="B3" s="7"/>
      <c r="C3" s="7"/>
      <c r="D3" s="8"/>
      <c r="E3" s="28"/>
      <c r="F3" s="8"/>
      <c r="G3" s="28"/>
      <c r="H3" s="7"/>
      <c r="I3" s="7"/>
      <c r="J3" s="7"/>
      <c r="K3" s="7"/>
      <c r="L3" s="9"/>
      <c r="M3" s="9"/>
      <c r="N3" s="9"/>
      <c r="O3" s="9"/>
      <c r="P3" s="9"/>
      <c r="Q3" s="28"/>
      <c r="R3" s="7"/>
    </row>
    <row r="4" spans="1:18" s="89" customFormat="1" ht="21" customHeight="1">
      <c r="A4" s="68"/>
      <c r="B4" s="73"/>
      <c r="C4" s="73"/>
      <c r="D4" s="86"/>
      <c r="E4" s="87"/>
      <c r="F4" s="72"/>
      <c r="G4" s="87"/>
      <c r="H4" s="72"/>
      <c r="I4" s="72"/>
      <c r="J4" s="87"/>
      <c r="K4" s="87"/>
      <c r="L4" s="72"/>
      <c r="M4" s="72"/>
      <c r="N4" s="72"/>
      <c r="O4" s="72"/>
      <c r="P4" s="72"/>
      <c r="Q4" s="88"/>
      <c r="R4" s="72"/>
    </row>
    <row r="5" spans="1:18" s="89" customFormat="1" ht="21" customHeight="1">
      <c r="A5" s="73"/>
      <c r="B5" s="73"/>
      <c r="C5" s="73"/>
      <c r="D5" s="90"/>
      <c r="E5" s="88"/>
      <c r="F5" s="91"/>
      <c r="G5" s="92"/>
      <c r="H5" s="93"/>
      <c r="I5" s="93"/>
      <c r="J5" s="93"/>
      <c r="K5" s="93"/>
      <c r="L5" s="93"/>
      <c r="M5" s="93"/>
      <c r="N5" s="93"/>
      <c r="O5" s="93"/>
      <c r="P5" s="93"/>
      <c r="Q5" s="92"/>
      <c r="R5" s="94" t="s">
        <v>145</v>
      </c>
    </row>
    <row r="6" spans="1:18" s="89" customFormat="1" ht="21" customHeight="1">
      <c r="A6" s="73"/>
      <c r="B6" s="73"/>
      <c r="C6" s="73"/>
      <c r="D6" s="90"/>
      <c r="E6" s="88"/>
      <c r="F6" s="90"/>
      <c r="G6" s="88"/>
      <c r="H6" s="73"/>
      <c r="I6" s="73"/>
      <c r="J6" s="155" t="s">
        <v>52</v>
      </c>
      <c r="K6" s="155"/>
      <c r="L6" s="155"/>
      <c r="M6" s="95"/>
      <c r="N6" s="155" t="s">
        <v>56</v>
      </c>
      <c r="O6" s="155"/>
      <c r="P6" s="155"/>
      <c r="Q6" s="88"/>
      <c r="R6" s="87"/>
    </row>
    <row r="7" spans="1:18" s="89" customFormat="1" ht="21" customHeight="1">
      <c r="A7" s="73"/>
      <c r="B7" s="73"/>
      <c r="C7" s="73"/>
      <c r="D7" s="90"/>
      <c r="E7" s="88"/>
      <c r="F7" s="90"/>
      <c r="G7" s="88"/>
      <c r="H7" s="73"/>
      <c r="I7" s="73"/>
      <c r="J7" s="95"/>
      <c r="K7" s="95"/>
      <c r="L7" s="95"/>
      <c r="M7" s="95"/>
      <c r="N7" s="96" t="s">
        <v>205</v>
      </c>
      <c r="O7" s="95"/>
      <c r="P7" s="95"/>
      <c r="Q7" s="88"/>
      <c r="R7" s="87"/>
    </row>
    <row r="8" spans="1:18" s="89" customFormat="1" ht="21" customHeight="1">
      <c r="A8" s="73"/>
      <c r="B8" s="73"/>
      <c r="C8" s="73"/>
      <c r="D8" s="90"/>
      <c r="E8" s="88"/>
      <c r="F8" s="90"/>
      <c r="G8" s="88"/>
      <c r="H8" s="73"/>
      <c r="I8" s="73"/>
      <c r="J8" s="95"/>
      <c r="K8" s="95"/>
      <c r="L8" s="95"/>
      <c r="M8" s="95"/>
      <c r="N8" s="87" t="s">
        <v>197</v>
      </c>
      <c r="O8" s="95"/>
      <c r="P8" s="95"/>
      <c r="Q8" s="88"/>
      <c r="R8" s="87"/>
    </row>
    <row r="9" spans="1:18" s="89" customFormat="1" ht="21" customHeight="1">
      <c r="A9" s="73"/>
      <c r="B9" s="73"/>
      <c r="C9" s="73"/>
      <c r="D9" s="90"/>
      <c r="E9" s="88"/>
      <c r="F9" s="90"/>
      <c r="G9" s="88"/>
      <c r="H9" s="73"/>
      <c r="I9" s="73"/>
      <c r="J9" s="95"/>
      <c r="K9" s="95"/>
      <c r="L9" s="95"/>
      <c r="M9" s="95"/>
      <c r="N9" s="87" t="s">
        <v>199</v>
      </c>
      <c r="O9" s="87"/>
      <c r="P9" s="87" t="s">
        <v>81</v>
      </c>
      <c r="Q9" s="88"/>
      <c r="R9" s="87"/>
    </row>
    <row r="10" spans="1:18" s="89" customFormat="1" ht="21" customHeight="1">
      <c r="A10" s="68"/>
      <c r="B10" s="73"/>
      <c r="C10" s="73"/>
      <c r="D10" s="90"/>
      <c r="E10" s="88"/>
      <c r="F10" s="87" t="s">
        <v>96</v>
      </c>
      <c r="G10" s="87"/>
      <c r="H10" s="87"/>
      <c r="I10" s="87"/>
      <c r="J10" s="87" t="s">
        <v>84</v>
      </c>
      <c r="K10" s="87"/>
      <c r="L10" s="87"/>
      <c r="M10" s="87"/>
      <c r="N10" s="87" t="s">
        <v>201</v>
      </c>
      <c r="O10" s="87"/>
      <c r="P10" s="87" t="s">
        <v>86</v>
      </c>
      <c r="Q10" s="87"/>
      <c r="R10" s="87" t="s">
        <v>89</v>
      </c>
    </row>
    <row r="11" spans="1:18" s="89" customFormat="1" ht="21" customHeight="1">
      <c r="A11" s="68"/>
      <c r="B11" s="73"/>
      <c r="C11" s="73"/>
      <c r="D11" s="90"/>
      <c r="E11" s="88"/>
      <c r="F11" s="87" t="s">
        <v>90</v>
      </c>
      <c r="G11" s="87"/>
      <c r="H11" s="87" t="s">
        <v>97</v>
      </c>
      <c r="I11" s="87"/>
      <c r="J11" s="87" t="s">
        <v>92</v>
      </c>
      <c r="K11" s="87"/>
      <c r="L11" s="87" t="s">
        <v>55</v>
      </c>
      <c r="M11" s="87"/>
      <c r="N11" s="67" t="s">
        <v>203</v>
      </c>
      <c r="O11" s="67"/>
      <c r="P11" s="67" t="s">
        <v>152</v>
      </c>
      <c r="Q11" s="87"/>
      <c r="R11" s="87" t="s">
        <v>45</v>
      </c>
    </row>
    <row r="12" spans="1:18" s="89" customFormat="1" ht="21" customHeight="1">
      <c r="A12" s="68"/>
      <c r="B12" s="73"/>
      <c r="C12" s="73"/>
      <c r="D12" s="90"/>
      <c r="E12" s="88"/>
      <c r="F12" s="65" t="s">
        <v>8</v>
      </c>
      <c r="G12" s="97"/>
      <c r="H12" s="65" t="s">
        <v>8</v>
      </c>
      <c r="I12" s="87"/>
      <c r="J12" s="65" t="s">
        <v>8</v>
      </c>
      <c r="K12" s="97"/>
      <c r="L12" s="65" t="s">
        <v>8</v>
      </c>
      <c r="M12" s="67"/>
      <c r="N12" s="65" t="s">
        <v>8</v>
      </c>
      <c r="P12" s="65" t="s">
        <v>8</v>
      </c>
      <c r="Q12" s="87"/>
      <c r="R12" s="65" t="s">
        <v>8</v>
      </c>
    </row>
    <row r="13" spans="1:17" s="89" customFormat="1" ht="7.5" customHeight="1">
      <c r="A13" s="68"/>
      <c r="B13" s="73"/>
      <c r="C13" s="73"/>
      <c r="D13" s="90"/>
      <c r="E13" s="88"/>
      <c r="F13" s="73"/>
      <c r="G13" s="88"/>
      <c r="H13" s="90"/>
      <c r="I13" s="90"/>
      <c r="J13" s="73"/>
      <c r="K13" s="88"/>
      <c r="L13" s="88"/>
      <c r="M13" s="88"/>
      <c r="N13" s="88"/>
      <c r="O13" s="88"/>
      <c r="P13" s="88"/>
      <c r="Q13" s="88"/>
    </row>
    <row r="14" spans="1:18" s="89" customFormat="1" ht="21" customHeight="1">
      <c r="A14" s="68" t="s">
        <v>158</v>
      </c>
      <c r="B14" s="98"/>
      <c r="C14" s="73"/>
      <c r="D14" s="90"/>
      <c r="E14" s="88"/>
      <c r="F14" s="89">
        <v>373000</v>
      </c>
      <c r="H14" s="89">
        <v>3680616</v>
      </c>
      <c r="J14" s="89">
        <v>37300</v>
      </c>
      <c r="L14" s="89">
        <v>8885728</v>
      </c>
      <c r="N14" s="72">
        <v>0</v>
      </c>
      <c r="P14" s="72">
        <v>0</v>
      </c>
      <c r="R14" s="89">
        <f>SUM(F14:L14)</f>
        <v>12976644</v>
      </c>
    </row>
    <row r="15" spans="1:18" s="89" customFormat="1" ht="21" customHeight="1">
      <c r="A15" s="68" t="s">
        <v>148</v>
      </c>
      <c r="B15" s="98"/>
      <c r="C15" s="73"/>
      <c r="D15" s="90"/>
      <c r="E15" s="88"/>
      <c r="Q15" s="99"/>
      <c r="R15" s="72"/>
    </row>
    <row r="16" spans="1:18" s="89" customFormat="1" ht="21" customHeight="1">
      <c r="A16" s="73" t="s">
        <v>75</v>
      </c>
      <c r="C16" s="73"/>
      <c r="D16" s="90"/>
      <c r="E16" s="88"/>
      <c r="F16" s="76">
        <v>0</v>
      </c>
      <c r="G16" s="99"/>
      <c r="H16" s="76">
        <v>0</v>
      </c>
      <c r="I16" s="72"/>
      <c r="J16" s="76">
        <v>0</v>
      </c>
      <c r="K16" s="88"/>
      <c r="L16" s="76">
        <v>770193</v>
      </c>
      <c r="M16" s="72"/>
      <c r="N16" s="76">
        <v>0</v>
      </c>
      <c r="O16" s="72"/>
      <c r="P16" s="76">
        <f>SUM(N16:O16)</f>
        <v>0</v>
      </c>
      <c r="Q16" s="88"/>
      <c r="R16" s="92">
        <f>SUM(L16,J16,H16,F16)</f>
        <v>770193</v>
      </c>
    </row>
    <row r="17" spans="1:18" s="89" customFormat="1" ht="7.5" customHeight="1">
      <c r="A17" s="73"/>
      <c r="B17" s="73"/>
      <c r="C17" s="73"/>
      <c r="D17" s="90"/>
      <c r="E17" s="88"/>
      <c r="F17" s="72"/>
      <c r="G17" s="99"/>
      <c r="H17" s="72"/>
      <c r="I17" s="99"/>
      <c r="J17" s="72"/>
      <c r="K17" s="99"/>
      <c r="L17" s="72"/>
      <c r="M17" s="72"/>
      <c r="N17" s="72"/>
      <c r="O17" s="72"/>
      <c r="P17" s="72"/>
      <c r="Q17" s="99"/>
      <c r="R17" s="72"/>
    </row>
    <row r="18" spans="1:18" s="89" customFormat="1" ht="21" customHeight="1" thickBot="1">
      <c r="A18" s="68" t="s">
        <v>159</v>
      </c>
      <c r="B18" s="73"/>
      <c r="C18" s="73"/>
      <c r="D18" s="90"/>
      <c r="E18" s="88"/>
      <c r="F18" s="81">
        <f>SUM(F14:F16)</f>
        <v>373000</v>
      </c>
      <c r="G18" s="99"/>
      <c r="H18" s="81">
        <f>SUM(H14:H16)</f>
        <v>3680616</v>
      </c>
      <c r="I18" s="99"/>
      <c r="J18" s="81">
        <f>SUM(J14:J16)</f>
        <v>37300</v>
      </c>
      <c r="K18" s="99"/>
      <c r="L18" s="81">
        <f>SUM(L14:L16)</f>
        <v>9655921</v>
      </c>
      <c r="M18" s="72"/>
      <c r="N18" s="81">
        <f>SUM(N14:N16)</f>
        <v>0</v>
      </c>
      <c r="O18" s="72"/>
      <c r="P18" s="81">
        <f>SUM(P14:P16)</f>
        <v>0</v>
      </c>
      <c r="Q18" s="99"/>
      <c r="R18" s="81">
        <f>SUM(R14:R16)</f>
        <v>13746837</v>
      </c>
    </row>
    <row r="19" spans="1:18" s="89" customFormat="1" ht="21" customHeight="1" thickTop="1">
      <c r="A19" s="68"/>
      <c r="B19" s="73"/>
      <c r="C19" s="73"/>
      <c r="D19" s="90"/>
      <c r="E19" s="88"/>
      <c r="F19" s="72"/>
      <c r="G19" s="99"/>
      <c r="H19" s="72"/>
      <c r="I19" s="99"/>
      <c r="J19" s="72"/>
      <c r="K19" s="99"/>
      <c r="L19" s="72"/>
      <c r="M19" s="72"/>
      <c r="N19" s="72"/>
      <c r="O19" s="72"/>
      <c r="P19" s="72"/>
      <c r="Q19" s="99"/>
      <c r="R19" s="72"/>
    </row>
    <row r="20" spans="1:18" s="89" customFormat="1" ht="21" customHeight="1">
      <c r="A20" s="68" t="s">
        <v>192</v>
      </c>
      <c r="B20" s="73"/>
      <c r="C20" s="73"/>
      <c r="D20" s="90"/>
      <c r="E20" s="88"/>
      <c r="F20" s="139">
        <v>373000</v>
      </c>
      <c r="H20" s="139">
        <v>3680616</v>
      </c>
      <c r="J20" s="139">
        <v>37300</v>
      </c>
      <c r="L20" s="139">
        <v>11626023</v>
      </c>
      <c r="M20" s="72"/>
      <c r="N20" s="141">
        <v>-16007</v>
      </c>
      <c r="O20" s="72"/>
      <c r="P20" s="141">
        <v>-16007</v>
      </c>
      <c r="Q20" s="99"/>
      <c r="R20" s="141">
        <f>SUM(F20:L20,P20)</f>
        <v>15700932</v>
      </c>
    </row>
    <row r="21" spans="1:18" s="89" customFormat="1" ht="21" customHeight="1">
      <c r="A21" s="68" t="s">
        <v>148</v>
      </c>
      <c r="B21" s="98"/>
      <c r="C21" s="73"/>
      <c r="D21" s="90"/>
      <c r="E21" s="88"/>
      <c r="F21" s="139"/>
      <c r="H21" s="139"/>
      <c r="J21" s="139"/>
      <c r="L21" s="139"/>
      <c r="N21" s="139"/>
      <c r="P21" s="139"/>
      <c r="R21" s="139"/>
    </row>
    <row r="22" spans="1:18" s="89" customFormat="1" ht="21" customHeight="1">
      <c r="A22" s="73" t="s">
        <v>75</v>
      </c>
      <c r="C22" s="73"/>
      <c r="D22" s="90"/>
      <c r="E22" s="88"/>
      <c r="F22" s="140">
        <v>0</v>
      </c>
      <c r="G22" s="99"/>
      <c r="H22" s="140">
        <v>0</v>
      </c>
      <c r="I22" s="72"/>
      <c r="J22" s="140">
        <v>0</v>
      </c>
      <c r="K22" s="88"/>
      <c r="L22" s="140">
        <f>'5-6'!J32</f>
        <v>1015344</v>
      </c>
      <c r="M22" s="72"/>
      <c r="N22" s="140">
        <v>0</v>
      </c>
      <c r="O22" s="72"/>
      <c r="P22" s="140">
        <v>0</v>
      </c>
      <c r="Q22" s="88"/>
      <c r="R22" s="140">
        <f>SUM(F22:L22,P22)</f>
        <v>1015344</v>
      </c>
    </row>
    <row r="23" spans="1:18" s="89" customFormat="1" ht="7.5" customHeight="1">
      <c r="A23" s="73"/>
      <c r="B23" s="73"/>
      <c r="C23" s="73"/>
      <c r="D23" s="90"/>
      <c r="E23" s="88"/>
      <c r="F23" s="141"/>
      <c r="G23" s="99"/>
      <c r="H23" s="141"/>
      <c r="I23" s="99"/>
      <c r="J23" s="141"/>
      <c r="K23" s="99"/>
      <c r="L23" s="141"/>
      <c r="M23" s="72"/>
      <c r="N23" s="141"/>
      <c r="O23" s="72"/>
      <c r="P23" s="141"/>
      <c r="Q23" s="99"/>
      <c r="R23" s="141"/>
    </row>
    <row r="24" spans="1:18" s="89" customFormat="1" ht="21" customHeight="1" thickBot="1">
      <c r="A24" s="68" t="s">
        <v>193</v>
      </c>
      <c r="B24" s="73"/>
      <c r="C24" s="73"/>
      <c r="D24" s="90"/>
      <c r="E24" s="88"/>
      <c r="F24" s="142">
        <f>SUM(F20:F22)</f>
        <v>373000</v>
      </c>
      <c r="G24" s="99"/>
      <c r="H24" s="142">
        <f>SUM(H20:H22)</f>
        <v>3680616</v>
      </c>
      <c r="I24" s="99"/>
      <c r="J24" s="142">
        <f>SUM(J20:J22)</f>
        <v>37300</v>
      </c>
      <c r="K24" s="99"/>
      <c r="L24" s="142">
        <f>SUM(L20:L22)</f>
        <v>12641367</v>
      </c>
      <c r="M24" s="72"/>
      <c r="N24" s="142">
        <f>SUM(N20:N22)</f>
        <v>-16007</v>
      </c>
      <c r="O24" s="72"/>
      <c r="P24" s="142">
        <f>SUM(P20:P22)</f>
        <v>-16007</v>
      </c>
      <c r="Q24" s="99"/>
      <c r="R24" s="142">
        <f>SUM(R20:R22)</f>
        <v>16716276</v>
      </c>
    </row>
    <row r="25" spans="1:18" s="89" customFormat="1" ht="22.5" customHeight="1" thickTop="1">
      <c r="A25" s="68"/>
      <c r="B25" s="73"/>
      <c r="C25" s="73"/>
      <c r="D25" s="90"/>
      <c r="E25" s="88"/>
      <c r="F25" s="72"/>
      <c r="G25" s="99"/>
      <c r="H25" s="72"/>
      <c r="I25" s="99"/>
      <c r="J25" s="72"/>
      <c r="K25" s="99"/>
      <c r="L25" s="72"/>
      <c r="M25" s="72"/>
      <c r="N25" s="72"/>
      <c r="O25" s="72"/>
      <c r="P25" s="72"/>
      <c r="Q25" s="99"/>
      <c r="R25" s="72"/>
    </row>
    <row r="26" spans="1:18" s="89" customFormat="1" ht="25.5" customHeight="1">
      <c r="A26" s="68"/>
      <c r="B26" s="73"/>
      <c r="C26" s="73"/>
      <c r="D26" s="90"/>
      <c r="E26" s="88"/>
      <c r="F26" s="72"/>
      <c r="G26" s="99"/>
      <c r="H26" s="72"/>
      <c r="I26" s="99"/>
      <c r="J26" s="72"/>
      <c r="K26" s="99"/>
      <c r="L26" s="72"/>
      <c r="M26" s="72"/>
      <c r="N26" s="72"/>
      <c r="O26" s="72"/>
      <c r="P26" s="72"/>
      <c r="Q26" s="99"/>
      <c r="R26" s="72"/>
    </row>
    <row r="27" spans="1:18" ht="21.75" customHeight="1">
      <c r="A27" s="9" t="str">
        <f>'2-4'!A51:L51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27" s="9"/>
      <c r="C27" s="9"/>
      <c r="D27" s="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2" ht="15.75" customHeight="1">
      <c r="A28" s="6"/>
      <c r="B28" s="32"/>
    </row>
    <row r="29" spans="1:25" ht="13.5">
      <c r="A29" s="1"/>
      <c r="D29" s="85"/>
      <c r="E29" s="6"/>
      <c r="F29" s="4"/>
      <c r="G29" s="6"/>
      <c r="H29" s="4"/>
      <c r="I29" s="4"/>
      <c r="J29" s="6"/>
      <c r="K29" s="6"/>
      <c r="L29" s="4"/>
      <c r="M29" s="4"/>
      <c r="N29" s="4"/>
      <c r="O29" s="4"/>
      <c r="P29" s="4"/>
      <c r="Q29" s="6"/>
      <c r="R29" s="4"/>
      <c r="S29" s="3"/>
      <c r="U29" s="3"/>
      <c r="V29" s="3"/>
      <c r="W29" s="3"/>
      <c r="X29" s="3"/>
      <c r="Y29" s="3"/>
    </row>
    <row r="30" spans="1:25" ht="13.5">
      <c r="A30" s="1"/>
      <c r="D30" s="85"/>
      <c r="E30" s="6"/>
      <c r="F30" s="4"/>
      <c r="G30" s="6"/>
      <c r="H30" s="4"/>
      <c r="I30" s="4"/>
      <c r="J30" s="6"/>
      <c r="K30" s="6"/>
      <c r="L30" s="4"/>
      <c r="M30" s="4"/>
      <c r="N30" s="4"/>
      <c r="O30" s="4"/>
      <c r="P30" s="4"/>
      <c r="Q30" s="6"/>
      <c r="R30" s="4"/>
      <c r="S30" s="3"/>
      <c r="U30" s="3"/>
      <c r="V30" s="3"/>
      <c r="W30" s="3"/>
      <c r="X30" s="3"/>
      <c r="Y30" s="3"/>
    </row>
    <row r="31" spans="1:25" ht="13.5">
      <c r="A31" s="1"/>
      <c r="D31" s="85"/>
      <c r="E31" s="6"/>
      <c r="F31" s="4"/>
      <c r="G31" s="6"/>
      <c r="H31" s="4"/>
      <c r="I31" s="4"/>
      <c r="J31" s="6"/>
      <c r="K31" s="6"/>
      <c r="L31" s="4"/>
      <c r="M31" s="4"/>
      <c r="N31" s="4"/>
      <c r="O31" s="4"/>
      <c r="P31" s="4"/>
      <c r="Q31" s="6"/>
      <c r="R31" s="4"/>
      <c r="S31" s="3"/>
      <c r="U31" s="3"/>
      <c r="V31" s="3"/>
      <c r="W31" s="3"/>
      <c r="X31" s="3"/>
      <c r="Y31" s="3"/>
    </row>
    <row r="32" spans="1:25" ht="15.75" customHeight="1">
      <c r="A32" s="1"/>
      <c r="D32" s="85"/>
      <c r="E32" s="6"/>
      <c r="F32" s="4"/>
      <c r="G32" s="6"/>
      <c r="H32" s="4"/>
      <c r="I32" s="4"/>
      <c r="J32" s="6"/>
      <c r="K32" s="6"/>
      <c r="L32" s="4"/>
      <c r="M32" s="4"/>
      <c r="N32" s="4"/>
      <c r="O32" s="4"/>
      <c r="P32" s="4"/>
      <c r="Q32" s="6"/>
      <c r="R32" s="4"/>
      <c r="S32" s="3"/>
      <c r="U32" s="3"/>
      <c r="V32" s="3"/>
      <c r="W32" s="3"/>
      <c r="X32" s="3"/>
      <c r="Y32" s="3"/>
    </row>
    <row r="51" ht="6" customHeight="1"/>
    <row r="104" ht="15.75" customHeight="1">
      <c r="A104" s="1" t="s">
        <v>241</v>
      </c>
    </row>
    <row r="106" ht="15.75" customHeight="1">
      <c r="A106" s="3" t="s">
        <v>95</v>
      </c>
    </row>
    <row r="120" ht="15.75" customHeight="1">
      <c r="A120" s="3" t="s">
        <v>80</v>
      </c>
    </row>
    <row r="121" ht="15.75" customHeight="1">
      <c r="F121" s="2">
        <v>-88637</v>
      </c>
    </row>
    <row r="125" spans="1:10" ht="15.75" customHeight="1">
      <c r="A125" s="3" t="s">
        <v>98</v>
      </c>
      <c r="J125" s="26">
        <v>0</v>
      </c>
    </row>
    <row r="127" ht="15.75" customHeight="1">
      <c r="A127" s="3" t="s">
        <v>99</v>
      </c>
    </row>
    <row r="220" ht="15.75" customHeight="1">
      <c r="H220" s="3">
        <v>-3919314</v>
      </c>
    </row>
    <row r="222" ht="15.75" customHeight="1">
      <c r="J222" s="26">
        <v>501672871</v>
      </c>
    </row>
    <row r="226" ht="15.75" customHeight="1">
      <c r="H226" s="3">
        <v>-667520</v>
      </c>
    </row>
    <row r="235" ht="15.75" customHeight="1">
      <c r="J235" s="26">
        <v>-164565164</v>
      </c>
    </row>
    <row r="239" ht="15.75" customHeight="1">
      <c r="F239" s="2">
        <v>-89985371</v>
      </c>
    </row>
    <row r="274" ht="15.75" customHeight="1">
      <c r="F274" s="2">
        <v>-22981833</v>
      </c>
    </row>
  </sheetData>
  <sheetProtection/>
  <mergeCells count="2">
    <mergeCell ref="J6:L6"/>
    <mergeCell ref="N6:P6"/>
  </mergeCells>
  <printOptions/>
  <pageMargins left="0.5" right="0.5" top="0.5" bottom="0.6" header="0.49" footer="0.4"/>
  <pageSetup firstPageNumber="8" useFirstPageNumber="1" fitToHeight="0" fitToWidth="1" horizontalDpi="1200" verticalDpi="1200" orientation="landscape" paperSize="9" r:id="rId1"/>
  <headerFooter>
    <oddFooter>&amp;R&amp;"Arial Unicode MS,Regular"&amp;9&amp;P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L180"/>
  <sheetViews>
    <sheetView tabSelected="1" zoomScale="115" zoomScaleNormal="115" zoomScaleSheetLayoutView="115" zoomScalePageLayoutView="0" workbookViewId="0" topLeftCell="A106">
      <selection activeCell="D112" sqref="D112"/>
    </sheetView>
  </sheetViews>
  <sheetFormatPr defaultColWidth="9.140625" defaultRowHeight="16.5" customHeight="1"/>
  <cols>
    <col min="1" max="2" width="1.1484375" style="73" customWidth="1"/>
    <col min="3" max="3" width="39.140625" style="73" customWidth="1"/>
    <col min="4" max="4" width="6.7109375" style="90" customWidth="1"/>
    <col min="5" max="5" width="0.85546875" style="73" customWidth="1"/>
    <col min="6" max="6" width="10.7109375" style="72" customWidth="1"/>
    <col min="7" max="7" width="0.85546875" style="73" customWidth="1"/>
    <col min="8" max="8" width="10.7109375" style="72" customWidth="1"/>
    <col min="9" max="9" width="0.85546875" style="90" customWidth="1"/>
    <col min="10" max="10" width="10.7109375" style="72" customWidth="1"/>
    <col min="11" max="11" width="0.85546875" style="73" customWidth="1"/>
    <col min="12" max="12" width="10.7109375" style="72" customWidth="1"/>
    <col min="13" max="16384" width="9.140625" style="89" customWidth="1"/>
  </cols>
  <sheetData>
    <row r="1" spans="1:12" ht="16.5" customHeight="1">
      <c r="A1" s="68" t="s">
        <v>0</v>
      </c>
      <c r="B1" s="68"/>
      <c r="C1" s="68"/>
      <c r="G1" s="100"/>
      <c r="I1" s="101"/>
      <c r="K1" s="100"/>
      <c r="L1" s="102" t="s">
        <v>3</v>
      </c>
    </row>
    <row r="2" spans="1:11" ht="16.5" customHeight="1">
      <c r="A2" s="68" t="s">
        <v>100</v>
      </c>
      <c r="B2" s="68"/>
      <c r="C2" s="68"/>
      <c r="G2" s="100"/>
      <c r="I2" s="101"/>
      <c r="K2" s="100"/>
    </row>
    <row r="3" spans="1:12" ht="16.5" customHeight="1">
      <c r="A3" s="103" t="str">
        <f>'5-6'!A3</f>
        <v>สำหรับงวดสามเดือนสิ้นสุดวันที่ 31 มีนาคม พ.ศ. 2562</v>
      </c>
      <c r="B3" s="103"/>
      <c r="C3" s="103"/>
      <c r="D3" s="91"/>
      <c r="E3" s="93"/>
      <c r="F3" s="76"/>
      <c r="G3" s="104"/>
      <c r="H3" s="76"/>
      <c r="I3" s="105"/>
      <c r="J3" s="76"/>
      <c r="K3" s="104"/>
      <c r="L3" s="76"/>
    </row>
    <row r="4" spans="7:11" ht="16.5" customHeight="1">
      <c r="G4" s="100"/>
      <c r="I4" s="101"/>
      <c r="K4" s="100"/>
    </row>
    <row r="5" spans="1:12" ht="16.5" customHeight="1">
      <c r="A5" s="89"/>
      <c r="D5" s="95"/>
      <c r="E5" s="68"/>
      <c r="F5" s="76"/>
      <c r="G5" s="106"/>
      <c r="H5" s="56" t="s">
        <v>2</v>
      </c>
      <c r="I5" s="107"/>
      <c r="J5" s="76"/>
      <c r="K5" s="106"/>
      <c r="L5" s="56" t="s">
        <v>145</v>
      </c>
    </row>
    <row r="6" spans="4:12" ht="16.5" customHeight="1">
      <c r="D6" s="95"/>
      <c r="E6" s="68"/>
      <c r="F6" s="60" t="s">
        <v>191</v>
      </c>
      <c r="G6" s="68"/>
      <c r="H6" s="60" t="s">
        <v>157</v>
      </c>
      <c r="I6" s="95"/>
      <c r="J6" s="60" t="s">
        <v>191</v>
      </c>
      <c r="K6" s="68"/>
      <c r="L6" s="60" t="s">
        <v>157</v>
      </c>
    </row>
    <row r="7" spans="4:12" ht="16.5" customHeight="1">
      <c r="D7" s="108" t="s">
        <v>7</v>
      </c>
      <c r="E7" s="68"/>
      <c r="F7" s="56" t="s">
        <v>8</v>
      </c>
      <c r="G7" s="68"/>
      <c r="H7" s="56" t="s">
        <v>8</v>
      </c>
      <c r="I7" s="95"/>
      <c r="J7" s="56" t="s">
        <v>8</v>
      </c>
      <c r="K7" s="68"/>
      <c r="L7" s="56" t="s">
        <v>8</v>
      </c>
    </row>
    <row r="8" spans="1:11" ht="16.5" customHeight="1">
      <c r="A8" s="68" t="s">
        <v>101</v>
      </c>
      <c r="F8" s="143"/>
      <c r="G8" s="100"/>
      <c r="I8" s="101"/>
      <c r="J8" s="143"/>
      <c r="K8" s="100"/>
    </row>
    <row r="9" spans="1:12" ht="16.5" customHeight="1">
      <c r="A9" s="73" t="s">
        <v>102</v>
      </c>
      <c r="F9" s="144">
        <f>'5-6'!F29</f>
        <v>1190101</v>
      </c>
      <c r="G9" s="83"/>
      <c r="H9" s="70">
        <v>1913512</v>
      </c>
      <c r="I9" s="74"/>
      <c r="J9" s="144">
        <f>'5-6'!J32</f>
        <v>1015344</v>
      </c>
      <c r="K9" s="83"/>
      <c r="L9" s="70">
        <v>770146</v>
      </c>
    </row>
    <row r="10" spans="1:12" ht="16.5" customHeight="1">
      <c r="A10" s="73" t="s">
        <v>103</v>
      </c>
      <c r="F10" s="144"/>
      <c r="G10" s="83"/>
      <c r="H10" s="70"/>
      <c r="I10" s="74"/>
      <c r="J10" s="144"/>
      <c r="K10" s="83"/>
      <c r="L10" s="70"/>
    </row>
    <row r="11" spans="1:12" ht="16.5" customHeight="1">
      <c r="A11" s="73" t="s">
        <v>104</v>
      </c>
      <c r="F11" s="144"/>
      <c r="G11" s="83"/>
      <c r="H11" s="70"/>
      <c r="I11" s="74"/>
      <c r="J11" s="144"/>
      <c r="K11" s="83"/>
      <c r="L11" s="70"/>
    </row>
    <row r="12" spans="1:12" ht="16.5" customHeight="1">
      <c r="A12" s="73" t="s">
        <v>105</v>
      </c>
      <c r="B12" s="109" t="s">
        <v>106</v>
      </c>
      <c r="F12" s="144">
        <v>506928</v>
      </c>
      <c r="G12" s="83"/>
      <c r="H12" s="70">
        <f>441315-46</f>
        <v>441269</v>
      </c>
      <c r="I12" s="74"/>
      <c r="J12" s="144">
        <v>23319</v>
      </c>
      <c r="K12" s="83"/>
      <c r="L12" s="70">
        <v>24843</v>
      </c>
    </row>
    <row r="13" spans="2:12" ht="16.5" customHeight="1">
      <c r="B13" s="109" t="s">
        <v>233</v>
      </c>
      <c r="F13" s="144">
        <v>8749</v>
      </c>
      <c r="G13" s="83"/>
      <c r="H13" s="70">
        <v>0</v>
      </c>
      <c r="I13" s="74"/>
      <c r="J13" s="144">
        <v>8910</v>
      </c>
      <c r="K13" s="83"/>
      <c r="L13" s="70">
        <v>0</v>
      </c>
    </row>
    <row r="14" spans="2:12" ht="16.5" customHeight="1">
      <c r="B14" s="109" t="s">
        <v>232</v>
      </c>
      <c r="F14" s="144">
        <v>4600</v>
      </c>
      <c r="G14" s="83"/>
      <c r="H14" s="70">
        <v>0</v>
      </c>
      <c r="I14" s="74"/>
      <c r="J14" s="144">
        <v>4600</v>
      </c>
      <c r="K14" s="83"/>
      <c r="L14" s="70">
        <v>0</v>
      </c>
    </row>
    <row r="15" spans="2:12" ht="16.5" customHeight="1">
      <c r="B15" s="109" t="s">
        <v>107</v>
      </c>
      <c r="F15" s="144">
        <v>-354</v>
      </c>
      <c r="G15" s="83"/>
      <c r="H15" s="70">
        <v>-90</v>
      </c>
      <c r="I15" s="74"/>
      <c r="J15" s="144">
        <v>-24143</v>
      </c>
      <c r="K15" s="83"/>
      <c r="L15" s="70">
        <v>-10803</v>
      </c>
    </row>
    <row r="16" spans="2:12" ht="16.5" customHeight="1">
      <c r="B16" s="109" t="s">
        <v>140</v>
      </c>
      <c r="D16" s="90">
        <v>8</v>
      </c>
      <c r="F16" s="144">
        <v>0</v>
      </c>
      <c r="G16" s="83"/>
      <c r="H16" s="70">
        <v>0</v>
      </c>
      <c r="I16" s="74"/>
      <c r="J16" s="144">
        <v>-1213061</v>
      </c>
      <c r="K16" s="83"/>
      <c r="L16" s="70">
        <v>-838178</v>
      </c>
    </row>
    <row r="17" spans="2:12" ht="16.5" customHeight="1">
      <c r="B17" s="109" t="s">
        <v>108</v>
      </c>
      <c r="F17" s="144">
        <v>263086</v>
      </c>
      <c r="G17" s="83"/>
      <c r="H17" s="70">
        <v>288704</v>
      </c>
      <c r="I17" s="74"/>
      <c r="J17" s="144">
        <v>96823</v>
      </c>
      <c r="K17" s="83"/>
      <c r="L17" s="70">
        <v>74861</v>
      </c>
    </row>
    <row r="18" spans="2:12" ht="16.5" customHeight="1">
      <c r="B18" s="109" t="s">
        <v>109</v>
      </c>
      <c r="F18" s="144">
        <v>1615</v>
      </c>
      <c r="G18" s="83"/>
      <c r="H18" s="70">
        <v>316</v>
      </c>
      <c r="I18" s="74"/>
      <c r="J18" s="144">
        <v>1291</v>
      </c>
      <c r="K18" s="83"/>
      <c r="L18" s="70">
        <v>233</v>
      </c>
    </row>
    <row r="19" spans="2:12" ht="16.5" customHeight="1">
      <c r="B19" s="109" t="s">
        <v>173</v>
      </c>
      <c r="D19" s="90">
        <v>8</v>
      </c>
      <c r="F19" s="144">
        <v>11014</v>
      </c>
      <c r="G19" s="83"/>
      <c r="H19" s="70">
        <v>8537</v>
      </c>
      <c r="I19" s="74"/>
      <c r="J19" s="144">
        <v>0</v>
      </c>
      <c r="K19" s="83"/>
      <c r="L19" s="70">
        <v>0</v>
      </c>
    </row>
    <row r="20" spans="2:12" ht="16.5" customHeight="1">
      <c r="B20" s="109" t="s">
        <v>226</v>
      </c>
      <c r="F20" s="144"/>
      <c r="G20" s="83"/>
      <c r="H20" s="70"/>
      <c r="I20" s="74"/>
      <c r="J20" s="144"/>
      <c r="K20" s="83"/>
      <c r="L20" s="70"/>
    </row>
    <row r="21" spans="2:12" ht="16.5" customHeight="1">
      <c r="B21" s="109"/>
      <c r="C21" s="73" t="s">
        <v>227</v>
      </c>
      <c r="F21" s="144">
        <v>0</v>
      </c>
      <c r="G21" s="83"/>
      <c r="H21" s="70">
        <v>-894577</v>
      </c>
      <c r="I21" s="74"/>
      <c r="J21" s="144">
        <v>0</v>
      </c>
      <c r="K21" s="83"/>
      <c r="L21" s="70">
        <v>0</v>
      </c>
    </row>
    <row r="22" spans="2:12" ht="16.5" customHeight="1">
      <c r="B22" s="109" t="s">
        <v>228</v>
      </c>
      <c r="F22" s="144">
        <v>0</v>
      </c>
      <c r="G22" s="83"/>
      <c r="H22" s="70">
        <v>-16</v>
      </c>
      <c r="I22" s="74"/>
      <c r="J22" s="144">
        <v>0</v>
      </c>
      <c r="K22" s="83"/>
      <c r="L22" s="70">
        <v>0</v>
      </c>
    </row>
    <row r="23" spans="2:12" ht="16.5" customHeight="1">
      <c r="B23" s="109" t="s">
        <v>183</v>
      </c>
      <c r="D23" s="90">
        <v>9</v>
      </c>
      <c r="F23" s="144">
        <v>1565</v>
      </c>
      <c r="G23" s="83"/>
      <c r="H23" s="70">
        <v>290</v>
      </c>
      <c r="I23" s="74"/>
      <c r="J23" s="144">
        <v>0</v>
      </c>
      <c r="K23" s="83"/>
      <c r="L23" s="70">
        <v>0</v>
      </c>
    </row>
    <row r="24" spans="2:12" ht="16.5" customHeight="1">
      <c r="B24" s="109" t="s">
        <v>153</v>
      </c>
      <c r="F24" s="144">
        <v>-63071</v>
      </c>
      <c r="G24" s="83"/>
      <c r="H24" s="70">
        <v>-12605</v>
      </c>
      <c r="I24" s="74"/>
      <c r="J24" s="144">
        <v>8</v>
      </c>
      <c r="K24" s="83"/>
      <c r="L24" s="70">
        <v>768</v>
      </c>
    </row>
    <row r="25" spans="2:12" ht="16.5" customHeight="1">
      <c r="B25" s="109" t="s">
        <v>110</v>
      </c>
      <c r="F25" s="144"/>
      <c r="G25" s="83"/>
      <c r="H25" s="70"/>
      <c r="I25" s="74"/>
      <c r="J25" s="144"/>
      <c r="K25" s="83"/>
      <c r="L25" s="70"/>
    </row>
    <row r="26" spans="2:12" ht="16.5" customHeight="1">
      <c r="B26" s="109"/>
      <c r="C26" s="73" t="s">
        <v>182</v>
      </c>
      <c r="F26" s="145">
        <v>0</v>
      </c>
      <c r="G26" s="83"/>
      <c r="H26" s="76">
        <v>0</v>
      </c>
      <c r="I26" s="74"/>
      <c r="J26" s="145">
        <v>-9126</v>
      </c>
      <c r="K26" s="83"/>
      <c r="L26" s="76">
        <v>-14240</v>
      </c>
    </row>
    <row r="27" spans="2:11" ht="7.5" customHeight="1">
      <c r="B27" s="109"/>
      <c r="F27" s="143"/>
      <c r="G27" s="74"/>
      <c r="I27" s="74"/>
      <c r="J27" s="143"/>
      <c r="K27" s="74"/>
    </row>
    <row r="28" spans="1:12" ht="16.5" customHeight="1">
      <c r="A28" s="89"/>
      <c r="B28" s="73" t="s">
        <v>111</v>
      </c>
      <c r="F28" s="146"/>
      <c r="G28" s="89"/>
      <c r="H28" s="89"/>
      <c r="I28" s="89"/>
      <c r="J28" s="146"/>
      <c r="K28" s="89"/>
      <c r="L28" s="89"/>
    </row>
    <row r="29" spans="3:12" ht="16.5" customHeight="1">
      <c r="C29" s="73" t="s">
        <v>112</v>
      </c>
      <c r="F29" s="143">
        <f>SUM(F9:F26)</f>
        <v>1924233</v>
      </c>
      <c r="G29" s="100"/>
      <c r="H29" s="72">
        <f>SUM(H9:H26)</f>
        <v>1745340</v>
      </c>
      <c r="I29" s="100"/>
      <c r="J29" s="143">
        <f>SUM(J9:J26)</f>
        <v>-96035</v>
      </c>
      <c r="K29" s="101"/>
      <c r="L29" s="72">
        <f>SUM(L9:L26)</f>
        <v>7630</v>
      </c>
    </row>
    <row r="30" spans="2:12" ht="16.5" customHeight="1">
      <c r="B30" s="73" t="s">
        <v>113</v>
      </c>
      <c r="D30" s="95"/>
      <c r="E30" s="68"/>
      <c r="F30" s="147"/>
      <c r="G30" s="68"/>
      <c r="H30" s="60"/>
      <c r="I30" s="95"/>
      <c r="J30" s="147"/>
      <c r="K30" s="68"/>
      <c r="L30" s="60"/>
    </row>
    <row r="31" spans="2:12" ht="16.5" customHeight="1">
      <c r="B31" s="89"/>
      <c r="C31" s="109" t="s">
        <v>114</v>
      </c>
      <c r="D31" s="95"/>
      <c r="E31" s="68"/>
      <c r="F31" s="148">
        <v>-187362</v>
      </c>
      <c r="G31" s="68"/>
      <c r="H31" s="72">
        <v>33997</v>
      </c>
      <c r="I31" s="95"/>
      <c r="J31" s="148">
        <v>-57179</v>
      </c>
      <c r="K31" s="68"/>
      <c r="L31" s="72">
        <v>75978</v>
      </c>
    </row>
    <row r="32" spans="2:12" ht="16.5" customHeight="1">
      <c r="B32" s="89"/>
      <c r="C32" s="109" t="s">
        <v>115</v>
      </c>
      <c r="D32" s="95"/>
      <c r="E32" s="68"/>
      <c r="F32" s="148">
        <v>-25655</v>
      </c>
      <c r="G32" s="68"/>
      <c r="H32" s="72">
        <v>-76057</v>
      </c>
      <c r="I32" s="95"/>
      <c r="J32" s="148">
        <v>101</v>
      </c>
      <c r="K32" s="68"/>
      <c r="L32" s="72">
        <v>-12330</v>
      </c>
    </row>
    <row r="33" spans="2:12" ht="16.5" customHeight="1">
      <c r="B33" s="89"/>
      <c r="C33" s="109" t="s">
        <v>116</v>
      </c>
      <c r="D33" s="95"/>
      <c r="E33" s="68"/>
      <c r="F33" s="148">
        <v>-1796</v>
      </c>
      <c r="G33" s="68"/>
      <c r="H33" s="72">
        <v>-23829</v>
      </c>
      <c r="I33" s="95"/>
      <c r="J33" s="148">
        <v>10250</v>
      </c>
      <c r="K33" s="68"/>
      <c r="L33" s="72">
        <v>550</v>
      </c>
    </row>
    <row r="34" spans="2:12" ht="16.5" customHeight="1">
      <c r="B34" s="89"/>
      <c r="C34" s="109" t="s">
        <v>117</v>
      </c>
      <c r="D34" s="95"/>
      <c r="E34" s="68"/>
      <c r="F34" s="148">
        <v>-30415</v>
      </c>
      <c r="G34" s="68"/>
      <c r="H34" s="72">
        <v>79506</v>
      </c>
      <c r="I34" s="95"/>
      <c r="J34" s="144">
        <v>-1890</v>
      </c>
      <c r="K34" s="68"/>
      <c r="L34" s="70">
        <v>-2229</v>
      </c>
    </row>
    <row r="35" spans="2:12" ht="16.5" customHeight="1">
      <c r="B35" s="89"/>
      <c r="C35" s="109" t="s">
        <v>118</v>
      </c>
      <c r="D35" s="95"/>
      <c r="E35" s="68"/>
      <c r="F35" s="148">
        <v>-11488</v>
      </c>
      <c r="G35" s="68"/>
      <c r="H35" s="72">
        <v>-11472</v>
      </c>
      <c r="I35" s="95"/>
      <c r="J35" s="148">
        <v>22667</v>
      </c>
      <c r="K35" s="68"/>
      <c r="L35" s="72">
        <v>-13568</v>
      </c>
    </row>
    <row r="36" spans="2:12" ht="16.5" customHeight="1">
      <c r="B36" s="89"/>
      <c r="C36" s="109" t="s">
        <v>119</v>
      </c>
      <c r="D36" s="95"/>
      <c r="E36" s="68"/>
      <c r="F36" s="143">
        <v>88668</v>
      </c>
      <c r="G36" s="74"/>
      <c r="H36" s="72">
        <v>-80655</v>
      </c>
      <c r="I36" s="74"/>
      <c r="J36" s="143">
        <v>70737</v>
      </c>
      <c r="K36" s="74"/>
      <c r="L36" s="72">
        <v>16246</v>
      </c>
    </row>
    <row r="37" spans="2:12" ht="16.5" customHeight="1">
      <c r="B37" s="89"/>
      <c r="C37" s="109" t="s">
        <v>207</v>
      </c>
      <c r="D37" s="95"/>
      <c r="E37" s="68"/>
      <c r="F37" s="145">
        <v>-207</v>
      </c>
      <c r="G37" s="83"/>
      <c r="H37" s="76">
        <v>0</v>
      </c>
      <c r="I37" s="74"/>
      <c r="J37" s="145">
        <v>0</v>
      </c>
      <c r="K37" s="83"/>
      <c r="L37" s="76">
        <v>0</v>
      </c>
    </row>
    <row r="38" spans="1:12" ht="7.5" customHeight="1">
      <c r="A38" s="89"/>
      <c r="D38" s="95"/>
      <c r="E38" s="68"/>
      <c r="F38" s="147"/>
      <c r="G38" s="68"/>
      <c r="H38" s="60"/>
      <c r="I38" s="95"/>
      <c r="J38" s="147"/>
      <c r="K38" s="68"/>
      <c r="L38" s="60"/>
    </row>
    <row r="39" spans="1:12" ht="16.5" customHeight="1">
      <c r="A39" s="89"/>
      <c r="B39" s="73" t="s">
        <v>215</v>
      </c>
      <c r="C39" s="89"/>
      <c r="D39" s="95"/>
      <c r="E39" s="68"/>
      <c r="F39" s="148">
        <f>SUM(F29:F37)</f>
        <v>1755978</v>
      </c>
      <c r="G39" s="68"/>
      <c r="H39" s="72">
        <f>SUM(H29:H37)</f>
        <v>1666830</v>
      </c>
      <c r="I39" s="95"/>
      <c r="J39" s="148">
        <f>SUM(J29:J37)</f>
        <v>-51349</v>
      </c>
      <c r="K39" s="68"/>
      <c r="L39" s="72">
        <f>SUM(L29:L37)</f>
        <v>72277</v>
      </c>
    </row>
    <row r="40" spans="1:12" ht="16.5" customHeight="1">
      <c r="A40" s="89"/>
      <c r="B40" s="89"/>
      <c r="C40" s="109" t="s">
        <v>120</v>
      </c>
      <c r="D40" s="95"/>
      <c r="E40" s="68"/>
      <c r="F40" s="149">
        <v>-16979</v>
      </c>
      <c r="G40" s="68"/>
      <c r="H40" s="76">
        <v>-3835</v>
      </c>
      <c r="I40" s="95"/>
      <c r="J40" s="149">
        <v>-10605</v>
      </c>
      <c r="K40" s="68"/>
      <c r="L40" s="76">
        <v>0</v>
      </c>
    </row>
    <row r="41" spans="1:12" ht="7.5" customHeight="1">
      <c r="A41" s="89"/>
      <c r="D41" s="95"/>
      <c r="E41" s="68"/>
      <c r="F41" s="147"/>
      <c r="G41" s="68"/>
      <c r="H41" s="60"/>
      <c r="I41" s="95"/>
      <c r="J41" s="147"/>
      <c r="K41" s="68"/>
      <c r="L41" s="60"/>
    </row>
    <row r="42" spans="2:12" ht="16.5" customHeight="1">
      <c r="B42" s="68" t="s">
        <v>216</v>
      </c>
      <c r="C42" s="89"/>
      <c r="D42" s="95"/>
      <c r="E42" s="68"/>
      <c r="F42" s="149">
        <f>SUM(F39:F40)</f>
        <v>1738999</v>
      </c>
      <c r="G42" s="68"/>
      <c r="H42" s="76">
        <f>SUM(H39:H40)</f>
        <v>1662995</v>
      </c>
      <c r="I42" s="95"/>
      <c r="J42" s="149">
        <f>SUM(J39:J40)</f>
        <v>-61954</v>
      </c>
      <c r="K42" s="68"/>
      <c r="L42" s="76">
        <f>SUM(L39:L40)</f>
        <v>72277</v>
      </c>
    </row>
    <row r="43" spans="2:11" ht="16.5" customHeight="1">
      <c r="B43" s="68"/>
      <c r="C43" s="89"/>
      <c r="D43" s="95"/>
      <c r="E43" s="68"/>
      <c r="G43" s="68"/>
      <c r="I43" s="95"/>
      <c r="K43" s="68"/>
    </row>
    <row r="44" spans="2:11" ht="16.5" customHeight="1">
      <c r="B44" s="68"/>
      <c r="C44" s="89"/>
      <c r="D44" s="95"/>
      <c r="E44" s="68"/>
      <c r="G44" s="68"/>
      <c r="I44" s="95"/>
      <c r="K44" s="68"/>
    </row>
    <row r="45" spans="2:11" ht="16.5" customHeight="1">
      <c r="B45" s="68"/>
      <c r="C45" s="89"/>
      <c r="D45" s="95"/>
      <c r="E45" s="68"/>
      <c r="G45" s="68"/>
      <c r="I45" s="95"/>
      <c r="K45" s="68"/>
    </row>
    <row r="46" spans="2:11" ht="16.5" customHeight="1">
      <c r="B46" s="68"/>
      <c r="C46" s="89"/>
      <c r="D46" s="95"/>
      <c r="E46" s="68"/>
      <c r="G46" s="68"/>
      <c r="I46" s="95"/>
      <c r="K46" s="68"/>
    </row>
    <row r="47" spans="2:11" ht="16.5" customHeight="1">
      <c r="B47" s="68"/>
      <c r="C47" s="89"/>
      <c r="D47" s="95"/>
      <c r="E47" s="68"/>
      <c r="G47" s="68"/>
      <c r="I47" s="95"/>
      <c r="K47" s="68"/>
    </row>
    <row r="48" spans="2:11" ht="16.5" customHeight="1">
      <c r="B48" s="68"/>
      <c r="C48" s="89"/>
      <c r="D48" s="95"/>
      <c r="E48" s="68"/>
      <c r="G48" s="68"/>
      <c r="I48" s="95"/>
      <c r="K48" s="68"/>
    </row>
    <row r="49" spans="2:11" ht="16.5" customHeight="1">
      <c r="B49" s="68"/>
      <c r="C49" s="89"/>
      <c r="D49" s="95"/>
      <c r="E49" s="68"/>
      <c r="G49" s="68"/>
      <c r="I49" s="95"/>
      <c r="K49" s="68"/>
    </row>
    <row r="50" spans="2:11" ht="15" customHeight="1">
      <c r="B50" s="68"/>
      <c r="C50" s="89"/>
      <c r="D50" s="95"/>
      <c r="E50" s="68"/>
      <c r="G50" s="68"/>
      <c r="I50" s="95"/>
      <c r="K50" s="68"/>
    </row>
    <row r="51" spans="1:12" ht="16.5" customHeight="1">
      <c r="A51" s="156" t="str">
        <f>'2-4'!A51:L51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</row>
    <row r="52" spans="1:12" ht="16.5" customHeight="1">
      <c r="A52" s="68" t="s">
        <v>0</v>
      </c>
      <c r="B52" s="68"/>
      <c r="C52" s="68"/>
      <c r="G52" s="100"/>
      <c r="I52" s="101"/>
      <c r="K52" s="100"/>
      <c r="L52" s="102" t="s">
        <v>3</v>
      </c>
    </row>
    <row r="53" spans="1:11" ht="16.5" customHeight="1">
      <c r="A53" s="68" t="s">
        <v>121</v>
      </c>
      <c r="B53" s="68"/>
      <c r="C53" s="68"/>
      <c r="G53" s="100"/>
      <c r="I53" s="101"/>
      <c r="K53" s="100"/>
    </row>
    <row r="54" spans="1:12" ht="16.5" customHeight="1">
      <c r="A54" s="103" t="str">
        <f>'5-6'!A3</f>
        <v>สำหรับงวดสามเดือนสิ้นสุดวันที่ 31 มีนาคม พ.ศ. 2562</v>
      </c>
      <c r="B54" s="103"/>
      <c r="C54" s="103"/>
      <c r="D54" s="91"/>
      <c r="E54" s="93"/>
      <c r="F54" s="76"/>
      <c r="G54" s="104"/>
      <c r="H54" s="76"/>
      <c r="I54" s="105"/>
      <c r="J54" s="76"/>
      <c r="K54" s="104"/>
      <c r="L54" s="76"/>
    </row>
    <row r="55" spans="7:11" ht="16.5" customHeight="1">
      <c r="G55" s="100"/>
      <c r="I55" s="101"/>
      <c r="K55" s="100"/>
    </row>
    <row r="56" spans="1:12" ht="16.5" customHeight="1">
      <c r="A56" s="89"/>
      <c r="D56" s="95"/>
      <c r="E56" s="68"/>
      <c r="F56" s="76"/>
      <c r="G56" s="106"/>
      <c r="H56" s="56" t="s">
        <v>2</v>
      </c>
      <c r="I56" s="107"/>
      <c r="J56" s="76"/>
      <c r="K56" s="106"/>
      <c r="L56" s="56" t="s">
        <v>145</v>
      </c>
    </row>
    <row r="57" spans="4:12" ht="16.5" customHeight="1">
      <c r="D57" s="95"/>
      <c r="E57" s="68"/>
      <c r="F57" s="60" t="s">
        <v>191</v>
      </c>
      <c r="G57" s="68"/>
      <c r="H57" s="60" t="s">
        <v>157</v>
      </c>
      <c r="I57" s="95"/>
      <c r="J57" s="60" t="s">
        <v>191</v>
      </c>
      <c r="K57" s="68"/>
      <c r="L57" s="60" t="s">
        <v>157</v>
      </c>
    </row>
    <row r="58" spans="4:12" ht="16.5" customHeight="1">
      <c r="D58" s="108" t="s">
        <v>7</v>
      </c>
      <c r="E58" s="68"/>
      <c r="F58" s="56" t="s">
        <v>8</v>
      </c>
      <c r="G58" s="68"/>
      <c r="H58" s="56" t="s">
        <v>8</v>
      </c>
      <c r="I58" s="95"/>
      <c r="J58" s="56" t="s">
        <v>8</v>
      </c>
      <c r="K58" s="68"/>
      <c r="L58" s="56" t="s">
        <v>8</v>
      </c>
    </row>
    <row r="59" spans="1:12" ht="16.5" customHeight="1">
      <c r="A59" s="68" t="s">
        <v>122</v>
      </c>
      <c r="D59" s="95"/>
      <c r="E59" s="68"/>
      <c r="F59" s="147"/>
      <c r="G59" s="68"/>
      <c r="H59" s="60"/>
      <c r="I59" s="95"/>
      <c r="J59" s="147"/>
      <c r="K59" s="68"/>
      <c r="L59" s="60"/>
    </row>
    <row r="60" spans="1:12" ht="16.5" customHeight="1">
      <c r="A60" s="73" t="s">
        <v>164</v>
      </c>
      <c r="D60" s="95"/>
      <c r="E60" s="68"/>
      <c r="F60" s="148">
        <v>0</v>
      </c>
      <c r="G60" s="68"/>
      <c r="H60" s="72">
        <f>-21538-433</f>
        <v>-21971</v>
      </c>
      <c r="J60" s="148">
        <v>0</v>
      </c>
      <c r="L60" s="72">
        <v>0</v>
      </c>
    </row>
    <row r="61" spans="1:12" ht="16.5" customHeight="1">
      <c r="A61" s="73" t="s">
        <v>12</v>
      </c>
      <c r="B61" s="89"/>
      <c r="E61" s="68"/>
      <c r="F61" s="148">
        <v>-3342</v>
      </c>
      <c r="G61" s="68"/>
      <c r="H61" s="72">
        <v>-5</v>
      </c>
      <c r="I61" s="95"/>
      <c r="J61" s="148">
        <v>-6</v>
      </c>
      <c r="K61" s="68"/>
      <c r="L61" s="72">
        <v>-5</v>
      </c>
    </row>
    <row r="62" spans="1:12" ht="16.5" customHeight="1">
      <c r="A62" s="73" t="s">
        <v>141</v>
      </c>
      <c r="B62" s="89"/>
      <c r="D62" s="110">
        <v>15.4</v>
      </c>
      <c r="E62" s="68"/>
      <c r="F62" s="148">
        <v>0</v>
      </c>
      <c r="G62" s="68"/>
      <c r="H62" s="72">
        <v>0</v>
      </c>
      <c r="I62" s="95"/>
      <c r="J62" s="148">
        <v>81900</v>
      </c>
      <c r="K62" s="68"/>
      <c r="L62" s="72">
        <v>220000</v>
      </c>
    </row>
    <row r="63" spans="1:12" ht="16.5" customHeight="1">
      <c r="A63" s="73" t="s">
        <v>237</v>
      </c>
      <c r="B63" s="89"/>
      <c r="D63" s="110">
        <v>15.4</v>
      </c>
      <c r="E63" s="68"/>
      <c r="F63" s="148">
        <v>0</v>
      </c>
      <c r="G63" s="68"/>
      <c r="H63" s="72">
        <v>0</v>
      </c>
      <c r="I63" s="95"/>
      <c r="J63" s="148">
        <v>-8819400</v>
      </c>
      <c r="K63" s="68"/>
      <c r="L63" s="72">
        <v>-1005000</v>
      </c>
    </row>
    <row r="64" spans="1:12" ht="16.5" customHeight="1">
      <c r="A64" s="73" t="s">
        <v>142</v>
      </c>
      <c r="B64" s="89"/>
      <c r="D64" s="110"/>
      <c r="E64" s="68"/>
      <c r="F64" s="148">
        <v>0</v>
      </c>
      <c r="G64" s="68"/>
      <c r="H64" s="72">
        <v>0</v>
      </c>
      <c r="I64" s="95"/>
      <c r="J64" s="148">
        <v>0</v>
      </c>
      <c r="K64" s="68"/>
      <c r="L64" s="72">
        <v>35000</v>
      </c>
    </row>
    <row r="65" spans="1:12" ht="16.5" customHeight="1">
      <c r="A65" s="73" t="s">
        <v>229</v>
      </c>
      <c r="B65" s="89"/>
      <c r="E65" s="68"/>
      <c r="F65" s="146"/>
      <c r="G65" s="89"/>
      <c r="H65" s="89"/>
      <c r="I65" s="89"/>
      <c r="J65" s="146"/>
      <c r="K65" s="89"/>
      <c r="L65" s="89"/>
    </row>
    <row r="66" spans="2:12" ht="16.5" customHeight="1">
      <c r="B66" s="89" t="s">
        <v>223</v>
      </c>
      <c r="E66" s="68"/>
      <c r="F66" s="148">
        <v>0</v>
      </c>
      <c r="G66" s="68"/>
      <c r="H66" s="72">
        <v>305618</v>
      </c>
      <c r="I66" s="95"/>
      <c r="J66" s="148">
        <v>0</v>
      </c>
      <c r="K66" s="68"/>
      <c r="L66" s="72">
        <v>0</v>
      </c>
    </row>
    <row r="67" spans="1:12" ht="16.5" customHeight="1">
      <c r="A67" s="73" t="s">
        <v>123</v>
      </c>
      <c r="B67" s="89"/>
      <c r="D67" s="90">
        <v>8</v>
      </c>
      <c r="E67" s="68"/>
      <c r="F67" s="148">
        <v>0</v>
      </c>
      <c r="G67" s="68"/>
      <c r="H67" s="72">
        <v>0</v>
      </c>
      <c r="I67" s="95"/>
      <c r="J67" s="148">
        <v>-285022</v>
      </c>
      <c r="K67" s="68"/>
      <c r="L67" s="72">
        <v>-564805</v>
      </c>
    </row>
    <row r="68" spans="1:12" ht="16.5" customHeight="1">
      <c r="A68" s="73" t="s">
        <v>124</v>
      </c>
      <c r="B68" s="89"/>
      <c r="E68" s="68"/>
      <c r="F68" s="148">
        <v>0</v>
      </c>
      <c r="G68" s="68"/>
      <c r="H68" s="72">
        <v>0</v>
      </c>
      <c r="I68" s="95"/>
      <c r="J68" s="148">
        <v>-236</v>
      </c>
      <c r="K68" s="68"/>
      <c r="L68" s="72">
        <v>-5475</v>
      </c>
    </row>
    <row r="69" spans="1:12" ht="16.5" customHeight="1">
      <c r="A69" s="73" t="s">
        <v>125</v>
      </c>
      <c r="B69" s="89"/>
      <c r="E69" s="68"/>
      <c r="F69" s="148">
        <v>-9089537</v>
      </c>
      <c r="G69" s="68"/>
      <c r="H69" s="72">
        <v>-2160299</v>
      </c>
      <c r="I69" s="95"/>
      <c r="J69" s="148">
        <v>-2983</v>
      </c>
      <c r="K69" s="68"/>
      <c r="L69" s="72">
        <v>-6782</v>
      </c>
    </row>
    <row r="70" spans="1:12" ht="16.5" customHeight="1">
      <c r="A70" s="73" t="s">
        <v>162</v>
      </c>
      <c r="B70" s="89"/>
      <c r="E70" s="68"/>
      <c r="F70" s="148">
        <v>-20239</v>
      </c>
      <c r="G70" s="68"/>
      <c r="H70" s="72">
        <f>-562+46</f>
        <v>-516</v>
      </c>
      <c r="I70" s="95"/>
      <c r="J70" s="148">
        <v>-144</v>
      </c>
      <c r="K70" s="68"/>
      <c r="L70" s="72">
        <v>-516</v>
      </c>
    </row>
    <row r="71" spans="1:12" ht="16.5" customHeight="1">
      <c r="A71" s="73" t="s">
        <v>206</v>
      </c>
      <c r="B71" s="89"/>
      <c r="E71" s="68"/>
      <c r="F71" s="148">
        <v>0</v>
      </c>
      <c r="G71" s="68"/>
      <c r="H71" s="72">
        <v>0</v>
      </c>
      <c r="I71" s="95"/>
      <c r="J71" s="148">
        <v>197145</v>
      </c>
      <c r="K71" s="68"/>
      <c r="L71" s="72">
        <v>0</v>
      </c>
    </row>
    <row r="72" spans="1:12" ht="16.5" customHeight="1">
      <c r="A72" s="73" t="s">
        <v>143</v>
      </c>
      <c r="B72" s="89"/>
      <c r="E72" s="68"/>
      <c r="F72" s="148">
        <v>0</v>
      </c>
      <c r="G72" s="68"/>
      <c r="H72" s="72">
        <v>0</v>
      </c>
      <c r="I72" s="95"/>
      <c r="J72" s="148">
        <f>-J16</f>
        <v>1213061</v>
      </c>
      <c r="K72" s="68"/>
      <c r="L72" s="72">
        <v>838178</v>
      </c>
    </row>
    <row r="73" spans="1:12" ht="16.5" customHeight="1">
      <c r="A73" s="73" t="s">
        <v>126</v>
      </c>
      <c r="B73" s="89"/>
      <c r="E73" s="68"/>
      <c r="F73" s="141">
        <v>333</v>
      </c>
      <c r="G73" s="68"/>
      <c r="H73" s="72">
        <v>76</v>
      </c>
      <c r="I73" s="95"/>
      <c r="J73" s="141">
        <v>13764</v>
      </c>
      <c r="K73" s="68"/>
      <c r="L73" s="72">
        <v>5331</v>
      </c>
    </row>
    <row r="74" spans="1:12" ht="16.5" customHeight="1">
      <c r="A74" s="73" t="s">
        <v>242</v>
      </c>
      <c r="B74" s="89"/>
      <c r="E74" s="68"/>
      <c r="F74" s="140">
        <v>-26170</v>
      </c>
      <c r="G74" s="68"/>
      <c r="H74" s="76">
        <v>0</v>
      </c>
      <c r="I74" s="95"/>
      <c r="J74" s="140">
        <v>0</v>
      </c>
      <c r="K74" s="68"/>
      <c r="L74" s="76">
        <v>0</v>
      </c>
    </row>
    <row r="75" spans="5:12" ht="7.5" customHeight="1">
      <c r="E75" s="68"/>
      <c r="F75" s="147"/>
      <c r="G75" s="68"/>
      <c r="H75" s="60"/>
      <c r="I75" s="95"/>
      <c r="J75" s="147"/>
      <c r="K75" s="68"/>
      <c r="L75" s="60"/>
    </row>
    <row r="76" spans="1:12" ht="16.5" customHeight="1">
      <c r="A76" s="68" t="s">
        <v>217</v>
      </c>
      <c r="C76" s="89"/>
      <c r="E76" s="68"/>
      <c r="F76" s="149">
        <f>SUM(F60:F74)</f>
        <v>-9138955</v>
      </c>
      <c r="G76" s="68"/>
      <c r="H76" s="76">
        <f>SUM(H60:H74)</f>
        <v>-1877097</v>
      </c>
      <c r="I76" s="95"/>
      <c r="J76" s="149">
        <f>SUM(J60:J74)</f>
        <v>-7601921</v>
      </c>
      <c r="K76" s="68"/>
      <c r="L76" s="76">
        <f>SUM(L60:L74)</f>
        <v>-484074</v>
      </c>
    </row>
    <row r="77" spans="5:12" ht="16.5" customHeight="1">
      <c r="E77" s="68"/>
      <c r="F77" s="147"/>
      <c r="G77" s="68"/>
      <c r="H77" s="60"/>
      <c r="I77" s="95"/>
      <c r="J77" s="147"/>
      <c r="K77" s="68"/>
      <c r="L77" s="60"/>
    </row>
    <row r="78" spans="1:12" ht="16.5" customHeight="1">
      <c r="A78" s="68" t="s">
        <v>127</v>
      </c>
      <c r="E78" s="68"/>
      <c r="F78" s="147"/>
      <c r="G78" s="68"/>
      <c r="H78" s="60"/>
      <c r="I78" s="95"/>
      <c r="J78" s="147"/>
      <c r="K78" s="68"/>
      <c r="L78" s="60"/>
    </row>
    <row r="79" spans="1:12" ht="16.5" customHeight="1">
      <c r="A79" s="73" t="s">
        <v>128</v>
      </c>
      <c r="D79" s="90">
        <v>10</v>
      </c>
      <c r="E79" s="68"/>
      <c r="F79" s="148">
        <v>2394736</v>
      </c>
      <c r="H79" s="72">
        <v>883943</v>
      </c>
      <c r="J79" s="148">
        <v>2393932</v>
      </c>
      <c r="L79" s="72">
        <v>883943</v>
      </c>
    </row>
    <row r="80" spans="1:12" ht="16.5" customHeight="1">
      <c r="A80" s="73" t="s">
        <v>129</v>
      </c>
      <c r="B80" s="89"/>
      <c r="D80" s="90">
        <v>10</v>
      </c>
      <c r="E80" s="68"/>
      <c r="F80" s="148">
        <v>-1694393</v>
      </c>
      <c r="G80" s="68"/>
      <c r="H80" s="72">
        <v>-993757</v>
      </c>
      <c r="I80" s="95"/>
      <c r="J80" s="148">
        <v>-1692864</v>
      </c>
      <c r="K80" s="68"/>
      <c r="L80" s="72">
        <v>-962917</v>
      </c>
    </row>
    <row r="81" spans="1:12" ht="16.5" customHeight="1">
      <c r="A81" s="73" t="s">
        <v>185</v>
      </c>
      <c r="B81" s="89"/>
      <c r="D81" s="111">
        <v>15.5</v>
      </c>
      <c r="E81" s="68"/>
      <c r="F81" s="148">
        <v>0</v>
      </c>
      <c r="G81" s="68"/>
      <c r="H81" s="72">
        <v>0</v>
      </c>
      <c r="I81" s="95"/>
      <c r="J81" s="148">
        <v>2051000</v>
      </c>
      <c r="K81" s="68"/>
      <c r="L81" s="72">
        <v>500000</v>
      </c>
    </row>
    <row r="82" spans="1:12" ht="16.5" customHeight="1">
      <c r="A82" s="73" t="s">
        <v>238</v>
      </c>
      <c r="B82" s="89"/>
      <c r="D82" s="111"/>
      <c r="E82" s="68"/>
      <c r="F82" s="148">
        <v>0</v>
      </c>
      <c r="G82" s="68"/>
      <c r="H82" s="72">
        <v>0</v>
      </c>
      <c r="I82" s="95"/>
      <c r="J82" s="148">
        <v>0</v>
      </c>
      <c r="K82" s="68"/>
      <c r="L82" s="72">
        <v>-250000</v>
      </c>
    </row>
    <row r="83" spans="1:12" ht="16.5" customHeight="1">
      <c r="A83" s="73" t="s">
        <v>208</v>
      </c>
      <c r="B83" s="89"/>
      <c r="D83" s="90">
        <v>11</v>
      </c>
      <c r="E83" s="68"/>
      <c r="F83" s="148">
        <v>4876000</v>
      </c>
      <c r="G83" s="68"/>
      <c r="H83" s="72">
        <v>0</v>
      </c>
      <c r="I83" s="95"/>
      <c r="J83" s="148">
        <v>4876000</v>
      </c>
      <c r="K83" s="68"/>
      <c r="L83" s="72">
        <v>0</v>
      </c>
    </row>
    <row r="84" spans="1:12" ht="16.5" customHeight="1">
      <c r="A84" s="73" t="s">
        <v>130</v>
      </c>
      <c r="B84" s="89"/>
      <c r="D84" s="90">
        <v>11</v>
      </c>
      <c r="E84" s="68"/>
      <c r="F84" s="148">
        <v>-195376</v>
      </c>
      <c r="G84" s="68"/>
      <c r="H84" s="72">
        <v>-22190</v>
      </c>
      <c r="I84" s="95"/>
      <c r="J84" s="148">
        <v>0</v>
      </c>
      <c r="K84" s="68"/>
      <c r="L84" s="72">
        <v>0</v>
      </c>
    </row>
    <row r="85" spans="1:12" ht="16.5" customHeight="1">
      <c r="A85" s="73" t="s">
        <v>131</v>
      </c>
      <c r="B85" s="89"/>
      <c r="E85" s="68"/>
      <c r="F85" s="148">
        <v>-3364</v>
      </c>
      <c r="G85" s="68"/>
      <c r="H85" s="72">
        <v>-3681</v>
      </c>
      <c r="I85" s="95"/>
      <c r="J85" s="148">
        <v>0</v>
      </c>
      <c r="K85" s="68"/>
      <c r="L85" s="72">
        <v>0</v>
      </c>
    </row>
    <row r="86" spans="1:11" ht="16.5" customHeight="1">
      <c r="A86" s="73" t="s">
        <v>230</v>
      </c>
      <c r="B86" s="89"/>
      <c r="E86" s="68"/>
      <c r="F86" s="148"/>
      <c r="G86" s="68"/>
      <c r="I86" s="95"/>
      <c r="J86" s="148"/>
      <c r="K86" s="68"/>
    </row>
    <row r="87" spans="1:12" ht="16.5" customHeight="1">
      <c r="A87" s="89"/>
      <c r="B87" s="89" t="s">
        <v>231</v>
      </c>
      <c r="E87" s="68"/>
      <c r="F87" s="148">
        <v>0</v>
      </c>
      <c r="G87" s="68"/>
      <c r="H87" s="72">
        <v>25217</v>
      </c>
      <c r="I87" s="95"/>
      <c r="J87" s="148">
        <v>0</v>
      </c>
      <c r="K87" s="68"/>
      <c r="L87" s="72">
        <v>0</v>
      </c>
    </row>
    <row r="88" spans="1:12" ht="16.5" customHeight="1">
      <c r="A88" s="73" t="s">
        <v>132</v>
      </c>
      <c r="B88" s="89"/>
      <c r="E88" s="68"/>
      <c r="F88" s="149">
        <v>-153507</v>
      </c>
      <c r="G88" s="68"/>
      <c r="H88" s="76">
        <v>-169710</v>
      </c>
      <c r="I88" s="95"/>
      <c r="J88" s="149">
        <v>-172395</v>
      </c>
      <c r="K88" s="68"/>
      <c r="L88" s="76">
        <v>-121948</v>
      </c>
    </row>
    <row r="89" spans="5:11" ht="7.5" customHeight="1">
      <c r="E89" s="68"/>
      <c r="F89" s="148"/>
      <c r="G89" s="68"/>
      <c r="I89" s="95"/>
      <c r="J89" s="148"/>
      <c r="K89" s="68"/>
    </row>
    <row r="90" spans="1:12" ht="16.5" customHeight="1">
      <c r="A90" s="68" t="s">
        <v>218</v>
      </c>
      <c r="C90" s="89"/>
      <c r="E90" s="68"/>
      <c r="F90" s="149">
        <f>SUM(F79:F89)</f>
        <v>5224096</v>
      </c>
      <c r="G90" s="68"/>
      <c r="H90" s="76">
        <f>SUM(H79:H89)</f>
        <v>-280178</v>
      </c>
      <c r="I90" s="95"/>
      <c r="J90" s="149">
        <f>SUM(J79:J89)</f>
        <v>7455673</v>
      </c>
      <c r="K90" s="68"/>
      <c r="L90" s="76">
        <f>SUM(L79:L89)</f>
        <v>49078</v>
      </c>
    </row>
    <row r="91" spans="5:10" ht="16.5" customHeight="1">
      <c r="E91" s="68"/>
      <c r="F91" s="148"/>
      <c r="J91" s="148"/>
    </row>
    <row r="92" spans="1:12" ht="16.5" customHeight="1">
      <c r="A92" s="68" t="s">
        <v>219</v>
      </c>
      <c r="E92" s="68"/>
      <c r="F92" s="148">
        <f>SUM(F42,F76,F90)</f>
        <v>-2175860</v>
      </c>
      <c r="H92" s="72">
        <f>SUM(H42,H76,H90)</f>
        <v>-494280</v>
      </c>
      <c r="J92" s="148">
        <f>SUM(J42,J76,J90)</f>
        <v>-208202</v>
      </c>
      <c r="L92" s="72">
        <f>SUM(L42,L76,L90)</f>
        <v>-362719</v>
      </c>
    </row>
    <row r="93" spans="1:12" ht="16.5" customHeight="1">
      <c r="A93" s="73" t="s">
        <v>133</v>
      </c>
      <c r="E93" s="68"/>
      <c r="F93" s="148">
        <v>5478570</v>
      </c>
      <c r="G93" s="68"/>
      <c r="H93" s="72">
        <v>4505654</v>
      </c>
      <c r="I93" s="95"/>
      <c r="J93" s="148">
        <f>'2-4'!L15</f>
        <v>544675</v>
      </c>
      <c r="K93" s="68"/>
      <c r="L93" s="72">
        <v>1241254</v>
      </c>
    </row>
    <row r="94" spans="1:12" ht="16.5" customHeight="1">
      <c r="A94" s="73" t="s">
        <v>163</v>
      </c>
      <c r="E94" s="68"/>
      <c r="F94" s="149">
        <v>-48640</v>
      </c>
      <c r="G94" s="68"/>
      <c r="H94" s="76">
        <v>-3482</v>
      </c>
      <c r="I94" s="95"/>
      <c r="J94" s="149">
        <v>0</v>
      </c>
      <c r="K94" s="68"/>
      <c r="L94" s="76">
        <v>-768</v>
      </c>
    </row>
    <row r="95" spans="5:11" ht="7.5" customHeight="1">
      <c r="E95" s="68"/>
      <c r="F95" s="147"/>
      <c r="G95" s="68"/>
      <c r="H95" s="60"/>
      <c r="I95" s="95"/>
      <c r="J95" s="148"/>
      <c r="K95" s="68"/>
    </row>
    <row r="96" spans="1:12" ht="16.5" customHeight="1" thickBot="1">
      <c r="A96" s="68" t="s">
        <v>134</v>
      </c>
      <c r="E96" s="68"/>
      <c r="F96" s="150">
        <f>SUM(F92:F94)</f>
        <v>3254070</v>
      </c>
      <c r="G96" s="68"/>
      <c r="H96" s="81">
        <f>SUM(H92:H94)</f>
        <v>4007892</v>
      </c>
      <c r="I96" s="95"/>
      <c r="J96" s="150">
        <f>SUM(J92:J94)</f>
        <v>336473</v>
      </c>
      <c r="K96" s="68"/>
      <c r="L96" s="81">
        <f>SUM(L92:L94)</f>
        <v>877767</v>
      </c>
    </row>
    <row r="97" spans="1:11" ht="16.5" customHeight="1" thickTop="1">
      <c r="A97" s="68"/>
      <c r="E97" s="68"/>
      <c r="G97" s="68"/>
      <c r="I97" s="95"/>
      <c r="K97" s="68"/>
    </row>
    <row r="98" spans="1:11" ht="16.5" customHeight="1">
      <c r="A98" s="68"/>
      <c r="E98" s="68"/>
      <c r="G98" s="68"/>
      <c r="I98" s="95"/>
      <c r="K98" s="68"/>
    </row>
    <row r="99" spans="1:11" ht="16.5" customHeight="1">
      <c r="A99" s="68"/>
      <c r="E99" s="68"/>
      <c r="G99" s="68"/>
      <c r="I99" s="95"/>
      <c r="K99" s="68"/>
    </row>
    <row r="100" spans="1:11" ht="16.5" customHeight="1">
      <c r="A100" s="68"/>
      <c r="E100" s="68"/>
      <c r="G100" s="68"/>
      <c r="I100" s="95"/>
      <c r="K100" s="68"/>
    </row>
    <row r="101" spans="1:11" ht="9" customHeight="1">
      <c r="A101" s="68"/>
      <c r="E101" s="68"/>
      <c r="G101" s="68"/>
      <c r="I101" s="95"/>
      <c r="K101" s="68"/>
    </row>
    <row r="102" spans="1:12" ht="21.75" customHeight="1">
      <c r="A102" s="156" t="str">
        <f>+A51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</row>
    <row r="103" spans="1:12" ht="16.5" customHeight="1">
      <c r="A103" s="68" t="s">
        <v>0</v>
      </c>
      <c r="B103" s="68"/>
      <c r="C103" s="68"/>
      <c r="G103" s="100"/>
      <c r="I103" s="101"/>
      <c r="K103" s="100"/>
      <c r="L103" s="102" t="s">
        <v>3</v>
      </c>
    </row>
    <row r="104" spans="1:11" ht="16.5" customHeight="1">
      <c r="A104" s="68" t="s">
        <v>121</v>
      </c>
      <c r="B104" s="68"/>
      <c r="C104" s="68"/>
      <c r="G104" s="100"/>
      <c r="I104" s="101"/>
      <c r="K104" s="100"/>
    </row>
    <row r="105" spans="1:12" ht="16.5" customHeight="1">
      <c r="A105" s="103" t="str">
        <f>A3</f>
        <v>สำหรับงวดสามเดือนสิ้นสุดวันที่ 31 มีนาคม พ.ศ. 2562</v>
      </c>
      <c r="B105" s="103"/>
      <c r="C105" s="103"/>
      <c r="D105" s="91"/>
      <c r="E105" s="93"/>
      <c r="F105" s="76"/>
      <c r="G105" s="104"/>
      <c r="H105" s="76"/>
      <c r="I105" s="105"/>
      <c r="J105" s="76"/>
      <c r="K105" s="104"/>
      <c r="L105" s="76"/>
    </row>
    <row r="106" spans="7:11" ht="16.5" customHeight="1">
      <c r="G106" s="100"/>
      <c r="I106" s="101"/>
      <c r="K106" s="100"/>
    </row>
    <row r="107" spans="1:12" ht="16.5" customHeight="1">
      <c r="A107" s="89"/>
      <c r="D107" s="95"/>
      <c r="E107" s="68"/>
      <c r="F107" s="76"/>
      <c r="G107" s="106"/>
      <c r="H107" s="56" t="s">
        <v>2</v>
      </c>
      <c r="I107" s="107"/>
      <c r="J107" s="76"/>
      <c r="K107" s="106"/>
      <c r="L107" s="56" t="s">
        <v>145</v>
      </c>
    </row>
    <row r="108" spans="4:12" ht="16.5" customHeight="1">
      <c r="D108" s="95"/>
      <c r="E108" s="68"/>
      <c r="F108" s="60" t="s">
        <v>191</v>
      </c>
      <c r="G108" s="68"/>
      <c r="H108" s="60" t="s">
        <v>157</v>
      </c>
      <c r="I108" s="95"/>
      <c r="J108" s="60" t="s">
        <v>191</v>
      </c>
      <c r="K108" s="68"/>
      <c r="L108" s="60" t="s">
        <v>157</v>
      </c>
    </row>
    <row r="109" spans="4:12" ht="16.5" customHeight="1">
      <c r="D109" s="95"/>
      <c r="E109" s="68"/>
      <c r="F109" s="56" t="s">
        <v>8</v>
      </c>
      <c r="G109" s="68"/>
      <c r="H109" s="56" t="s">
        <v>8</v>
      </c>
      <c r="I109" s="95"/>
      <c r="J109" s="56" t="s">
        <v>8</v>
      </c>
      <c r="K109" s="68"/>
      <c r="L109" s="56" t="s">
        <v>8</v>
      </c>
    </row>
    <row r="110" spans="5:10" ht="16.5" customHeight="1">
      <c r="E110" s="68"/>
      <c r="F110" s="148"/>
      <c r="J110" s="148"/>
    </row>
    <row r="111" spans="1:10" ht="16.5" customHeight="1">
      <c r="A111" s="68" t="s">
        <v>135</v>
      </c>
      <c r="E111" s="68"/>
      <c r="F111" s="148"/>
      <c r="J111" s="148"/>
    </row>
    <row r="112" spans="1:10" ht="16.5" customHeight="1">
      <c r="A112" s="109" t="s">
        <v>136</v>
      </c>
      <c r="E112" s="68"/>
      <c r="F112" s="148"/>
      <c r="J112" s="148"/>
    </row>
    <row r="113" spans="1:12" ht="16.5" customHeight="1">
      <c r="A113" s="89"/>
      <c r="B113" s="89"/>
      <c r="C113" s="89" t="s">
        <v>137</v>
      </c>
      <c r="E113" s="68"/>
      <c r="F113" s="149">
        <f>F96</f>
        <v>3254070</v>
      </c>
      <c r="G113" s="68"/>
      <c r="H113" s="76">
        <f>H96</f>
        <v>4007892</v>
      </c>
      <c r="I113" s="95"/>
      <c r="J113" s="149">
        <f>J96</f>
        <v>336473</v>
      </c>
      <c r="K113" s="68"/>
      <c r="L113" s="76">
        <f>L96</f>
        <v>877767</v>
      </c>
    </row>
    <row r="114" spans="5:11" ht="16.5" customHeight="1">
      <c r="E114" s="68"/>
      <c r="F114" s="147"/>
      <c r="G114" s="68"/>
      <c r="H114" s="60"/>
      <c r="I114" s="95"/>
      <c r="J114" s="148"/>
      <c r="K114" s="68"/>
    </row>
    <row r="115" spans="1:12" ht="16.5" customHeight="1" thickBot="1">
      <c r="A115" s="68"/>
      <c r="E115" s="68"/>
      <c r="F115" s="150">
        <f>SUM(F113)</f>
        <v>3254070</v>
      </c>
      <c r="G115" s="68"/>
      <c r="H115" s="81">
        <f>SUM(H113)</f>
        <v>4007892</v>
      </c>
      <c r="I115" s="95"/>
      <c r="J115" s="150">
        <f>SUM(J113)</f>
        <v>336473</v>
      </c>
      <c r="K115" s="68"/>
      <c r="L115" s="81">
        <f>SUM(L113)</f>
        <v>877767</v>
      </c>
    </row>
    <row r="116" spans="5:12" ht="16.5" customHeight="1" thickTop="1">
      <c r="E116" s="68"/>
      <c r="F116" s="147"/>
      <c r="G116" s="68"/>
      <c r="H116" s="60"/>
      <c r="I116" s="95"/>
      <c r="J116" s="147"/>
      <c r="K116" s="68"/>
      <c r="L116" s="60"/>
    </row>
    <row r="117" spans="1:12" ht="16.5" customHeight="1">
      <c r="A117" s="68" t="s">
        <v>138</v>
      </c>
      <c r="E117" s="68"/>
      <c r="F117" s="147"/>
      <c r="G117" s="68"/>
      <c r="H117" s="60"/>
      <c r="I117" s="95"/>
      <c r="J117" s="147"/>
      <c r="K117" s="68"/>
      <c r="L117" s="60"/>
    </row>
    <row r="118" spans="1:12" ht="16.5" customHeight="1">
      <c r="A118" s="109" t="s">
        <v>245</v>
      </c>
      <c r="B118" s="89"/>
      <c r="C118" s="89"/>
      <c r="E118" s="68"/>
      <c r="F118" s="146"/>
      <c r="G118" s="89"/>
      <c r="H118" s="89"/>
      <c r="I118" s="89"/>
      <c r="J118" s="146"/>
      <c r="K118" s="89"/>
      <c r="L118" s="89"/>
    </row>
    <row r="119" spans="1:12" ht="16.5" customHeight="1">
      <c r="A119" s="109"/>
      <c r="B119" s="89"/>
      <c r="C119" s="89" t="s">
        <v>246</v>
      </c>
      <c r="E119" s="68"/>
      <c r="F119" s="148">
        <v>-4808812</v>
      </c>
      <c r="G119" s="68"/>
      <c r="H119" s="72">
        <v>15812</v>
      </c>
      <c r="I119" s="95"/>
      <c r="J119" s="148">
        <v>0</v>
      </c>
      <c r="K119" s="68"/>
      <c r="L119" s="72">
        <v>0</v>
      </c>
    </row>
    <row r="120" spans="1:12" ht="16.5" customHeight="1">
      <c r="A120" s="109" t="s">
        <v>144</v>
      </c>
      <c r="B120" s="89"/>
      <c r="C120" s="89"/>
      <c r="D120" s="95"/>
      <c r="E120" s="68"/>
      <c r="F120" s="148">
        <v>497446</v>
      </c>
      <c r="G120" s="68"/>
      <c r="H120" s="72">
        <v>0</v>
      </c>
      <c r="I120" s="95"/>
      <c r="J120" s="148">
        <v>0</v>
      </c>
      <c r="K120" s="72"/>
      <c r="L120" s="72">
        <v>0</v>
      </c>
    </row>
    <row r="121" spans="1:12" ht="16.5" customHeight="1">
      <c r="A121" s="109" t="s">
        <v>244</v>
      </c>
      <c r="B121" s="109"/>
      <c r="C121" s="89"/>
      <c r="D121" s="95"/>
      <c r="E121" s="68"/>
      <c r="F121" s="148"/>
      <c r="G121" s="68"/>
      <c r="I121" s="95"/>
      <c r="J121" s="147"/>
      <c r="K121" s="68"/>
      <c r="L121" s="60"/>
    </row>
    <row r="122" spans="2:12" ht="16.5" customHeight="1">
      <c r="B122" s="89"/>
      <c r="C122" s="109" t="s">
        <v>139</v>
      </c>
      <c r="D122" s="95"/>
      <c r="E122" s="68"/>
      <c r="F122" s="148">
        <v>615024</v>
      </c>
      <c r="G122" s="68"/>
      <c r="H122" s="72">
        <v>0</v>
      </c>
      <c r="I122" s="95"/>
      <c r="J122" s="148">
        <v>0</v>
      </c>
      <c r="K122" s="68"/>
      <c r="L122" s="72">
        <v>0</v>
      </c>
    </row>
    <row r="123" spans="1:12" ht="16.5" customHeight="1">
      <c r="A123" s="109" t="s">
        <v>247</v>
      </c>
      <c r="B123" s="89"/>
      <c r="C123" s="89"/>
      <c r="D123" s="95"/>
      <c r="E123" s="68"/>
      <c r="F123" s="148">
        <v>34531</v>
      </c>
      <c r="G123" s="68"/>
      <c r="H123" s="72">
        <v>0</v>
      </c>
      <c r="I123" s="95"/>
      <c r="J123" s="148">
        <v>0</v>
      </c>
      <c r="K123" s="68"/>
      <c r="L123" s="72">
        <v>0</v>
      </c>
    </row>
    <row r="124" spans="2:12" ht="16.5" customHeight="1">
      <c r="B124" s="89"/>
      <c r="C124" s="109"/>
      <c r="D124" s="95"/>
      <c r="E124" s="68"/>
      <c r="G124" s="68"/>
      <c r="I124" s="95"/>
      <c r="J124" s="60"/>
      <c r="K124" s="68"/>
      <c r="L124" s="60"/>
    </row>
    <row r="125" spans="2:12" ht="16.5" customHeight="1">
      <c r="B125" s="89"/>
      <c r="C125" s="109"/>
      <c r="D125" s="95"/>
      <c r="E125" s="68"/>
      <c r="G125" s="68"/>
      <c r="I125" s="95"/>
      <c r="J125" s="60"/>
      <c r="K125" s="68"/>
      <c r="L125" s="60"/>
    </row>
    <row r="126" spans="2:12" ht="16.5" customHeight="1">
      <c r="B126" s="89"/>
      <c r="C126" s="109"/>
      <c r="D126" s="95"/>
      <c r="E126" s="68"/>
      <c r="G126" s="68"/>
      <c r="I126" s="95"/>
      <c r="J126" s="60"/>
      <c r="K126" s="68"/>
      <c r="L126" s="60"/>
    </row>
    <row r="127" spans="2:12" ht="16.5" customHeight="1">
      <c r="B127" s="89"/>
      <c r="C127" s="109"/>
      <c r="D127" s="95"/>
      <c r="E127" s="68"/>
      <c r="G127" s="68"/>
      <c r="I127" s="95"/>
      <c r="J127" s="60"/>
      <c r="K127" s="68"/>
      <c r="L127" s="60"/>
    </row>
    <row r="128" spans="2:12" ht="16.5" customHeight="1">
      <c r="B128" s="89"/>
      <c r="C128" s="109"/>
      <c r="D128" s="95"/>
      <c r="E128" s="68"/>
      <c r="G128" s="68"/>
      <c r="I128" s="95"/>
      <c r="J128" s="60"/>
      <c r="K128" s="68"/>
      <c r="L128" s="60"/>
    </row>
    <row r="129" spans="2:12" ht="16.5" customHeight="1">
      <c r="B129" s="89"/>
      <c r="C129" s="109"/>
      <c r="D129" s="95"/>
      <c r="E129" s="68"/>
      <c r="G129" s="68"/>
      <c r="I129" s="95"/>
      <c r="J129" s="60"/>
      <c r="K129" s="68"/>
      <c r="L129" s="60"/>
    </row>
    <row r="130" spans="2:12" ht="16.5" customHeight="1">
      <c r="B130" s="89"/>
      <c r="C130" s="109"/>
      <c r="D130" s="95"/>
      <c r="E130" s="68"/>
      <c r="G130" s="68"/>
      <c r="I130" s="95"/>
      <c r="J130" s="60"/>
      <c r="K130" s="68"/>
      <c r="L130" s="60"/>
    </row>
    <row r="131" spans="2:12" ht="16.5" customHeight="1">
      <c r="B131" s="89"/>
      <c r="C131" s="109"/>
      <c r="D131" s="95"/>
      <c r="E131" s="68"/>
      <c r="G131" s="68"/>
      <c r="I131" s="95"/>
      <c r="J131" s="60"/>
      <c r="K131" s="68"/>
      <c r="L131" s="60"/>
    </row>
    <row r="132" spans="2:12" ht="16.5" customHeight="1">
      <c r="B132" s="89"/>
      <c r="C132" s="109"/>
      <c r="D132" s="95"/>
      <c r="E132" s="68"/>
      <c r="G132" s="68"/>
      <c r="I132" s="95"/>
      <c r="J132" s="60"/>
      <c r="K132" s="68"/>
      <c r="L132" s="60"/>
    </row>
    <row r="133" spans="2:12" ht="16.5" customHeight="1">
      <c r="B133" s="89"/>
      <c r="C133" s="109"/>
      <c r="D133" s="95"/>
      <c r="E133" s="68"/>
      <c r="G133" s="68"/>
      <c r="I133" s="95"/>
      <c r="J133" s="60"/>
      <c r="K133" s="68"/>
      <c r="L133" s="60"/>
    </row>
    <row r="134" spans="2:12" ht="16.5" customHeight="1">
      <c r="B134" s="89"/>
      <c r="C134" s="109"/>
      <c r="D134" s="95"/>
      <c r="E134" s="68"/>
      <c r="G134" s="68"/>
      <c r="I134" s="95"/>
      <c r="J134" s="60"/>
      <c r="K134" s="68"/>
      <c r="L134" s="60"/>
    </row>
    <row r="135" spans="2:12" ht="16.5" customHeight="1">
      <c r="B135" s="89"/>
      <c r="C135" s="109"/>
      <c r="D135" s="95"/>
      <c r="E135" s="68"/>
      <c r="G135" s="68"/>
      <c r="I135" s="95"/>
      <c r="J135" s="60"/>
      <c r="K135" s="68"/>
      <c r="L135" s="60"/>
    </row>
    <row r="136" spans="2:12" ht="16.5" customHeight="1">
      <c r="B136" s="89"/>
      <c r="C136" s="109"/>
      <c r="D136" s="95"/>
      <c r="E136" s="68"/>
      <c r="G136" s="68"/>
      <c r="I136" s="95"/>
      <c r="J136" s="60"/>
      <c r="K136" s="68"/>
      <c r="L136" s="60"/>
    </row>
    <row r="137" spans="2:12" ht="16.5" customHeight="1">
      <c r="B137" s="89"/>
      <c r="C137" s="109"/>
      <c r="D137" s="95"/>
      <c r="E137" s="68"/>
      <c r="G137" s="68"/>
      <c r="I137" s="95"/>
      <c r="J137" s="60"/>
      <c r="K137" s="68"/>
      <c r="L137" s="60"/>
    </row>
    <row r="138" spans="2:12" ht="16.5" customHeight="1">
      <c r="B138" s="89"/>
      <c r="C138" s="109"/>
      <c r="D138" s="95"/>
      <c r="E138" s="68"/>
      <c r="G138" s="68"/>
      <c r="I138" s="95"/>
      <c r="J138" s="60"/>
      <c r="K138" s="68"/>
      <c r="L138" s="60"/>
    </row>
    <row r="139" spans="2:12" ht="16.5" customHeight="1">
      <c r="B139" s="89"/>
      <c r="C139" s="109"/>
      <c r="D139" s="95"/>
      <c r="E139" s="68"/>
      <c r="G139" s="68"/>
      <c r="I139" s="95"/>
      <c r="J139" s="60"/>
      <c r="K139" s="68"/>
      <c r="L139" s="60"/>
    </row>
    <row r="140" spans="2:12" ht="16.5" customHeight="1">
      <c r="B140" s="89"/>
      <c r="C140" s="109"/>
      <c r="D140" s="95"/>
      <c r="E140" s="68"/>
      <c r="G140" s="68"/>
      <c r="I140" s="95"/>
      <c r="J140" s="60"/>
      <c r="K140" s="68"/>
      <c r="L140" s="60"/>
    </row>
    <row r="141" spans="2:12" ht="16.5" customHeight="1">
      <c r="B141" s="89"/>
      <c r="C141" s="109"/>
      <c r="D141" s="95"/>
      <c r="E141" s="68"/>
      <c r="G141" s="68"/>
      <c r="I141" s="95"/>
      <c r="J141" s="60"/>
      <c r="K141" s="68"/>
      <c r="L141" s="60"/>
    </row>
    <row r="142" spans="2:12" ht="16.5" customHeight="1">
      <c r="B142" s="89"/>
      <c r="C142" s="109"/>
      <c r="D142" s="95"/>
      <c r="E142" s="68"/>
      <c r="G142" s="68"/>
      <c r="I142" s="95"/>
      <c r="J142" s="60"/>
      <c r="K142" s="68"/>
      <c r="L142" s="60"/>
    </row>
    <row r="143" spans="2:12" ht="16.5" customHeight="1">
      <c r="B143" s="89"/>
      <c r="C143" s="109"/>
      <c r="D143" s="95"/>
      <c r="E143" s="68"/>
      <c r="G143" s="68"/>
      <c r="I143" s="95"/>
      <c r="J143" s="60"/>
      <c r="K143" s="68"/>
      <c r="L143" s="60"/>
    </row>
    <row r="144" spans="2:12" ht="16.5" customHeight="1">
      <c r="B144" s="89"/>
      <c r="C144" s="109"/>
      <c r="D144" s="95"/>
      <c r="E144" s="68"/>
      <c r="G144" s="68"/>
      <c r="I144" s="95"/>
      <c r="J144" s="60"/>
      <c r="K144" s="68"/>
      <c r="L144" s="60"/>
    </row>
    <row r="145" spans="2:12" ht="16.5" customHeight="1">
      <c r="B145" s="89"/>
      <c r="C145" s="109"/>
      <c r="D145" s="95"/>
      <c r="E145" s="68"/>
      <c r="G145" s="68"/>
      <c r="I145" s="95"/>
      <c r="J145" s="60"/>
      <c r="K145" s="68"/>
      <c r="L145" s="60"/>
    </row>
    <row r="146" spans="2:12" ht="19.5" customHeight="1">
      <c r="B146" s="89"/>
      <c r="C146" s="109"/>
      <c r="D146" s="95"/>
      <c r="E146" s="68"/>
      <c r="G146" s="68"/>
      <c r="I146" s="95"/>
      <c r="J146" s="60"/>
      <c r="K146" s="68"/>
      <c r="L146" s="60"/>
    </row>
    <row r="147" spans="2:12" ht="19.5" customHeight="1">
      <c r="B147" s="89"/>
      <c r="C147" s="109"/>
      <c r="D147" s="95"/>
      <c r="E147" s="68"/>
      <c r="G147" s="68"/>
      <c r="I147" s="95"/>
      <c r="J147" s="60"/>
      <c r="K147" s="68"/>
      <c r="L147" s="60"/>
    </row>
    <row r="148" spans="2:12" ht="19.5" customHeight="1">
      <c r="B148" s="89"/>
      <c r="C148" s="109"/>
      <c r="D148" s="95"/>
      <c r="E148" s="68"/>
      <c r="G148" s="68"/>
      <c r="I148" s="95"/>
      <c r="J148" s="60"/>
      <c r="K148" s="68"/>
      <c r="L148" s="60"/>
    </row>
    <row r="149" spans="2:12" ht="25.5" customHeight="1">
      <c r="B149" s="89"/>
      <c r="C149" s="109"/>
      <c r="D149" s="95"/>
      <c r="E149" s="68"/>
      <c r="G149" s="68"/>
      <c r="I149" s="95"/>
      <c r="J149" s="60"/>
      <c r="K149" s="68"/>
      <c r="L149" s="60"/>
    </row>
    <row r="150" spans="1:12" ht="21.75" customHeight="1">
      <c r="A150" s="156" t="str">
        <f>'2-4'!A51:L51</f>
        <v>หมายเหตุประกอบข้อมูลทางการเงินระหว่างกาลแบบย่อในหน้า 12 ถึง 35 เป็นส่วนหนึ่งของข้อมูลทางการเงินระหว่างกาลนี้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</row>
    <row r="180" spans="1:12" ht="16.5" customHeight="1">
      <c r="A180" s="89"/>
      <c r="B180" s="89"/>
      <c r="C180" s="89"/>
      <c r="E180" s="89"/>
      <c r="F180" s="89"/>
      <c r="G180" s="89"/>
      <c r="H180" s="89"/>
      <c r="I180" s="89"/>
      <c r="J180" s="72">
        <v>64</v>
      </c>
      <c r="K180" s="89"/>
      <c r="L180" s="89"/>
    </row>
  </sheetData>
  <sheetProtection/>
  <mergeCells count="3">
    <mergeCell ref="A51:L51"/>
    <mergeCell ref="A102:L102"/>
    <mergeCell ref="A150:L150"/>
  </mergeCells>
  <printOptions/>
  <pageMargins left="0.8" right="0.5" top="0.5" bottom="0.6" header="0.49" footer="0.4"/>
  <pageSetup firstPageNumber="9" useFirstPageNumber="1" horizontalDpi="1200" verticalDpi="1200" orientation="portrait" paperSize="9" scale="95" r:id="rId1"/>
  <headerFooter>
    <oddFooter>&amp;R&amp;"Arial Unicode MS,Regular"&amp;9&amp;P</oddFooter>
  </headerFooter>
  <rowBreaks count="2" manualBreakCount="2">
    <brk id="51" max="11" man="1"/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budsakorn saengwatta</cp:lastModifiedBy>
  <cp:lastPrinted>2019-05-10T10:56:23Z</cp:lastPrinted>
  <dcterms:created xsi:type="dcterms:W3CDTF">2017-05-03T07:03:18Z</dcterms:created>
  <dcterms:modified xsi:type="dcterms:W3CDTF">2019-05-10T10:56:26Z</dcterms:modified>
  <cp:category/>
  <cp:version/>
  <cp:contentType/>
  <cp:contentStatus/>
</cp:coreProperties>
</file>