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4"/>
  </bookViews>
  <sheets>
    <sheet name="2-4" sheetId="1" r:id="rId1"/>
    <sheet name="5" sheetId="2" r:id="rId2"/>
    <sheet name="6" sheetId="3" r:id="rId3"/>
    <sheet name="7" sheetId="4" r:id="rId4"/>
    <sheet name="8-10" sheetId="5" r:id="rId5"/>
  </sheets>
  <externalReferences>
    <externalReference r:id="rId8"/>
  </externalReferences>
  <definedNames>
    <definedName name="Excel_BuiltIn_Print_Titles_17">#REF!</definedName>
    <definedName name="Excel_BuiltIn_Print_Titles_19">#REF!</definedName>
    <definedName name="Excel_BuiltIn_Print_Titles_21">#REF!</definedName>
    <definedName name="Excel_BuiltIn_Print_Titles_23">#REF!</definedName>
    <definedName name="Excel_BuiltIn_Print_Titles_25">#REF!</definedName>
    <definedName name="Excel_BuiltIn_Print_Titles_27">#REF!</definedName>
    <definedName name="_xlnm.Print_Area" localSheetId="0">'2-4'!$A$1:$L$136</definedName>
    <definedName name="_xlnm.Print_Area" localSheetId="2">'6'!$A$1:$X$30</definedName>
    <definedName name="_xlnm.Print_Area" localSheetId="3">'7'!$A$1:$N$27</definedName>
    <definedName name="_xlnm.Print_Area" localSheetId="4">'8-10'!$A$1:$L$134</definedName>
  </definedNames>
  <calcPr fullCalcOnLoad="1"/>
</workbook>
</file>

<file path=xl/sharedStrings.xml><?xml version="1.0" encoding="utf-8"?>
<sst xmlns="http://schemas.openxmlformats.org/spreadsheetml/2006/main" count="362" uniqueCount="213">
  <si>
    <t xml:space="preserve">บริษัท พลังงานบริสุทธิ์ จำกัด (มหาชน)  </t>
  </si>
  <si>
    <t>งบแสดงฐานะการเงิน</t>
  </si>
  <si>
    <t>ณ วันที่ 31 มีนาคม พ.ศ. 2560</t>
  </si>
  <si>
    <t>ข้อมูลทางการเงินรวม</t>
  </si>
  <si>
    <t>ยังไม่ได้ตรวจสอบ</t>
  </si>
  <si>
    <t>ตรวจสอบแล้ว</t>
  </si>
  <si>
    <t>31 มีนาคม</t>
  </si>
  <si>
    <t>31 ธันวาคม</t>
  </si>
  <si>
    <t>พ.ศ. 2560</t>
  </si>
  <si>
    <t>พ.ศ. 2559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</si>
  <si>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</si>
  <si>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</si>
  <si>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</si>
  <si>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</si>
  <si>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</si>
  <si>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</si>
  <si>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ลูกหนี้การค้า</t>
  </si>
  <si>
    <t xml:space="preserve">ลูกหนี้อื่น </t>
  </si>
  <si>
    <t>และกิจการที่เกี่ยวข้องกัน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</si>
  <si>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</si>
  <si>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</si>
  <si>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</si>
  <si>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>เงินจ่ายล่วงหน้าเพื่อซื้อเงินลงทุน</t>
  </si>
  <si>
    <t xml:space="preserve">เงินลงทุนในบริษัทย่อย </t>
  </si>
  <si>
    <t>เงินลงทุนในบริษัทร่วม</t>
  </si>
  <si>
    <t>เงินให้กู้ยืมระยะยาวแก่กิจการที่เกี่ยวข้องกัน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</si>
  <si>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</si>
  <si>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</si>
  <si>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</si>
  <si>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</si>
  <si>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</si>
  <si>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</si>
  <si>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</si>
  <si>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</si>
  <si>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</si>
  <si>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</si>
  <si>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</si>
  <si>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</si>
  <si>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</si>
  <si>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</si>
  <si>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</si>
  <si>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หนี้สินตามสัญญาเช่าการเงิน</t>
  </si>
  <si>
    <t>เงินกู้ยืมระยะสั้นจากกิจการที่เกี่ยวข้องกัน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</si>
  <si>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</si>
  <si>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</si>
  <si>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</si>
  <si>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</si>
  <si>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</si>
  <si>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</si>
  <si>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</si>
  <si>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</si>
  <si>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>รายได้ค่าเช่าที่ดินรับล่วงหน้า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</si>
  <si>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</si>
  <si>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</si>
  <si>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</si>
  <si>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r>
      <t xml:space="preserve">หนี้สินและส่วนของเจ้าของ </t>
    </r>
    <r>
      <rPr>
        <sz val="12"/>
        <rFont val="Angsana New"/>
        <family val="1"/>
      </rPr>
      <t>(ต่อ)</t>
    </r>
  </si>
  <si>
    <t>ส่วนของเจ้าของ</t>
  </si>
  <si>
    <t>ทุนเรือนหุ้น</t>
  </si>
  <si>
    <t>ทุนจดทะเบียน</t>
  </si>
  <si>
    <r>
      <t>- หุ้นสามัญจำนวน 3,730,000,000</t>
    </r>
    <r>
      <rPr>
        <sz val="12"/>
        <color indexed="10"/>
        <rFont val="Angsana New"/>
        <family val="1"/>
      </rPr>
      <t xml:space="preserve"> </t>
    </r>
    <r>
      <rPr>
        <sz val="12"/>
        <rFont val="Angsana New"/>
        <family val="1"/>
      </rPr>
      <t xml:space="preserve">หุ้น </t>
    </r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</si>
  <si>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</si>
  <si>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</si>
  <si>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</si>
  <si>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</si>
  <si>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</si>
  <si>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</si>
  <si>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</si>
  <si>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</si>
  <si>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</si>
  <si>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</si>
  <si>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</si>
  <si>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</si>
  <si>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</si>
  <si>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สำหรับงวดสามเดือนสิ้นสุดวันที่ 31 มีนาคม พ.ศ. 2560</t>
  </si>
  <si>
    <t>รายได้จากการขาย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</si>
  <si>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</si>
  <si>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</si>
  <si>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</si>
  <si>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</si>
  <si>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ต้นทุนจากการขาย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</si>
  <si>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</si>
  <si>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</si>
  <si>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</si>
  <si>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รวมค่าใช้จ่าย</t>
  </si>
  <si>
    <t>กำไรก่อนต้นทุนทางการเงินและภาษีเงินได้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</si>
  <si>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</si>
  <si>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</si>
  <si>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</si>
  <si>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</si>
  <si>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กำไรขาดทุนเบ็ดเสร็จอื่น</t>
  </si>
  <si>
    <t>รายการที่จะจัดประเภทรายการใหม่เข้าไปไว้ใน</t>
  </si>
  <si>
    <t>กำไรหรือขาดทุนในภายหลัง</t>
  </si>
  <si>
    <t>กำไรเบ็ดเสร็จรวมสำหรับงวด</t>
  </si>
  <si>
    <t xml:space="preserve">การแบ่งปันกำไร </t>
  </si>
  <si>
    <t>- 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</si>
  <si>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</si>
  <si>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</si>
  <si>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</si>
  <si>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</si>
  <si>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องค์ประกอบอื่นของส่วนของผู้ถือหุ้น</t>
  </si>
  <si>
    <t>กำไร (ขาดทุน) เบ็ดเสร็จอื่น</t>
  </si>
  <si>
    <t>ส่วนต่ำกว่าทุน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</si>
  <si>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</si>
  <si>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</si>
  <si>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</si>
  <si>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</si>
  <si>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</si>
  <si>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จากการซื้อเงินลงทุน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</si>
  <si>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</si>
  <si>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</si>
  <si>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</si>
  <si>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</si>
  <si>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</si>
  <si>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</si>
  <si>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</si>
  <si>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</si>
  <si>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ในบริษัทย่อยเพิ่ม</t>
  </si>
  <si>
    <t>อำนาจควบคุม</t>
  </si>
  <si>
    <t>ส่วนของผู้ถือหุ้น</t>
  </si>
  <si>
    <t>ยอดคงเหลือต้นงวด ณ วันที่ 1 มกราคม พ.ศ. 2559</t>
  </si>
  <si>
    <t>ยอดคงเหลือปลายงวด ณ วันที่ 31 มีนาคม พ.ศ. 2559</t>
  </si>
  <si>
    <t>ยอดคงเหลือต้นงวด ณ วันที่ 1 มกราคม พ.ศ. 2560</t>
  </si>
  <si>
    <t>ยอดคงเหลือปลายงวด ณ วันที่ 31 มีนาคม พ.ศ. 2560</t>
  </si>
  <si>
    <t xml:space="preserve"> ทุนที่ออกและ</t>
  </si>
  <si>
    <t xml:space="preserve"> ส่วนเกินมูลค่าหุ้น</t>
  </si>
  <si>
    <r>
      <t xml:space="preserve">หนี้สินและส่วนของผู้ถือหุ้น </t>
    </r>
    <r>
      <rPr>
        <sz val="13"/>
        <rFont val="Angsana New"/>
        <family val="1"/>
      </rPr>
      <t>(ต่อ)</t>
    </r>
  </si>
  <si>
    <t>รวมส่วนของผู้ถือหุ้น</t>
  </si>
  <si>
    <t>รวมหนี้สินและส่วนของผู้ถือหุ้น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</si>
  <si>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</si>
  <si>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</si>
  <si>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</si>
  <si>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</si>
  <si>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</si>
  <si>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</si>
  <si>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</si>
  <si>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กลับรายการค่าเผื่อการปรับลดมูลค่าสินค้าเคลื่อนไหวช้า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</si>
  <si>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</si>
  <si>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</si>
  <si>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</si>
  <si>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</si>
  <si>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</si>
  <si>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</si>
  <si>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</si>
  <si>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</si>
  <si>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</si>
  <si>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</si>
  <si>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</si>
  <si>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</si>
  <si>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</si>
  <si>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เงินสดรับจากการดำเนินงาน</t>
  </si>
  <si>
    <t>- จ่ายภาษีเงินได้</t>
  </si>
  <si>
    <t>เงินสดสุทธิได้มาจากกิจกรรมดำเนินงาน</t>
  </si>
  <si>
    <t>งบกระแสเงินสด</t>
  </si>
  <si>
    <t>กระแสเงินสดจากกิจกรรมลงทุน</t>
  </si>
  <si>
    <t>เงินสดจ่ายจากเงินให้กู้ยืมระยะสั้นแก่กิจการที่เกี่ยวข้องกัน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</si>
  <si>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</si>
  <si>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</si>
  <si>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เงินสดรับจากการจำหน่ายอสังหาริมทรัพย์เพื่อการลงทุน</t>
  </si>
  <si>
    <t>เงินสดจ่ายซื้อที่ดิน อาคารและอุปกรณ์</t>
  </si>
  <si>
    <t>เงินสดจ่ายซื้อสินทรัพย์ไม่มีตัวตน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</si>
  <si>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</si>
  <si>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</si>
  <si>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</si>
  <si>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</si>
  <si>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</si>
  <si>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เงินสดจ่ายคืนเงินกู้ยืมระยะยาวจากสถาบันการเงิน</t>
  </si>
  <si>
    <t>เงินสดจ่ายหนี้สินสัญญาเช่าการเงิน</t>
  </si>
  <si>
    <t>เงินสดจ่ายค่าดอกเบี้ย</t>
  </si>
  <si>
    <t>เงินสดและรายการเทียบเท่าเงินสดเพิ่มขึ้น (ลดลง) สุทธิ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</si>
  <si>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</si>
  <si>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</si>
  <si>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</si>
  <si>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</si>
  <si>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</si>
  <si>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รายการที่มิใช่เงินสด</t>
  </si>
  <si>
    <t>- การเปลี่ยนแปลงในเจ้าหนี้ค่าก่อสร้างและซื้อสินทรัพย์</t>
  </si>
  <si>
    <t>(รวมเงินประกันผลงานการก่อสร้าง)</t>
  </si>
  <si>
    <t>- ซื้อที่ดิน อาคารและอุปกรณ์ภายใต้สัญญาเช่าการเงิน</t>
  </si>
  <si>
    <t>-โอนค่าก่อสร้างสถานีไฟฟ้าแรงสูงเป็นสิทธิ</t>
  </si>
  <si>
    <t>การใช้ระบบสายส่งกระแสไฟฟ้ารอตัดบัญชี</t>
  </si>
  <si>
    <t>- เงินปันผลรับ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</si>
  <si>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</si>
  <si>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</si>
  <si>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เงินสดรับจากเงินปันผล</t>
  </si>
  <si>
    <t>- ประมาณการรื้อถอน</t>
  </si>
  <si>
    <t>เงินสดรับจากการจำหน่ายที่ดิน อาคารและอุปกรณ์</t>
  </si>
  <si>
    <t>เงินสดสุทธิได้มาจาก (ใช้ไปใน) กิจกรรมลงทุน</t>
  </si>
  <si>
    <t>เงินสดสุทธิได้มาจาก (ใช้ไปใน) กิจกรรมจัดหาเงิน</t>
  </si>
  <si>
    <t>กำไรเบ็ดเสร็จอื่นสำหรับงวดสุทธิจากภาษี</t>
  </si>
  <si>
    <t>ข้อมูลทางการเงินเฉพาะกิจการ</t>
  </si>
  <si>
    <t>17, 21.3</t>
  </si>
  <si>
    <t>- ส่วนที่เป็นของผู้เป็นเจ้าของของบริษัทใหญ่</t>
  </si>
  <si>
    <t>งบแสดงการเปลี่ยนแปลงส่วนของเจ้าของ</t>
  </si>
  <si>
    <t xml:space="preserve">การเปลี่ยนแปลงส่วนของเจ้าของสำหรับงวด 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</si>
  <si>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</si>
  <si>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</si>
  <si>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</si>
  <si>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</si>
  <si>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ผลต่างของอัตรา</t>
  </si>
  <si>
    <t>แลกเปลี่ยนจากการ</t>
  </si>
  <si>
    <t>- ส่วนแบ่งขาดทุนจากเงินลงทุนในบริษัทร่วม</t>
  </si>
  <si>
    <t>- ขาดทุน (กำไร) จากอัตราแลกเปลี่ยนที่ยังไม่เกิดขึ้น</t>
  </si>
  <si>
    <t>ส่วนแบ่งขาดทุนจากเงินลงทุนในบริษัทร่วม</t>
  </si>
  <si>
    <t>รวมส่วนของผู้เป็นเจ้าของของบริษัทใหญ่</t>
  </si>
  <si>
    <t>- ผลต่างของอัตราแลกเปลี่ยนจากการแปลงค่า</t>
  </si>
  <si>
    <t xml:space="preserve">  ข้อมูลทางการเงิน</t>
  </si>
  <si>
    <t>ทางการเงิน</t>
  </si>
  <si>
    <t>แปลงค่าข้อมูล</t>
  </si>
  <si>
    <t>อสังหาริมทรัพย์เพื่อการลงทุน สุทธิ</t>
  </si>
  <si>
    <t>- กำไรจากการจำหน่ายอุปกรณ์</t>
  </si>
  <si>
    <t>หมายเหตุประกอบข้อมูลทางการเงินในหน้า 11 ถึง 36 เป็นส่วนหนึ่งของข้อมูลทางการเงินระหว่างกาลนี้</t>
  </si>
  <si>
    <t>- กำไรจากการจำหน่ายอสังหาริมทรัพย์เพื่อการลงทุน</t>
  </si>
  <si>
    <t>เงินให้กู้ยืมระยะสั้นแก่บุคคลอื่น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</si>
</sst>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0;\(#,##0.000\);\-"/>
    <numFmt numFmtId="175" formatCode="#,##0.00;\(#,##0.00\);\-"/>
    <numFmt numFmtId="176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Cordia New"/>
      <family val="2"/>
    </font>
    <font>
      <b/>
      <sz val="13"/>
      <color indexed="8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color indexed="10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10"/>
      <name val="Angsana New"/>
      <family val="1"/>
    </font>
    <font>
      <b/>
      <sz val="10"/>
      <name val="Angsana New"/>
      <family val="1"/>
    </font>
    <font>
      <b/>
      <sz val="11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170" fontId="2" fillId="0" borderId="0" xfId="0" applyNumberFormat="1" applyFont="1" applyFill="1" applyBorder="1" applyAlignment="1">
      <alignment horizontal="left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horizontal="right" vertical="center"/>
    </xf>
    <xf numFmtId="170" fontId="5" fillId="0" borderId="0" xfId="58" applyNumberFormat="1" applyFont="1" applyFill="1" applyBorder="1" applyAlignment="1">
      <alignment horizontal="right" vertical="center"/>
      <protection/>
    </xf>
    <xf numFmtId="170" fontId="3" fillId="0" borderId="0" xfId="0" applyNumberFormat="1" applyFont="1" applyFill="1" applyBorder="1" applyAlignment="1">
      <alignment vertical="center"/>
    </xf>
    <xf numFmtId="170" fontId="2" fillId="0" borderId="10" xfId="0" applyNumberFormat="1" applyFont="1" applyFill="1" applyBorder="1" applyAlignment="1">
      <alignment horizontal="left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left" vertical="center"/>
    </xf>
    <xf numFmtId="171" fontId="3" fillId="0" borderId="1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left" vertical="center"/>
    </xf>
    <xf numFmtId="17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left" vertical="center"/>
    </xf>
    <xf numFmtId="171" fontId="6" fillId="0" borderId="10" xfId="0" applyNumberFormat="1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right" vertical="center"/>
    </xf>
    <xf numFmtId="171" fontId="7" fillId="0" borderId="1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center" vertical="center"/>
    </xf>
    <xf numFmtId="171" fontId="6" fillId="0" borderId="0" xfId="56" applyNumberFormat="1" applyFont="1" applyFill="1" applyAlignment="1">
      <alignment horizontal="right" vertical="center"/>
      <protection/>
    </xf>
    <xf numFmtId="172" fontId="6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center" vertical="center"/>
    </xf>
    <xf numFmtId="171" fontId="6" fillId="0" borderId="10" xfId="56" applyNumberFormat="1" applyFont="1" applyFill="1" applyBorder="1" applyAlignment="1">
      <alignment horizontal="right" vertical="center"/>
      <protection/>
    </xf>
    <xf numFmtId="171" fontId="6" fillId="0" borderId="11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 quotePrefix="1">
      <alignment horizontal="left" vertical="center"/>
    </xf>
    <xf numFmtId="170" fontId="6" fillId="0" borderId="0" xfId="0" applyNumberFormat="1" applyFont="1" applyFill="1" applyBorder="1" applyAlignment="1" quotePrefix="1">
      <alignment horizontal="center" vertical="center"/>
    </xf>
    <xf numFmtId="172" fontId="6" fillId="0" borderId="0" xfId="56" applyNumberFormat="1" applyFont="1" applyFill="1" applyBorder="1" applyAlignment="1">
      <alignment horizontal="center" vertical="center"/>
      <protection/>
    </xf>
    <xf numFmtId="171" fontId="6" fillId="0" borderId="0" xfId="56" applyNumberFormat="1" applyFont="1" applyFill="1" applyBorder="1" applyAlignment="1">
      <alignment horizontal="right" vertical="center"/>
      <protection/>
    </xf>
    <xf numFmtId="173" fontId="6" fillId="0" borderId="0" xfId="0" applyNumberFormat="1" applyFont="1" applyFill="1" applyBorder="1" applyAlignment="1" quotePrefix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70" fontId="2" fillId="0" borderId="0" xfId="58" applyNumberFormat="1" applyFont="1" applyFill="1" applyBorder="1" applyAlignment="1">
      <alignment horizontal="left" vertical="center"/>
      <protection/>
    </xf>
    <xf numFmtId="170" fontId="3" fillId="0" borderId="0" xfId="58" applyNumberFormat="1" applyFont="1" applyFill="1" applyBorder="1" applyAlignment="1">
      <alignment horizontal="center" vertical="center"/>
      <protection/>
    </xf>
    <xf numFmtId="170" fontId="3" fillId="0" borderId="0" xfId="58" applyNumberFormat="1" applyFont="1" applyFill="1" applyBorder="1" applyAlignment="1">
      <alignment horizontal="left" vertical="center"/>
      <protection/>
    </xf>
    <xf numFmtId="171" fontId="3" fillId="0" borderId="0" xfId="58" applyNumberFormat="1" applyFont="1" applyFill="1" applyBorder="1" applyAlignment="1">
      <alignment horizontal="right" vertical="center"/>
      <protection/>
    </xf>
    <xf numFmtId="172" fontId="3" fillId="0" borderId="0" xfId="58" applyNumberFormat="1" applyFont="1" applyFill="1" applyBorder="1" applyAlignment="1">
      <alignment horizontal="left" vertical="center"/>
      <protection/>
    </xf>
    <xf numFmtId="172" fontId="3" fillId="0" borderId="0" xfId="58" applyNumberFormat="1" applyFont="1" applyFill="1" applyBorder="1" applyAlignment="1">
      <alignment horizontal="center" vertical="center"/>
      <protection/>
    </xf>
    <xf numFmtId="170" fontId="3" fillId="0" borderId="0" xfId="58" applyNumberFormat="1" applyFont="1" applyFill="1" applyBorder="1" applyAlignment="1">
      <alignment vertical="center"/>
      <protection/>
    </xf>
    <xf numFmtId="170" fontId="2" fillId="0" borderId="10" xfId="60" applyNumberFormat="1" applyFont="1" applyFill="1" applyBorder="1" applyAlignment="1">
      <alignment horizontal="left" vertical="center"/>
      <protection/>
    </xf>
    <xf numFmtId="170" fontId="2" fillId="0" borderId="10" xfId="58" applyNumberFormat="1" applyFont="1" applyFill="1" applyBorder="1" applyAlignment="1">
      <alignment horizontal="left" vertical="center"/>
      <protection/>
    </xf>
    <xf numFmtId="170" fontId="3" fillId="0" borderId="10" xfId="58" applyNumberFormat="1" applyFont="1" applyFill="1" applyBorder="1" applyAlignment="1">
      <alignment horizontal="center" vertical="center"/>
      <protection/>
    </xf>
    <xf numFmtId="170" fontId="3" fillId="0" borderId="10" xfId="58" applyNumberFormat="1" applyFont="1" applyFill="1" applyBorder="1" applyAlignment="1">
      <alignment horizontal="left" vertical="center"/>
      <protection/>
    </xf>
    <xf numFmtId="171" fontId="3" fillId="0" borderId="10" xfId="58" applyNumberFormat="1" applyFont="1" applyFill="1" applyBorder="1" applyAlignment="1">
      <alignment horizontal="right" vertical="center"/>
      <protection/>
    </xf>
    <xf numFmtId="172" fontId="3" fillId="0" borderId="10" xfId="58" applyNumberFormat="1" applyFont="1" applyFill="1" applyBorder="1" applyAlignment="1">
      <alignment horizontal="left" vertical="center"/>
      <protection/>
    </xf>
    <xf numFmtId="172" fontId="3" fillId="0" borderId="10" xfId="58" applyNumberFormat="1" applyFont="1" applyFill="1" applyBorder="1" applyAlignment="1">
      <alignment horizontal="center" vertical="center"/>
      <protection/>
    </xf>
    <xf numFmtId="170" fontId="2" fillId="0" borderId="0" xfId="58" applyNumberFormat="1" applyFont="1" applyFill="1" applyBorder="1" applyAlignment="1">
      <alignment vertical="center"/>
      <protection/>
    </xf>
    <xf numFmtId="172" fontId="2" fillId="0" borderId="10" xfId="58" applyNumberFormat="1" applyFont="1" applyFill="1" applyBorder="1" applyAlignment="1">
      <alignment horizontal="right" vertical="center"/>
      <protection/>
    </xf>
    <xf numFmtId="171" fontId="2" fillId="0" borderId="10" xfId="58" applyNumberFormat="1" applyFont="1" applyFill="1" applyBorder="1" applyAlignment="1">
      <alignment horizontal="right" vertical="center"/>
      <protection/>
    </xf>
    <xf numFmtId="172" fontId="2" fillId="0" borderId="0" xfId="58" applyNumberFormat="1" applyFont="1" applyFill="1" applyBorder="1" applyAlignment="1">
      <alignment horizontal="right" vertical="center"/>
      <protection/>
    </xf>
    <xf numFmtId="171" fontId="2" fillId="0" borderId="10" xfId="0" applyNumberFormat="1" applyFont="1" applyFill="1" applyBorder="1" applyAlignment="1">
      <alignment horizontal="right" vertical="center"/>
    </xf>
    <xf numFmtId="171" fontId="2" fillId="0" borderId="0" xfId="58" applyNumberFormat="1" applyFont="1" applyFill="1" applyBorder="1" applyAlignment="1">
      <alignment horizontal="right" vertical="center"/>
      <protection/>
    </xf>
    <xf numFmtId="170" fontId="2" fillId="0" borderId="0" xfId="58" applyNumberFormat="1" applyFont="1" applyFill="1" applyBorder="1" applyAlignment="1">
      <alignment horizontal="center" vertical="center"/>
      <protection/>
    </xf>
    <xf numFmtId="170" fontId="2" fillId="0" borderId="10" xfId="58" applyNumberFormat="1" applyFont="1" applyFill="1" applyBorder="1" applyAlignment="1">
      <alignment horizontal="center" vertical="center"/>
      <protection/>
    </xf>
    <xf numFmtId="170" fontId="2" fillId="0" borderId="0" xfId="57" applyNumberFormat="1" applyFont="1" applyFill="1" applyBorder="1" applyAlignment="1">
      <alignment horizontal="left" vertical="center"/>
      <protection/>
    </xf>
    <xf numFmtId="170" fontId="2" fillId="0" borderId="0" xfId="57" applyNumberFormat="1" applyFont="1" applyFill="1" applyBorder="1" applyAlignment="1">
      <alignment horizontal="center" vertical="center"/>
      <protection/>
    </xf>
    <xf numFmtId="172" fontId="3" fillId="0" borderId="0" xfId="58" applyNumberFormat="1" applyFont="1" applyFill="1" applyBorder="1" applyAlignment="1">
      <alignment horizontal="right" vertical="center"/>
      <protection/>
    </xf>
    <xf numFmtId="173" fontId="3" fillId="0" borderId="0" xfId="58" applyNumberFormat="1" applyFont="1" applyFill="1" applyBorder="1" applyAlignment="1">
      <alignment horizontal="center" vertical="center"/>
      <protection/>
    </xf>
    <xf numFmtId="170" fontId="3" fillId="0" borderId="0" xfId="57" applyNumberFormat="1" applyFont="1" applyFill="1" applyBorder="1" applyAlignment="1">
      <alignment horizontal="left" vertical="center"/>
      <protection/>
    </xf>
    <xf numFmtId="171" fontId="3" fillId="0" borderId="11" xfId="58" applyNumberFormat="1" applyFont="1" applyFill="1" applyBorder="1" applyAlignment="1">
      <alignment horizontal="right" vertical="center"/>
      <protection/>
    </xf>
    <xf numFmtId="175" fontId="3" fillId="0" borderId="0" xfId="58" applyNumberFormat="1" applyFont="1" applyFill="1" applyBorder="1" applyAlignment="1">
      <alignment horizontal="right" vertical="center"/>
      <protection/>
    </xf>
    <xf numFmtId="170" fontId="3" fillId="0" borderId="0" xfId="57" applyNumberFormat="1" applyFont="1" applyFill="1" applyBorder="1" applyAlignment="1" quotePrefix="1">
      <alignment horizontal="left" vertical="center"/>
      <protection/>
    </xf>
    <xf numFmtId="175" fontId="3" fillId="0" borderId="10" xfId="58" applyNumberFormat="1" applyFont="1" applyFill="1" applyBorder="1" applyAlignment="1">
      <alignment horizontal="right" vertical="center"/>
      <protection/>
    </xf>
    <xf numFmtId="171" fontId="2" fillId="0" borderId="0" xfId="57" applyNumberFormat="1" applyFont="1" applyFill="1" applyBorder="1" applyAlignment="1">
      <alignment horizontal="right" vertical="center"/>
      <protection/>
    </xf>
    <xf numFmtId="170" fontId="3" fillId="0" borderId="0" xfId="57" applyNumberFormat="1" applyFont="1" applyFill="1" applyBorder="1" applyAlignment="1">
      <alignment horizontal="center" vertical="center"/>
      <protection/>
    </xf>
    <xf numFmtId="171" fontId="3" fillId="0" borderId="0" xfId="57" applyNumberFormat="1" applyFont="1" applyFill="1" applyBorder="1" applyAlignment="1">
      <alignment horizontal="right" vertical="center"/>
      <protection/>
    </xf>
    <xf numFmtId="175" fontId="3" fillId="0" borderId="0" xfId="57" applyNumberFormat="1" applyFont="1" applyFill="1" applyBorder="1" applyAlignment="1">
      <alignment horizontal="right" vertical="center"/>
      <protection/>
    </xf>
    <xf numFmtId="172" fontId="3" fillId="0" borderId="0" xfId="57" applyNumberFormat="1" applyFont="1" applyFill="1" applyBorder="1" applyAlignment="1">
      <alignment horizontal="left" vertical="center"/>
      <protection/>
    </xf>
    <xf numFmtId="172" fontId="3" fillId="0" borderId="0" xfId="57" applyNumberFormat="1" applyFont="1" applyFill="1" applyBorder="1" applyAlignment="1">
      <alignment horizontal="center" vertical="center"/>
      <protection/>
    </xf>
    <xf numFmtId="170" fontId="2" fillId="0" borderId="0" xfId="56" applyNumberFormat="1" applyFont="1" applyFill="1" applyBorder="1" applyAlignment="1">
      <alignment horizontal="left" vertical="center"/>
      <protection/>
    </xf>
    <xf numFmtId="0" fontId="2" fillId="0" borderId="0" xfId="59" applyFont="1" applyFill="1" applyAlignment="1">
      <alignment vertical="center"/>
      <protection/>
    </xf>
    <xf numFmtId="171" fontId="3" fillId="0" borderId="0" xfId="59" applyNumberFormat="1" applyFont="1" applyFill="1" applyAlignment="1">
      <alignment horizontal="right" vertical="center"/>
      <protection/>
    </xf>
    <xf numFmtId="0" fontId="3" fillId="0" borderId="0" xfId="59" applyFont="1" applyFill="1" applyAlignment="1">
      <alignment horizontal="right" vertical="center"/>
      <protection/>
    </xf>
    <xf numFmtId="0" fontId="3" fillId="0" borderId="0" xfId="59" applyFont="1" applyFill="1" applyAlignment="1">
      <alignment vertical="center"/>
      <protection/>
    </xf>
    <xf numFmtId="170" fontId="2" fillId="0" borderId="10" xfId="61" applyNumberFormat="1" applyFont="1" applyFill="1" applyBorder="1" applyAlignment="1">
      <alignment horizontal="left" vertical="center"/>
      <protection/>
    </xf>
    <xf numFmtId="0" fontId="2" fillId="0" borderId="10" xfId="59" applyFont="1" applyFill="1" applyBorder="1" applyAlignment="1">
      <alignment vertical="center"/>
      <protection/>
    </xf>
    <xf numFmtId="171" fontId="3" fillId="0" borderId="10" xfId="59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right" vertical="center"/>
      <protection/>
    </xf>
    <xf numFmtId="0" fontId="11" fillId="0" borderId="0" xfId="59" applyFont="1" applyFill="1" applyAlignment="1">
      <alignment vertical="center"/>
      <protection/>
    </xf>
    <xf numFmtId="171" fontId="11" fillId="0" borderId="0" xfId="59" applyNumberFormat="1" applyFont="1" applyFill="1" applyAlignment="1">
      <alignment horizontal="right" vertical="center"/>
      <protection/>
    </xf>
    <xf numFmtId="0" fontId="11" fillId="0" borderId="0" xfId="59" applyFont="1" applyFill="1" applyAlignment="1">
      <alignment horizontal="right" vertical="center"/>
      <protection/>
    </xf>
    <xf numFmtId="0" fontId="6" fillId="0" borderId="0" xfId="59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horizontal="right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171" fontId="7" fillId="0" borderId="10" xfId="59" applyNumberFormat="1" applyFont="1" applyFill="1" applyBorder="1" applyAlignment="1">
      <alignment horizontal="right" vertical="center"/>
      <protection/>
    </xf>
    <xf numFmtId="0" fontId="7" fillId="0" borderId="10" xfId="59" applyFont="1" applyFill="1" applyBorder="1" applyAlignment="1">
      <alignment horizontal="right" vertical="center"/>
      <protection/>
    </xf>
    <xf numFmtId="0" fontId="6" fillId="0" borderId="0" xfId="59" applyFont="1" applyFill="1" applyAlignment="1">
      <alignment vertical="center"/>
      <protection/>
    </xf>
    <xf numFmtId="171" fontId="7" fillId="0" borderId="0" xfId="59" applyNumberFormat="1" applyFont="1" applyFill="1" applyBorder="1" applyAlignment="1">
      <alignment horizontal="right" vertical="center"/>
      <protection/>
    </xf>
    <xf numFmtId="176" fontId="7" fillId="0" borderId="0" xfId="44" applyFont="1" applyFill="1" applyAlignment="1">
      <alignment horizontal="right" vertical="center"/>
    </xf>
    <xf numFmtId="171" fontId="7" fillId="0" borderId="0" xfId="44" applyNumberFormat="1" applyFont="1" applyFill="1" applyAlignment="1">
      <alignment horizontal="right" vertical="center"/>
    </xf>
    <xf numFmtId="176" fontId="6" fillId="0" borderId="0" xfId="44" applyFont="1" applyFill="1" applyAlignment="1">
      <alignment vertical="center"/>
    </xf>
    <xf numFmtId="171" fontId="7" fillId="0" borderId="0" xfId="56" applyNumberFormat="1" applyFont="1" applyFill="1" applyBorder="1" applyAlignment="1">
      <alignment horizontal="right" vertical="center"/>
      <protection/>
    </xf>
    <xf numFmtId="176" fontId="6" fillId="0" borderId="0" xfId="44" applyFont="1" applyFill="1" applyBorder="1" applyAlignment="1">
      <alignment vertical="center"/>
    </xf>
    <xf numFmtId="171" fontId="7" fillId="0" borderId="10" xfId="44" applyNumberFormat="1" applyFont="1" applyFill="1" applyBorder="1" applyAlignment="1">
      <alignment horizontal="right" vertical="center" wrapText="1"/>
    </xf>
    <xf numFmtId="176" fontId="7" fillId="0" borderId="0" xfId="44" applyFont="1" applyFill="1" applyBorder="1" applyAlignment="1">
      <alignment horizontal="right" vertical="center" wrapText="1"/>
    </xf>
    <xf numFmtId="171" fontId="7" fillId="0" borderId="0" xfId="44" applyNumberFormat="1" applyFont="1" applyFill="1" applyBorder="1" applyAlignment="1">
      <alignment horizontal="right" vertical="center" wrapText="1"/>
    </xf>
    <xf numFmtId="170" fontId="7" fillId="0" borderId="0" xfId="56" applyNumberFormat="1" applyFont="1" applyFill="1" applyBorder="1" applyAlignment="1">
      <alignment horizontal="left" vertical="center"/>
      <protection/>
    </xf>
    <xf numFmtId="171" fontId="6" fillId="0" borderId="0" xfId="42" applyNumberFormat="1" applyFont="1" applyFill="1" applyAlignment="1">
      <alignment vertical="center"/>
    </xf>
    <xf numFmtId="171" fontId="6" fillId="0" borderId="0" xfId="59" applyNumberFormat="1" applyFont="1" applyFill="1" applyAlignment="1">
      <alignment horizontal="right" vertical="center"/>
      <protection/>
    </xf>
    <xf numFmtId="171" fontId="6" fillId="0" borderId="0" xfId="59" applyNumberFormat="1" applyFont="1" applyFill="1" applyAlignment="1">
      <alignment vertical="center"/>
      <protection/>
    </xf>
    <xf numFmtId="170" fontId="6" fillId="0" borderId="0" xfId="56" applyNumberFormat="1" applyFont="1" applyFill="1" applyBorder="1" applyAlignment="1">
      <alignment horizontal="left" vertical="center"/>
      <protection/>
    </xf>
    <xf numFmtId="172" fontId="6" fillId="0" borderId="0" xfId="59" applyNumberFormat="1" applyFont="1" applyFill="1" applyAlignment="1">
      <alignment horizontal="right" vertical="center"/>
      <protection/>
    </xf>
    <xf numFmtId="171" fontId="6" fillId="0" borderId="10" xfId="59" applyNumberFormat="1" applyFont="1" applyFill="1" applyBorder="1" applyAlignment="1">
      <alignment horizontal="right" vertical="center"/>
      <protection/>
    </xf>
    <xf numFmtId="171" fontId="6" fillId="0" borderId="0" xfId="59" applyNumberFormat="1" applyFont="1" applyFill="1" applyBorder="1" applyAlignment="1">
      <alignment horizontal="right" vertical="center"/>
      <protection/>
    </xf>
    <xf numFmtId="171" fontId="6" fillId="0" borderId="10" xfId="42" applyNumberFormat="1" applyFont="1" applyFill="1" applyBorder="1" applyAlignment="1">
      <alignment vertical="center"/>
    </xf>
    <xf numFmtId="171" fontId="6" fillId="0" borderId="10" xfId="59" applyNumberFormat="1" applyFont="1" applyFill="1" applyBorder="1" applyAlignment="1">
      <alignment vertical="center"/>
      <protection/>
    </xf>
    <xf numFmtId="171" fontId="6" fillId="0" borderId="10" xfId="42" applyNumberFormat="1" applyFont="1" applyFill="1" applyBorder="1" applyAlignment="1">
      <alignment horizontal="right" vertical="center"/>
    </xf>
    <xf numFmtId="170" fontId="6" fillId="0" borderId="0" xfId="56" applyNumberFormat="1" applyFont="1" applyFill="1" applyAlignment="1">
      <alignment vertical="center"/>
      <protection/>
    </xf>
    <xf numFmtId="172" fontId="6" fillId="0" borderId="0" xfId="59" applyNumberFormat="1" applyFont="1" applyFill="1" applyBorder="1" applyAlignment="1">
      <alignment horizontal="right" vertical="center"/>
      <protection/>
    </xf>
    <xf numFmtId="171" fontId="6" fillId="0" borderId="11" xfId="59" applyNumberFormat="1" applyFont="1" applyFill="1" applyBorder="1" applyAlignment="1">
      <alignment horizontal="right" vertical="center"/>
      <protection/>
    </xf>
    <xf numFmtId="171" fontId="6" fillId="0" borderId="0" xfId="42" applyNumberFormat="1" applyFont="1" applyFill="1" applyBorder="1" applyAlignment="1">
      <alignment horizontal="right" vertical="center"/>
    </xf>
    <xf numFmtId="171" fontId="6" fillId="0" borderId="0" xfId="42" applyNumberFormat="1" applyFont="1" applyFill="1" applyAlignment="1">
      <alignment horizontal="right" vertical="center"/>
    </xf>
    <xf numFmtId="170" fontId="3" fillId="0" borderId="10" xfId="56" applyNumberFormat="1" applyFont="1" applyFill="1" applyBorder="1" applyAlignment="1">
      <alignment horizontal="left" vertical="center"/>
      <protection/>
    </xf>
    <xf numFmtId="0" fontId="3" fillId="0" borderId="10" xfId="59" applyFont="1" applyFill="1" applyBorder="1" applyAlignment="1">
      <alignment horizontal="left" vertical="center" shrinkToFit="1"/>
      <protection/>
    </xf>
    <xf numFmtId="0" fontId="3" fillId="0" borderId="10" xfId="59" applyFont="1" applyFill="1" applyBorder="1" applyAlignment="1">
      <alignment vertical="center"/>
      <protection/>
    </xf>
    <xf numFmtId="171" fontId="3" fillId="0" borderId="10" xfId="44" applyNumberFormat="1" applyFont="1" applyFill="1" applyBorder="1" applyAlignment="1">
      <alignment horizontal="right" vertical="center"/>
    </xf>
    <xf numFmtId="171" fontId="3" fillId="0" borderId="0" xfId="56" applyNumberFormat="1" applyFont="1" applyFill="1" applyBorder="1" applyAlignment="1">
      <alignment horizontal="right" vertical="center"/>
      <protection/>
    </xf>
    <xf numFmtId="0" fontId="12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vertical="center"/>
      <protection/>
    </xf>
    <xf numFmtId="171" fontId="11" fillId="0" borderId="0" xfId="59" applyNumberFormat="1" applyFont="1" applyFill="1" applyBorder="1" applyAlignment="1">
      <alignment horizontal="right" vertical="center"/>
      <protection/>
    </xf>
    <xf numFmtId="172" fontId="11" fillId="0" borderId="0" xfId="59" applyNumberFormat="1" applyFont="1" applyFill="1" applyBorder="1" applyAlignment="1">
      <alignment horizontal="right" vertical="center"/>
      <protection/>
    </xf>
    <xf numFmtId="0" fontId="12" fillId="0" borderId="0" xfId="59" applyFont="1" applyFill="1" applyAlignment="1">
      <alignment vertical="center"/>
      <protection/>
    </xf>
    <xf numFmtId="172" fontId="11" fillId="0" borderId="0" xfId="59" applyNumberFormat="1" applyFont="1" applyFill="1" applyAlignment="1">
      <alignment horizontal="right" vertical="center"/>
      <protection/>
    </xf>
    <xf numFmtId="170" fontId="3" fillId="0" borderId="0" xfId="56" applyNumberFormat="1" applyFont="1" applyFill="1" applyBorder="1" applyAlignment="1">
      <alignment horizontal="center" vertical="center"/>
      <protection/>
    </xf>
    <xf numFmtId="170" fontId="3" fillId="0" borderId="0" xfId="56" applyNumberFormat="1" applyFont="1" applyFill="1" applyBorder="1" applyAlignment="1">
      <alignment horizontal="right" vertical="center"/>
      <protection/>
    </xf>
    <xf numFmtId="170" fontId="3" fillId="0" borderId="0" xfId="56" applyNumberFormat="1" applyFont="1" applyFill="1" applyBorder="1" applyAlignment="1">
      <alignment horizontal="left" vertical="center"/>
      <protection/>
    </xf>
    <xf numFmtId="170" fontId="3" fillId="0" borderId="0" xfId="56" applyNumberFormat="1" applyFont="1" applyFill="1" applyBorder="1" applyAlignment="1">
      <alignment vertical="center"/>
      <protection/>
    </xf>
    <xf numFmtId="170" fontId="2" fillId="0" borderId="10" xfId="56" applyNumberFormat="1" applyFont="1" applyFill="1" applyBorder="1" applyAlignment="1">
      <alignment horizontal="left" vertical="center"/>
      <protection/>
    </xf>
    <xf numFmtId="170" fontId="3" fillId="0" borderId="10" xfId="56" applyNumberFormat="1" applyFont="1" applyFill="1" applyBorder="1" applyAlignment="1">
      <alignment horizontal="center" vertical="center"/>
      <protection/>
    </xf>
    <xf numFmtId="170" fontId="3" fillId="0" borderId="10" xfId="56" applyNumberFormat="1" applyFont="1" applyFill="1" applyBorder="1" applyAlignment="1">
      <alignment horizontal="right" vertical="center"/>
      <protection/>
    </xf>
    <xf numFmtId="171" fontId="3" fillId="0" borderId="0" xfId="56" applyNumberFormat="1" applyFont="1" applyFill="1" applyBorder="1" applyAlignment="1">
      <alignment horizontal="center" vertical="center"/>
      <protection/>
    </xf>
    <xf numFmtId="170" fontId="2" fillId="0" borderId="0" xfId="56" applyNumberFormat="1" applyFont="1" applyFill="1" applyBorder="1" applyAlignment="1">
      <alignment horizontal="right" vertical="center"/>
      <protection/>
    </xf>
    <xf numFmtId="170" fontId="2" fillId="0" borderId="10" xfId="56" applyNumberFormat="1" applyFont="1" applyFill="1" applyBorder="1" applyAlignment="1">
      <alignment horizontal="right" vertical="center"/>
      <protection/>
    </xf>
    <xf numFmtId="171" fontId="2" fillId="0" borderId="10" xfId="44" applyNumberFormat="1" applyFont="1" applyFill="1" applyBorder="1" applyAlignment="1">
      <alignment horizontal="right" vertical="center" wrapText="1"/>
    </xf>
    <xf numFmtId="170" fontId="2" fillId="0" borderId="0" xfId="56" applyNumberFormat="1" applyFont="1" applyFill="1" applyBorder="1" applyAlignment="1" quotePrefix="1">
      <alignment horizontal="right" vertical="center"/>
      <protection/>
    </xf>
    <xf numFmtId="0" fontId="3" fillId="0" borderId="0" xfId="59" applyFont="1" applyFill="1" applyAlignment="1" quotePrefix="1">
      <alignment vertical="center"/>
      <protection/>
    </xf>
    <xf numFmtId="170" fontId="3" fillId="0" borderId="0" xfId="56" applyNumberFormat="1" applyFont="1" applyFill="1" applyBorder="1" applyAlignment="1" quotePrefix="1">
      <alignment horizontal="left" vertical="center"/>
      <protection/>
    </xf>
    <xf numFmtId="171" fontId="3" fillId="0" borderId="10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horizontal="right" vertical="center"/>
      <protection/>
    </xf>
    <xf numFmtId="170" fontId="3" fillId="0" borderId="10" xfId="56" applyNumberFormat="1" applyFont="1" applyFill="1" applyBorder="1" applyAlignment="1">
      <alignment vertical="center"/>
      <protection/>
    </xf>
    <xf numFmtId="171" fontId="3" fillId="0" borderId="11" xfId="56" applyNumberFormat="1" applyFont="1" applyFill="1" applyBorder="1" applyAlignment="1">
      <alignment horizontal="right" vertical="center"/>
      <protection/>
    </xf>
    <xf numFmtId="172" fontId="7" fillId="0" borderId="1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1" fontId="7" fillId="0" borderId="0" xfId="58" applyNumberFormat="1" applyFont="1" applyFill="1" applyBorder="1" applyAlignment="1">
      <alignment horizontal="right" vertical="center"/>
      <protection/>
    </xf>
    <xf numFmtId="170" fontId="7" fillId="0" borderId="0" xfId="58" applyNumberFormat="1" applyFont="1" applyFill="1" applyBorder="1" applyAlignment="1">
      <alignment horizontal="left" vertical="center"/>
      <protection/>
    </xf>
    <xf numFmtId="170" fontId="7" fillId="0" borderId="0" xfId="58" applyNumberFormat="1" applyFont="1" applyFill="1" applyBorder="1" applyAlignment="1">
      <alignment horizontal="center" vertical="center"/>
      <protection/>
    </xf>
    <xf numFmtId="171" fontId="7" fillId="0" borderId="10" xfId="57" applyNumberFormat="1" applyFont="1" applyFill="1" applyBorder="1" applyAlignment="1">
      <alignment horizontal="right" vertical="center"/>
      <protection/>
    </xf>
    <xf numFmtId="170" fontId="7" fillId="0" borderId="0" xfId="57" applyNumberFormat="1" applyFont="1" applyFill="1" applyBorder="1" applyAlignment="1">
      <alignment horizontal="left" vertical="center"/>
      <protection/>
    </xf>
    <xf numFmtId="170" fontId="7" fillId="0" borderId="0" xfId="57" applyNumberFormat="1" applyFont="1" applyFill="1" applyBorder="1" applyAlignment="1">
      <alignment horizontal="center" vertical="center"/>
      <protection/>
    </xf>
    <xf numFmtId="171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71" fontId="7" fillId="0" borderId="0" xfId="57" applyNumberFormat="1" applyFont="1" applyFill="1" applyBorder="1" applyAlignment="1">
      <alignment horizontal="right" vertical="center"/>
      <protection/>
    </xf>
    <xf numFmtId="171" fontId="6" fillId="0" borderId="0" xfId="57" applyNumberFormat="1" applyFont="1" applyFill="1" applyBorder="1" applyAlignment="1">
      <alignment horizontal="right" vertical="center"/>
      <protection/>
    </xf>
    <xf numFmtId="171" fontId="6" fillId="0" borderId="10" xfId="57" applyNumberFormat="1" applyFont="1" applyFill="1" applyBorder="1" applyAlignment="1">
      <alignment horizontal="right" vertical="center"/>
      <protection/>
    </xf>
    <xf numFmtId="170" fontId="11" fillId="0" borderId="0" xfId="0" applyNumberFormat="1" applyFont="1" applyFill="1" applyBorder="1" applyAlignment="1">
      <alignment horizontal="left" vertical="center"/>
    </xf>
    <xf numFmtId="170" fontId="11" fillId="0" borderId="0" xfId="0" applyNumberFormat="1" applyFont="1" applyFill="1" applyBorder="1" applyAlignment="1">
      <alignment horizontal="center" vertical="center"/>
    </xf>
    <xf numFmtId="171" fontId="11" fillId="0" borderId="0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left" vertical="center"/>
    </xf>
    <xf numFmtId="172" fontId="11" fillId="0" borderId="0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vertical="center"/>
    </xf>
    <xf numFmtId="171" fontId="13" fillId="0" borderId="0" xfId="58" applyNumberFormat="1" applyFont="1" applyFill="1" applyBorder="1" applyAlignment="1">
      <alignment horizontal="right" vertical="center"/>
      <protection/>
    </xf>
    <xf numFmtId="170" fontId="13" fillId="0" borderId="0" xfId="58" applyNumberFormat="1" applyFont="1" applyFill="1" applyBorder="1" applyAlignment="1">
      <alignment horizontal="left" vertical="center"/>
      <protection/>
    </xf>
    <xf numFmtId="170" fontId="13" fillId="0" borderId="0" xfId="58" applyNumberFormat="1" applyFont="1" applyFill="1" applyBorder="1" applyAlignment="1">
      <alignment horizontal="center" vertical="center"/>
      <protection/>
    </xf>
    <xf numFmtId="170" fontId="6" fillId="0" borderId="0" xfId="57" applyNumberFormat="1" applyFont="1" applyFill="1" applyBorder="1" applyAlignment="1">
      <alignment horizontal="left" vertical="center"/>
      <protection/>
    </xf>
    <xf numFmtId="170" fontId="6" fillId="0" borderId="0" xfId="57" applyNumberFormat="1" applyFont="1" applyFill="1" applyBorder="1" applyAlignment="1">
      <alignment horizontal="center" vertical="center"/>
      <protection/>
    </xf>
    <xf numFmtId="171" fontId="6" fillId="0" borderId="11" xfId="57" applyNumberFormat="1" applyFont="1" applyFill="1" applyBorder="1" applyAlignment="1">
      <alignment horizontal="right" vertical="center"/>
      <protection/>
    </xf>
    <xf numFmtId="171" fontId="7" fillId="0" borderId="0" xfId="44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left" vertical="center" shrinkToFit="1"/>
    </xf>
    <xf numFmtId="171" fontId="7" fillId="0" borderId="12" xfId="59" applyNumberFormat="1" applyFont="1" applyFill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/>
      <protection/>
    </xf>
    <xf numFmtId="171" fontId="7" fillId="0" borderId="10" xfId="44" applyNumberFormat="1" applyFont="1" applyFill="1" applyBorder="1" applyAlignment="1">
      <alignment horizontal="center" vertical="center"/>
    </xf>
    <xf numFmtId="0" fontId="7" fillId="0" borderId="12" xfId="59" applyFont="1" applyFill="1" applyBorder="1" applyAlignment="1">
      <alignment horizontal="center" vertical="center"/>
      <protection/>
    </xf>
    <xf numFmtId="170" fontId="2" fillId="0" borderId="10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13" xfId="56"/>
    <cellStyle name="Normal 3" xfId="57"/>
    <cellStyle name="Normal_EGCO_June10 TE" xfId="58"/>
    <cellStyle name="Normal_KEGCO_2002" xfId="59"/>
    <cellStyle name="Normal_Sheet5" xfId="60"/>
    <cellStyle name="Normal_Sheet7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hachai%20chatanantaw\Desktop\Template%20adjustment%20Q117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 FY16"/>
      <sheetName val="Adjustment Q1'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L138"/>
  <sheetViews>
    <sheetView zoomScale="130" zoomScaleNormal="130" zoomScaleSheetLayoutView="100" workbookViewId="0" topLeftCell="A40">
      <selection activeCell="A1" sqref="A1"/>
    </sheetView>
  </sheetViews>
  <sheetFormatPr defaultColWidth="9.140625" defaultRowHeight="15.75" customHeight="1"/>
  <cols>
    <col min="1" max="2" width="1.1484375" style="3" customWidth="1"/>
    <col min="3" max="3" width="31.00390625" style="3" customWidth="1"/>
    <col min="4" max="4" width="6.7109375" style="2" customWidth="1"/>
    <col min="5" max="5" width="0.7187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7109375" style="4" customWidth="1"/>
    <col min="11" max="11" width="0.71875" style="3" customWidth="1"/>
    <col min="12" max="12" width="11.7109375" style="4" customWidth="1"/>
    <col min="13" max="16384" width="9.140625" style="6" customWidth="1"/>
  </cols>
  <sheetData>
    <row r="1" spans="1:12" ht="21.75" customHeight="1">
      <c r="A1" s="1" t="s">
        <v>0</v>
      </c>
      <c r="B1" s="1"/>
      <c r="C1" s="1"/>
      <c r="L1" s="5"/>
    </row>
    <row r="2" spans="1:3" ht="21.75" customHeight="1">
      <c r="A2" s="1" t="s">
        <v>1</v>
      </c>
      <c r="B2" s="1"/>
      <c r="C2" s="1"/>
    </row>
    <row r="3" spans="1:12" ht="21.75" customHeight="1">
      <c r="A3" s="7" t="s">
        <v>2</v>
      </c>
      <c r="B3" s="7"/>
      <c r="C3" s="7"/>
      <c r="D3" s="8"/>
      <c r="E3" s="9"/>
      <c r="F3" s="10"/>
      <c r="G3" s="9"/>
      <c r="H3" s="10"/>
      <c r="I3" s="8"/>
      <c r="J3" s="10"/>
      <c r="K3" s="9"/>
      <c r="L3" s="10"/>
    </row>
    <row r="4" ht="18.75" customHeight="1"/>
    <row r="5" spans="2:12" s="11" customFormat="1" ht="18.75" customHeight="1">
      <c r="B5" s="12"/>
      <c r="C5" s="12"/>
      <c r="D5" s="13"/>
      <c r="E5" s="14"/>
      <c r="F5" s="15"/>
      <c r="G5" s="16"/>
      <c r="H5" s="17" t="s">
        <v>3</v>
      </c>
      <c r="I5" s="18"/>
      <c r="J5" s="15"/>
      <c r="K5" s="16"/>
      <c r="L5" s="17" t="s">
        <v>189</v>
      </c>
    </row>
    <row r="6" spans="2:12" s="11" customFormat="1" ht="18.75" customHeight="1">
      <c r="B6" s="12"/>
      <c r="C6" s="12"/>
      <c r="D6" s="13"/>
      <c r="E6" s="14"/>
      <c r="F6" s="19" t="s">
        <v>4</v>
      </c>
      <c r="G6" s="14"/>
      <c r="H6" s="19" t="s">
        <v>5</v>
      </c>
      <c r="I6" s="20"/>
      <c r="J6" s="19" t="s">
        <v>4</v>
      </c>
      <c r="K6" s="14"/>
      <c r="L6" s="19" t="s">
        <v>5</v>
      </c>
    </row>
    <row r="7" spans="1:12" s="11" customFormat="1" ht="18.75" customHeight="1">
      <c r="A7" s="12"/>
      <c r="B7" s="12"/>
      <c r="C7" s="12"/>
      <c r="D7" s="21"/>
      <c r="E7" s="14"/>
      <c r="F7" s="19" t="s">
        <v>6</v>
      </c>
      <c r="G7" s="14"/>
      <c r="H7" s="19" t="s">
        <v>7</v>
      </c>
      <c r="I7" s="20"/>
      <c r="J7" s="19" t="s">
        <v>6</v>
      </c>
      <c r="K7" s="14"/>
      <c r="L7" s="19" t="s">
        <v>7</v>
      </c>
    </row>
    <row r="8" spans="1:12" s="11" customFormat="1" ht="18.75" customHeight="1">
      <c r="A8" s="12"/>
      <c r="B8" s="12"/>
      <c r="C8" s="12"/>
      <c r="D8" s="21"/>
      <c r="E8" s="14"/>
      <c r="F8" s="19" t="s">
        <v>8</v>
      </c>
      <c r="G8" s="14"/>
      <c r="H8" s="19" t="s">
        <v>9</v>
      </c>
      <c r="I8" s="20"/>
      <c r="J8" s="19" t="s">
        <v>8</v>
      </c>
      <c r="K8" s="14"/>
      <c r="L8" s="19" t="s">
        <v>9</v>
      </c>
    </row>
    <row r="9" spans="1:12" s="11" customFormat="1" ht="18.75" customHeight="1">
      <c r="A9" s="12"/>
      <c r="B9" s="12"/>
      <c r="C9" s="12"/>
      <c r="D9" s="22" t="s">
        <v>10</v>
      </c>
      <c r="E9" s="14"/>
      <c r="F9" s="17" t="s">
        <v>11</v>
      </c>
      <c r="G9" s="14"/>
      <c r="H9" s="17" t="s">
        <v>11</v>
      </c>
      <c r="I9" s="20"/>
      <c r="J9" s="17" t="s">
        <v>11</v>
      </c>
      <c r="K9" s="14"/>
      <c r="L9" s="17" t="s">
        <v>11</v>
      </c>
    </row>
    <row r="10" spans="1:5" s="11" customFormat="1" ht="18.75" customHeight="1">
      <c r="A10" s="12"/>
      <c r="B10" s="12"/>
      <c r="C10" s="12"/>
      <c r="E10" s="14"/>
    </row>
    <row r="11" spans="1:12" s="11" customFormat="1" ht="18.75" customHeight="1">
      <c r="A11" s="14" t="s">
        <v>12</v>
      </c>
      <c r="B11" s="12"/>
      <c r="C11" s="12"/>
      <c r="D11" s="21"/>
      <c r="E11" s="12"/>
      <c r="F11" s="23"/>
      <c r="G11" s="12"/>
      <c r="H11" s="23"/>
      <c r="I11" s="21"/>
      <c r="J11" s="23"/>
      <c r="K11" s="12"/>
      <c r="L11" s="23"/>
    </row>
    <row r="12" spans="1:12" s="11" customFormat="1" ht="3.75" customHeight="1">
      <c r="A12" s="14"/>
      <c r="B12" s="12"/>
      <c r="C12" s="12"/>
      <c r="D12" s="21"/>
      <c r="E12" s="12"/>
      <c r="F12" s="23"/>
      <c r="G12" s="12"/>
      <c r="H12" s="23"/>
      <c r="I12" s="21"/>
      <c r="J12" s="23"/>
      <c r="K12" s="12"/>
      <c r="L12" s="23"/>
    </row>
    <row r="13" spans="1:12" s="11" customFormat="1" ht="18.75" customHeight="1">
      <c r="A13" s="14" t="s">
        <v>13</v>
      </c>
      <c r="B13" s="12"/>
      <c r="C13" s="12"/>
      <c r="D13" s="21"/>
      <c r="E13" s="12"/>
      <c r="F13" s="23"/>
      <c r="G13" s="24"/>
      <c r="H13" s="23"/>
      <c r="I13" s="25"/>
      <c r="J13" s="23"/>
      <c r="K13" s="24"/>
      <c r="L13" s="23"/>
    </row>
    <row r="14" spans="1:12" s="11" customFormat="1" ht="3.75" customHeight="1">
      <c r="A14" s="14"/>
      <c r="B14" s="12"/>
      <c r="C14" s="12"/>
      <c r="D14" s="21"/>
      <c r="E14" s="12"/>
      <c r="F14" s="23"/>
      <c r="G14" s="24"/>
      <c r="H14" s="23"/>
      <c r="I14" s="25"/>
      <c r="J14" s="23"/>
      <c r="K14" s="24"/>
      <c r="L14" s="23"/>
    </row>
    <row r="15" spans="1:12" s="11" customFormat="1" ht="18.75" customHeight="1">
      <c r="A15" s="12" t="s">
        <v>14</v>
      </c>
      <c r="B15" s="12"/>
      <c r="C15" s="12"/>
      <c r="D15" s="21"/>
      <c r="E15" s="12"/>
      <c r="F15" s="26">
        <v>2974189</v>
      </c>
      <c r="G15" s="27"/>
      <c r="H15" s="26">
        <v>2672742</v>
      </c>
      <c r="I15" s="26"/>
      <c r="J15" s="26">
        <v>856240</v>
      </c>
      <c r="K15" s="26"/>
      <c r="L15" s="26">
        <v>652563</v>
      </c>
    </row>
    <row r="16" spans="1:12" s="11" customFormat="1" ht="18.75" customHeight="1">
      <c r="A16" s="12" t="s">
        <v>15</v>
      </c>
      <c r="B16" s="12"/>
      <c r="C16" s="12"/>
      <c r="D16" s="21">
        <v>11</v>
      </c>
      <c r="E16" s="12"/>
      <c r="F16" s="26">
        <v>1271727</v>
      </c>
      <c r="G16" s="27"/>
      <c r="H16" s="26">
        <v>1365847</v>
      </c>
      <c r="I16" s="26"/>
      <c r="J16" s="26">
        <v>0</v>
      </c>
      <c r="K16" s="26"/>
      <c r="L16" s="26">
        <v>0</v>
      </c>
    </row>
    <row r="17" spans="1:12" s="11" customFormat="1" ht="18.75" customHeight="1">
      <c r="A17" s="12" t="s">
        <v>16</v>
      </c>
      <c r="B17" s="12"/>
      <c r="C17" s="12"/>
      <c r="D17" s="21">
        <v>8</v>
      </c>
      <c r="E17" s="12"/>
      <c r="F17" s="26">
        <v>1435952</v>
      </c>
      <c r="G17" s="24"/>
      <c r="H17" s="26">
        <v>1319150</v>
      </c>
      <c r="I17" s="26"/>
      <c r="J17" s="26">
        <v>217250</v>
      </c>
      <c r="K17" s="26"/>
      <c r="L17" s="26">
        <v>270869</v>
      </c>
    </row>
    <row r="18" spans="1:12" s="11" customFormat="1" ht="18.75" customHeight="1">
      <c r="A18" s="12" t="s">
        <v>17</v>
      </c>
      <c r="B18" s="12"/>
      <c r="C18" s="12"/>
      <c r="D18" s="21">
        <v>9</v>
      </c>
      <c r="F18" s="26">
        <v>678012</v>
      </c>
      <c r="G18" s="24"/>
      <c r="H18" s="26">
        <v>585258</v>
      </c>
      <c r="I18" s="26"/>
      <c r="J18" s="26">
        <v>286562</v>
      </c>
      <c r="K18" s="26"/>
      <c r="L18" s="26">
        <v>242641</v>
      </c>
    </row>
    <row r="19" spans="1:12" s="11" customFormat="1" ht="18.75" customHeight="1">
      <c r="A19" s="12" t="s">
        <v>212</v>
      </c>
      <c r="B19" s="12"/>
      <c r="C19" s="12"/>
      <c r="E19" s="12"/>
      <c r="L19" s="26"/>
    </row>
    <row r="20" spans="1:12" s="11" customFormat="1" ht="18.75" customHeight="1">
      <c r="A20" s="12"/>
      <c r="B20" s="12" t="s">
        <v>18</v>
      </c>
      <c r="C20" s="12"/>
      <c r="D20" s="28">
        <v>21.4</v>
      </c>
      <c r="E20" s="12"/>
      <c r="F20" s="26">
        <v>2193</v>
      </c>
      <c r="G20" s="24"/>
      <c r="H20" s="26">
        <v>2193</v>
      </c>
      <c r="I20" s="26"/>
      <c r="J20" s="26">
        <v>789693</v>
      </c>
      <c r="K20" s="26"/>
      <c r="L20" s="26">
        <v>601193</v>
      </c>
    </row>
    <row r="21" spans="1:12" s="11" customFormat="1" ht="18.75" customHeight="1">
      <c r="A21" s="12" t="s">
        <v>19</v>
      </c>
      <c r="B21" s="12"/>
      <c r="C21" s="12"/>
      <c r="D21" s="21">
        <v>10</v>
      </c>
      <c r="E21" s="12"/>
      <c r="F21" s="29">
        <v>152334</v>
      </c>
      <c r="G21" s="24"/>
      <c r="H21" s="29">
        <v>187023</v>
      </c>
      <c r="I21" s="26"/>
      <c r="J21" s="29">
        <v>142806</v>
      </c>
      <c r="K21" s="26"/>
      <c r="L21" s="29">
        <v>177678</v>
      </c>
    </row>
    <row r="22" spans="1:12" s="11" customFormat="1" ht="3.75" customHeight="1">
      <c r="A22" s="12"/>
      <c r="B22" s="12"/>
      <c r="C22" s="12"/>
      <c r="D22" s="21"/>
      <c r="E22" s="12"/>
      <c r="F22" s="23"/>
      <c r="G22" s="24"/>
      <c r="H22" s="23"/>
      <c r="I22" s="25"/>
      <c r="J22" s="23"/>
      <c r="K22" s="24"/>
      <c r="L22" s="23"/>
    </row>
    <row r="23" spans="1:12" s="11" customFormat="1" ht="18.75" customHeight="1">
      <c r="A23" s="14" t="s">
        <v>20</v>
      </c>
      <c r="B23" s="12"/>
      <c r="C23" s="12"/>
      <c r="D23" s="21"/>
      <c r="E23" s="12"/>
      <c r="F23" s="15">
        <f>SUM(F15:F21)</f>
        <v>6514407</v>
      </c>
      <c r="G23" s="24"/>
      <c r="H23" s="15">
        <f>SUM(H15:H21)</f>
        <v>6132213</v>
      </c>
      <c r="I23" s="25"/>
      <c r="J23" s="15">
        <f>SUM(J15:J21)</f>
        <v>2292551</v>
      </c>
      <c r="K23" s="24"/>
      <c r="L23" s="15">
        <f>SUM(L15:L21)</f>
        <v>1944944</v>
      </c>
    </row>
    <row r="24" spans="1:12" s="11" customFormat="1" ht="18.75" customHeight="1">
      <c r="A24" s="12"/>
      <c r="B24" s="12"/>
      <c r="C24" s="12"/>
      <c r="D24" s="21"/>
      <c r="E24" s="12"/>
      <c r="F24" s="23"/>
      <c r="G24" s="24"/>
      <c r="H24" s="23"/>
      <c r="I24" s="25"/>
      <c r="J24" s="23"/>
      <c r="K24" s="24"/>
      <c r="L24" s="23"/>
    </row>
    <row r="25" spans="1:12" s="11" customFormat="1" ht="18.75" customHeight="1">
      <c r="A25" s="14" t="s">
        <v>21</v>
      </c>
      <c r="B25" s="12"/>
      <c r="C25" s="12"/>
      <c r="D25" s="21"/>
      <c r="E25" s="12"/>
      <c r="F25" s="23"/>
      <c r="G25" s="24"/>
      <c r="H25" s="23"/>
      <c r="I25" s="25"/>
      <c r="J25" s="23"/>
      <c r="K25" s="24"/>
      <c r="L25" s="23"/>
    </row>
    <row r="26" spans="1:12" s="11" customFormat="1" ht="3.75" customHeight="1">
      <c r="A26" s="12"/>
      <c r="B26" s="12"/>
      <c r="C26" s="12"/>
      <c r="D26" s="21"/>
      <c r="E26" s="12"/>
      <c r="F26" s="23"/>
      <c r="G26" s="24"/>
      <c r="H26" s="23"/>
      <c r="I26" s="25"/>
      <c r="J26" s="23"/>
      <c r="K26" s="24"/>
      <c r="L26" s="23"/>
    </row>
    <row r="27" spans="1:12" s="11" customFormat="1" ht="18">
      <c r="A27" s="12" t="s">
        <v>15</v>
      </c>
      <c r="B27" s="12"/>
      <c r="C27" s="12"/>
      <c r="D27" s="21">
        <v>11</v>
      </c>
      <c r="E27" s="12"/>
      <c r="F27" s="23">
        <v>424224</v>
      </c>
      <c r="G27" s="24"/>
      <c r="H27" s="26">
        <v>424219</v>
      </c>
      <c r="I27" s="25"/>
      <c r="J27" s="23">
        <v>100864</v>
      </c>
      <c r="K27" s="24"/>
      <c r="L27" s="26">
        <v>100859</v>
      </c>
    </row>
    <row r="28" spans="1:12" s="11" customFormat="1" ht="18">
      <c r="A28" s="12" t="s">
        <v>22</v>
      </c>
      <c r="B28" s="12"/>
      <c r="C28" s="12"/>
      <c r="D28" s="21"/>
      <c r="E28" s="12"/>
      <c r="F28" s="23">
        <v>0</v>
      </c>
      <c r="G28" s="24"/>
      <c r="H28" s="23">
        <v>685909</v>
      </c>
      <c r="I28" s="25"/>
      <c r="J28" s="23">
        <v>0</v>
      </c>
      <c r="K28" s="24"/>
      <c r="L28" s="26">
        <v>685909</v>
      </c>
    </row>
    <row r="29" spans="1:12" s="11" customFormat="1" ht="18.75" customHeight="1">
      <c r="A29" s="12" t="s">
        <v>24</v>
      </c>
      <c r="B29" s="12"/>
      <c r="C29" s="12"/>
      <c r="D29" s="21">
        <v>12</v>
      </c>
      <c r="E29" s="12"/>
      <c r="F29" s="23">
        <v>679495</v>
      </c>
      <c r="G29" s="24"/>
      <c r="H29" s="23">
        <v>0</v>
      </c>
      <c r="I29" s="25"/>
      <c r="J29" s="23">
        <v>681407</v>
      </c>
      <c r="K29" s="24"/>
      <c r="L29" s="26">
        <v>0</v>
      </c>
    </row>
    <row r="30" spans="1:12" s="11" customFormat="1" ht="18.75" customHeight="1">
      <c r="A30" s="12" t="s">
        <v>23</v>
      </c>
      <c r="B30" s="12"/>
      <c r="C30" s="12"/>
      <c r="D30" s="21">
        <v>12</v>
      </c>
      <c r="E30" s="12"/>
      <c r="F30" s="23">
        <v>0</v>
      </c>
      <c r="G30" s="24"/>
      <c r="H30" s="23">
        <v>0</v>
      </c>
      <c r="I30" s="25"/>
      <c r="J30" s="23">
        <v>14986179</v>
      </c>
      <c r="K30" s="24"/>
      <c r="L30" s="26">
        <v>14983679</v>
      </c>
    </row>
    <row r="31" spans="1:12" s="11" customFormat="1" ht="18.75" customHeight="1">
      <c r="A31" s="12" t="s">
        <v>25</v>
      </c>
      <c r="B31" s="12"/>
      <c r="C31" s="12"/>
      <c r="D31" s="28">
        <v>21.4</v>
      </c>
      <c r="E31" s="12"/>
      <c r="F31" s="23">
        <v>0</v>
      </c>
      <c r="G31" s="24"/>
      <c r="H31" s="23">
        <v>0</v>
      </c>
      <c r="I31" s="25"/>
      <c r="J31" s="23">
        <v>66900</v>
      </c>
      <c r="K31" s="24"/>
      <c r="L31" s="26">
        <v>71400</v>
      </c>
    </row>
    <row r="32" spans="1:12" s="11" customFormat="1" ht="18.75" customHeight="1">
      <c r="A32" s="12" t="s">
        <v>208</v>
      </c>
      <c r="B32" s="12"/>
      <c r="C32" s="12"/>
      <c r="D32" s="21">
        <v>13</v>
      </c>
      <c r="E32" s="12"/>
      <c r="F32" s="23">
        <v>36045</v>
      </c>
      <c r="G32" s="24"/>
      <c r="H32" s="23">
        <v>32983</v>
      </c>
      <c r="I32" s="25"/>
      <c r="J32" s="23">
        <v>1008325</v>
      </c>
      <c r="K32" s="24"/>
      <c r="L32" s="26">
        <v>956892</v>
      </c>
    </row>
    <row r="33" spans="1:12" s="11" customFormat="1" ht="18.75" customHeight="1">
      <c r="A33" s="12" t="s">
        <v>26</v>
      </c>
      <c r="B33" s="12"/>
      <c r="C33" s="12"/>
      <c r="D33" s="21">
        <v>14</v>
      </c>
      <c r="E33" s="12"/>
      <c r="F33" s="26">
        <v>34458567</v>
      </c>
      <c r="G33" s="24"/>
      <c r="H33" s="26">
        <v>33485319</v>
      </c>
      <c r="I33" s="26"/>
      <c r="J33" s="26">
        <v>539445</v>
      </c>
      <c r="K33" s="26"/>
      <c r="L33" s="26">
        <v>559117</v>
      </c>
    </row>
    <row r="34" spans="1:12" s="11" customFormat="1" ht="18.75" customHeight="1">
      <c r="A34" s="12" t="s">
        <v>27</v>
      </c>
      <c r="B34" s="12"/>
      <c r="C34" s="12"/>
      <c r="D34" s="21">
        <v>15</v>
      </c>
      <c r="E34" s="12"/>
      <c r="F34" s="26">
        <v>745583</v>
      </c>
      <c r="G34" s="24"/>
      <c r="H34" s="26">
        <v>665891</v>
      </c>
      <c r="I34" s="26"/>
      <c r="J34" s="26">
        <v>9447</v>
      </c>
      <c r="K34" s="26"/>
      <c r="L34" s="26">
        <v>9764</v>
      </c>
    </row>
    <row r="35" spans="1:12" s="11" customFormat="1" ht="18.75" customHeight="1">
      <c r="A35" s="12" t="s">
        <v>28</v>
      </c>
      <c r="B35" s="12"/>
      <c r="C35" s="12"/>
      <c r="D35" s="21"/>
      <c r="E35" s="12"/>
      <c r="F35" s="26">
        <v>26512</v>
      </c>
      <c r="G35" s="24"/>
      <c r="H35" s="26">
        <v>23813</v>
      </c>
      <c r="I35" s="26"/>
      <c r="J35" s="26">
        <v>2287</v>
      </c>
      <c r="K35" s="26"/>
      <c r="L35" s="26">
        <v>2244</v>
      </c>
    </row>
    <row r="36" spans="1:12" s="11" customFormat="1" ht="18.75" customHeight="1">
      <c r="A36" s="12" t="s">
        <v>29</v>
      </c>
      <c r="B36" s="12"/>
      <c r="C36" s="12"/>
      <c r="D36" s="21"/>
      <c r="E36" s="12"/>
      <c r="F36" s="29">
        <v>59308</v>
      </c>
      <c r="G36" s="24"/>
      <c r="H36" s="29">
        <v>57046</v>
      </c>
      <c r="I36" s="26"/>
      <c r="J36" s="29">
        <v>17681</v>
      </c>
      <c r="K36" s="26"/>
      <c r="L36" s="29">
        <v>13588</v>
      </c>
    </row>
    <row r="37" spans="1:12" s="11" customFormat="1" ht="3.75" customHeight="1">
      <c r="A37" s="12"/>
      <c r="B37" s="12"/>
      <c r="C37" s="12"/>
      <c r="D37" s="21"/>
      <c r="E37" s="12"/>
      <c r="F37" s="23"/>
      <c r="G37" s="24"/>
      <c r="H37" s="23"/>
      <c r="I37" s="25"/>
      <c r="J37" s="23"/>
      <c r="K37" s="24"/>
      <c r="L37" s="23"/>
    </row>
    <row r="38" spans="1:12" s="11" customFormat="1" ht="18.75" customHeight="1">
      <c r="A38" s="14" t="s">
        <v>30</v>
      </c>
      <c r="C38" s="12"/>
      <c r="D38" s="21"/>
      <c r="E38" s="12"/>
      <c r="F38" s="15">
        <f>SUM(F27:F36)</f>
        <v>36429734</v>
      </c>
      <c r="G38" s="24"/>
      <c r="H38" s="15">
        <f>SUM(H27:H36)</f>
        <v>35375180</v>
      </c>
      <c r="I38" s="25"/>
      <c r="J38" s="15">
        <f>SUM(J27:J36)</f>
        <v>17412535</v>
      </c>
      <c r="K38" s="24"/>
      <c r="L38" s="15">
        <f>SUM(L27:L36)</f>
        <v>17383452</v>
      </c>
    </row>
    <row r="39" spans="1:12" s="11" customFormat="1" ht="3.75" customHeight="1">
      <c r="A39" s="12"/>
      <c r="B39" s="12"/>
      <c r="C39" s="12"/>
      <c r="D39" s="21"/>
      <c r="E39" s="12"/>
      <c r="F39" s="23"/>
      <c r="G39" s="24"/>
      <c r="H39" s="23"/>
      <c r="I39" s="25"/>
      <c r="J39" s="23"/>
      <c r="K39" s="24"/>
      <c r="L39" s="23"/>
    </row>
    <row r="40" spans="1:12" s="11" customFormat="1" ht="18.75" customHeight="1" thickBot="1">
      <c r="A40" s="14" t="s">
        <v>31</v>
      </c>
      <c r="B40" s="12"/>
      <c r="C40" s="12"/>
      <c r="D40" s="21"/>
      <c r="E40" s="12"/>
      <c r="F40" s="30">
        <f>SUM(F38,F23)</f>
        <v>42944141</v>
      </c>
      <c r="G40" s="24"/>
      <c r="H40" s="30">
        <f>SUM(H38,H23)</f>
        <v>41507393</v>
      </c>
      <c r="I40" s="25"/>
      <c r="J40" s="30">
        <f>SUM(J38,J23)</f>
        <v>19705086</v>
      </c>
      <c r="K40" s="24"/>
      <c r="L40" s="30">
        <f>SUM(L38,L23)</f>
        <v>19328396</v>
      </c>
    </row>
    <row r="41" spans="1:12" s="11" customFormat="1" ht="18.75" customHeight="1" thickTop="1">
      <c r="A41" s="14"/>
      <c r="B41" s="12"/>
      <c r="C41" s="12"/>
      <c r="D41" s="21"/>
      <c r="E41" s="12"/>
      <c r="F41" s="23"/>
      <c r="G41" s="24"/>
      <c r="H41" s="23"/>
      <c r="I41" s="25"/>
      <c r="J41" s="23"/>
      <c r="K41" s="24"/>
      <c r="L41" s="23"/>
    </row>
    <row r="42" spans="1:12" s="11" customFormat="1" ht="18.75" customHeight="1">
      <c r="A42" s="14"/>
      <c r="B42" s="12"/>
      <c r="C42" s="12"/>
      <c r="D42" s="21"/>
      <c r="E42" s="12"/>
      <c r="F42" s="23"/>
      <c r="G42" s="24"/>
      <c r="H42" s="23"/>
      <c r="I42" s="25"/>
      <c r="J42" s="23"/>
      <c r="K42" s="24"/>
      <c r="L42" s="23"/>
    </row>
    <row r="43" spans="1:12" s="11" customFormat="1" ht="18.75" customHeight="1">
      <c r="A43" s="14"/>
      <c r="B43" s="12"/>
      <c r="C43" s="12"/>
      <c r="D43" s="21"/>
      <c r="E43" s="12"/>
      <c r="F43" s="23"/>
      <c r="G43" s="24"/>
      <c r="H43" s="23"/>
      <c r="I43" s="25"/>
      <c r="J43" s="23"/>
      <c r="K43" s="24"/>
      <c r="L43" s="23"/>
    </row>
    <row r="44" spans="1:11" ht="18.75" customHeight="1">
      <c r="A44" s="3" t="s">
        <v>32</v>
      </c>
      <c r="G44" s="31"/>
      <c r="I44" s="32"/>
      <c r="K44" s="31"/>
    </row>
    <row r="45" spans="7:11" ht="14.25" customHeight="1">
      <c r="G45" s="31"/>
      <c r="I45" s="32"/>
      <c r="K45" s="31"/>
    </row>
    <row r="46" spans="7:11" ht="9" customHeight="1">
      <c r="G46" s="31"/>
      <c r="I46" s="32"/>
      <c r="K46" s="31"/>
    </row>
    <row r="47" spans="1:12" ht="21.75" customHeight="1">
      <c r="A47" s="179" t="s">
        <v>210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</row>
    <row r="48" spans="1:12" ht="21.75" customHeight="1">
      <c r="A48" s="1" t="s">
        <v>0</v>
      </c>
      <c r="B48" s="1"/>
      <c r="C48" s="1"/>
      <c r="G48" s="31"/>
      <c r="I48" s="32"/>
      <c r="K48" s="31"/>
      <c r="L48" s="5"/>
    </row>
    <row r="49" spans="1:11" ht="21.75" customHeight="1">
      <c r="A49" s="1" t="s">
        <v>1</v>
      </c>
      <c r="B49" s="1"/>
      <c r="C49" s="1"/>
      <c r="G49" s="31"/>
      <c r="I49" s="32"/>
      <c r="K49" s="31"/>
    </row>
    <row r="50" spans="1:12" ht="21.75" customHeight="1">
      <c r="A50" s="7" t="str">
        <f>+A3</f>
        <v>ณ วันที่ 31 มีนาคม พ.ศ. 2560</v>
      </c>
      <c r="B50" s="7"/>
      <c r="C50" s="7"/>
      <c r="D50" s="8"/>
      <c r="E50" s="9"/>
      <c r="F50" s="10"/>
      <c r="G50" s="33"/>
      <c r="H50" s="10"/>
      <c r="I50" s="34"/>
      <c r="J50" s="10"/>
      <c r="K50" s="33"/>
      <c r="L50" s="10"/>
    </row>
    <row r="51" spans="7:11" ht="18.75" customHeight="1">
      <c r="G51" s="31"/>
      <c r="I51" s="32"/>
      <c r="K51" s="31"/>
    </row>
    <row r="52" spans="2:12" s="11" customFormat="1" ht="18.75" customHeight="1">
      <c r="B52" s="12"/>
      <c r="C52" s="12"/>
      <c r="D52" s="13"/>
      <c r="E52" s="14"/>
      <c r="F52" s="15"/>
      <c r="G52" s="16"/>
      <c r="H52" s="17" t="s">
        <v>3</v>
      </c>
      <c r="I52" s="18"/>
      <c r="J52" s="15"/>
      <c r="K52" s="16"/>
      <c r="L52" s="17" t="s">
        <v>189</v>
      </c>
    </row>
    <row r="53" spans="1:12" s="11" customFormat="1" ht="18.75" customHeight="1">
      <c r="A53" s="12"/>
      <c r="B53" s="12"/>
      <c r="C53" s="12"/>
      <c r="D53" s="13"/>
      <c r="E53" s="14"/>
      <c r="F53" s="19" t="s">
        <v>4</v>
      </c>
      <c r="G53" s="14"/>
      <c r="H53" s="19" t="s">
        <v>5</v>
      </c>
      <c r="I53" s="20"/>
      <c r="J53" s="19" t="s">
        <v>4</v>
      </c>
      <c r="K53" s="14"/>
      <c r="L53" s="19" t="s">
        <v>5</v>
      </c>
    </row>
    <row r="54" spans="1:12" s="11" customFormat="1" ht="18.75" customHeight="1">
      <c r="A54" s="12"/>
      <c r="B54" s="12"/>
      <c r="C54" s="12"/>
      <c r="D54" s="21"/>
      <c r="E54" s="14"/>
      <c r="F54" s="19" t="s">
        <v>6</v>
      </c>
      <c r="G54" s="14"/>
      <c r="H54" s="19" t="s">
        <v>7</v>
      </c>
      <c r="I54" s="20"/>
      <c r="J54" s="19" t="s">
        <v>6</v>
      </c>
      <c r="K54" s="14"/>
      <c r="L54" s="19" t="s">
        <v>7</v>
      </c>
    </row>
    <row r="55" spans="1:12" s="11" customFormat="1" ht="18.75" customHeight="1">
      <c r="A55" s="12"/>
      <c r="B55" s="12"/>
      <c r="C55" s="12"/>
      <c r="D55" s="21"/>
      <c r="E55" s="14"/>
      <c r="F55" s="19" t="s">
        <v>8</v>
      </c>
      <c r="G55" s="14"/>
      <c r="H55" s="19" t="s">
        <v>9</v>
      </c>
      <c r="I55" s="20"/>
      <c r="J55" s="19" t="s">
        <v>8</v>
      </c>
      <c r="K55" s="14"/>
      <c r="L55" s="19" t="s">
        <v>9</v>
      </c>
    </row>
    <row r="56" spans="1:12" s="11" customFormat="1" ht="18.75" customHeight="1">
      <c r="A56" s="12"/>
      <c r="B56" s="12"/>
      <c r="C56" s="12"/>
      <c r="D56" s="22" t="s">
        <v>10</v>
      </c>
      <c r="E56" s="14"/>
      <c r="F56" s="17" t="s">
        <v>11</v>
      </c>
      <c r="G56" s="14"/>
      <c r="H56" s="17" t="s">
        <v>11</v>
      </c>
      <c r="I56" s="20"/>
      <c r="J56" s="17" t="s">
        <v>11</v>
      </c>
      <c r="K56" s="14"/>
      <c r="L56" s="17" t="s">
        <v>11</v>
      </c>
    </row>
    <row r="57" spans="1:12" s="11" customFormat="1" ht="18.75" customHeight="1">
      <c r="A57" s="14" t="s">
        <v>33</v>
      </c>
      <c r="B57" s="12"/>
      <c r="C57" s="12"/>
      <c r="D57" s="21"/>
      <c r="E57" s="12"/>
      <c r="F57" s="23"/>
      <c r="G57" s="24"/>
      <c r="H57" s="23"/>
      <c r="I57" s="25"/>
      <c r="J57" s="23"/>
      <c r="K57" s="24"/>
      <c r="L57" s="23"/>
    </row>
    <row r="58" spans="1:12" s="11" customFormat="1" ht="6" customHeight="1">
      <c r="A58" s="14"/>
      <c r="B58" s="12"/>
      <c r="C58" s="12"/>
      <c r="D58" s="21"/>
      <c r="E58" s="12"/>
      <c r="F58" s="23"/>
      <c r="G58" s="24"/>
      <c r="H58" s="23"/>
      <c r="I58" s="25"/>
      <c r="J58" s="23"/>
      <c r="K58" s="24"/>
      <c r="L58" s="23"/>
    </row>
    <row r="59" spans="1:12" s="11" customFormat="1" ht="18.75" customHeight="1">
      <c r="A59" s="14" t="s">
        <v>34</v>
      </c>
      <c r="B59" s="12"/>
      <c r="C59" s="12"/>
      <c r="D59" s="21"/>
      <c r="E59" s="12"/>
      <c r="F59" s="23"/>
      <c r="G59" s="24"/>
      <c r="H59" s="23"/>
      <c r="I59" s="25"/>
      <c r="J59" s="23"/>
      <c r="K59" s="24"/>
      <c r="L59" s="23"/>
    </row>
    <row r="60" spans="1:12" s="11" customFormat="1" ht="6" customHeight="1">
      <c r="A60" s="14"/>
      <c r="B60" s="12"/>
      <c r="C60" s="12"/>
      <c r="D60" s="21"/>
      <c r="E60" s="12"/>
      <c r="F60" s="23"/>
      <c r="G60" s="24"/>
      <c r="H60" s="23"/>
      <c r="I60" s="25"/>
      <c r="J60" s="23"/>
      <c r="K60" s="24"/>
      <c r="L60" s="23"/>
    </row>
    <row r="61" spans="1:12" s="11" customFormat="1" ht="18.75" customHeight="1">
      <c r="A61" s="12" t="s">
        <v>35</v>
      </c>
      <c r="B61" s="12"/>
      <c r="C61" s="12"/>
      <c r="D61" s="21">
        <v>16</v>
      </c>
      <c r="E61" s="12"/>
      <c r="F61" s="23">
        <v>824128</v>
      </c>
      <c r="G61" s="27"/>
      <c r="H61" s="26">
        <v>946491</v>
      </c>
      <c r="I61" s="26"/>
      <c r="J61" s="26">
        <v>824128</v>
      </c>
      <c r="K61" s="26"/>
      <c r="L61" s="26">
        <v>946491</v>
      </c>
    </row>
    <row r="62" spans="1:12" s="11" customFormat="1" ht="18.75" customHeight="1">
      <c r="A62" s="12" t="s">
        <v>36</v>
      </c>
      <c r="B62" s="12"/>
      <c r="C62" s="12"/>
      <c r="D62" s="21"/>
      <c r="E62" s="12"/>
      <c r="F62" s="23">
        <v>57803</v>
      </c>
      <c r="G62" s="27"/>
      <c r="H62" s="26">
        <v>61618</v>
      </c>
      <c r="I62" s="26"/>
      <c r="J62" s="26">
        <v>57795</v>
      </c>
      <c r="K62" s="26"/>
      <c r="L62" s="26">
        <v>61367</v>
      </c>
    </row>
    <row r="63" spans="1:12" s="11" customFormat="1" ht="18.75" customHeight="1">
      <c r="A63" s="12" t="s">
        <v>37</v>
      </c>
      <c r="B63" s="12"/>
      <c r="C63" s="12"/>
      <c r="D63" s="21" t="s">
        <v>190</v>
      </c>
      <c r="E63" s="12"/>
      <c r="F63" s="23">
        <v>253930</v>
      </c>
      <c r="G63" s="27"/>
      <c r="H63" s="35">
        <v>358086</v>
      </c>
      <c r="I63" s="26"/>
      <c r="J63" s="26">
        <v>104781</v>
      </c>
      <c r="K63" s="26"/>
      <c r="L63" s="26">
        <v>147551</v>
      </c>
    </row>
    <row r="64" spans="1:12" s="11" customFormat="1" ht="18.75" customHeight="1">
      <c r="A64" s="12" t="s">
        <v>38</v>
      </c>
      <c r="B64" s="12"/>
      <c r="C64" s="12"/>
      <c r="D64" s="21"/>
      <c r="E64" s="12"/>
      <c r="F64" s="23">
        <v>632887</v>
      </c>
      <c r="G64" s="27"/>
      <c r="H64" s="26">
        <v>135652</v>
      </c>
      <c r="I64" s="26"/>
      <c r="J64" s="26">
        <v>0</v>
      </c>
      <c r="K64" s="26"/>
      <c r="L64" s="26">
        <v>0</v>
      </c>
    </row>
    <row r="65" spans="1:12" s="11" customFormat="1" ht="18.75" customHeight="1">
      <c r="A65" s="12" t="s">
        <v>39</v>
      </c>
      <c r="B65" s="12"/>
      <c r="C65" s="12"/>
      <c r="D65" s="21"/>
      <c r="E65" s="12"/>
      <c r="F65" s="23"/>
      <c r="G65" s="27"/>
      <c r="H65" s="23"/>
      <c r="I65" s="26"/>
      <c r="J65" s="26"/>
      <c r="K65" s="26"/>
      <c r="L65" s="26"/>
    </row>
    <row r="66" spans="1:12" s="11" customFormat="1" ht="18.75" customHeight="1">
      <c r="A66" s="12"/>
      <c r="B66" s="12"/>
      <c r="C66" s="12" t="s">
        <v>40</v>
      </c>
      <c r="D66" s="21">
        <v>18</v>
      </c>
      <c r="E66" s="12"/>
      <c r="F66" s="23">
        <v>1369704</v>
      </c>
      <c r="G66" s="27"/>
      <c r="H66" s="26">
        <v>1644104</v>
      </c>
      <c r="I66" s="26"/>
      <c r="J66" s="26">
        <v>0</v>
      </c>
      <c r="K66" s="26"/>
      <c r="L66" s="26">
        <v>0</v>
      </c>
    </row>
    <row r="67" spans="1:12" s="11" customFormat="1" ht="18.75" customHeight="1">
      <c r="A67" s="12" t="s">
        <v>41</v>
      </c>
      <c r="B67" s="12"/>
      <c r="C67" s="12"/>
      <c r="D67" s="21"/>
      <c r="E67" s="12"/>
      <c r="F67" s="23"/>
      <c r="G67" s="27"/>
      <c r="H67" s="26"/>
      <c r="I67" s="26"/>
      <c r="J67" s="26"/>
      <c r="K67" s="26"/>
      <c r="L67" s="26"/>
    </row>
    <row r="68" spans="1:12" s="11" customFormat="1" ht="18.75" customHeight="1">
      <c r="A68" s="12"/>
      <c r="B68" s="12"/>
      <c r="C68" s="12" t="s">
        <v>40</v>
      </c>
      <c r="D68" s="21"/>
      <c r="E68" s="12"/>
      <c r="F68" s="23">
        <v>6066</v>
      </c>
      <c r="G68" s="27"/>
      <c r="H68" s="26">
        <v>7063</v>
      </c>
      <c r="I68" s="26"/>
      <c r="J68" s="26">
        <v>947</v>
      </c>
      <c r="K68" s="26"/>
      <c r="L68" s="26">
        <v>1723</v>
      </c>
    </row>
    <row r="69" spans="1:12" s="11" customFormat="1" ht="18.75" customHeight="1">
      <c r="A69" s="12" t="s">
        <v>42</v>
      </c>
      <c r="B69" s="12"/>
      <c r="C69" s="12"/>
      <c r="D69" s="28">
        <v>21.5</v>
      </c>
      <c r="E69" s="12"/>
      <c r="F69" s="23">
        <v>0</v>
      </c>
      <c r="G69" s="27"/>
      <c r="H69" s="26">
        <v>0</v>
      </c>
      <c r="I69" s="26"/>
      <c r="J69" s="26">
        <v>54000</v>
      </c>
      <c r="K69" s="26"/>
      <c r="L69" s="26">
        <v>54000</v>
      </c>
    </row>
    <row r="70" spans="1:12" s="11" customFormat="1" ht="18.75" customHeight="1">
      <c r="A70" s="12" t="s">
        <v>43</v>
      </c>
      <c r="B70" s="12"/>
      <c r="C70" s="12"/>
      <c r="D70" s="21"/>
      <c r="E70" s="12"/>
      <c r="F70" s="23">
        <v>57</v>
      </c>
      <c r="G70" s="27"/>
      <c r="H70" s="26">
        <v>13</v>
      </c>
      <c r="I70" s="26"/>
      <c r="J70" s="26">
        <v>0</v>
      </c>
      <c r="K70" s="26"/>
      <c r="L70" s="26">
        <v>0</v>
      </c>
    </row>
    <row r="71" spans="1:12" s="11" customFormat="1" ht="18.75" customHeight="1">
      <c r="A71" s="12" t="s">
        <v>44</v>
      </c>
      <c r="B71" s="12"/>
      <c r="C71" s="12"/>
      <c r="D71" s="28"/>
      <c r="E71" s="12"/>
      <c r="F71" s="36">
        <v>374276</v>
      </c>
      <c r="G71" s="27"/>
      <c r="H71" s="29">
        <v>385238</v>
      </c>
      <c r="I71" s="26"/>
      <c r="J71" s="29">
        <v>0</v>
      </c>
      <c r="K71" s="26"/>
      <c r="L71" s="29">
        <v>0</v>
      </c>
    </row>
    <row r="72" spans="2:12" s="11" customFormat="1" ht="6" customHeight="1">
      <c r="B72" s="37"/>
      <c r="C72" s="12"/>
      <c r="D72" s="21"/>
      <c r="E72" s="12"/>
      <c r="F72" s="23"/>
      <c r="G72" s="27"/>
      <c r="H72" s="23"/>
      <c r="I72" s="25"/>
      <c r="J72" s="23"/>
      <c r="K72" s="24"/>
      <c r="L72" s="23"/>
    </row>
    <row r="73" spans="1:12" s="11" customFormat="1" ht="18.75" customHeight="1">
      <c r="A73" s="14" t="s">
        <v>45</v>
      </c>
      <c r="C73" s="12"/>
      <c r="D73" s="21"/>
      <c r="E73" s="12"/>
      <c r="F73" s="15">
        <f>SUM(F61:F71)</f>
        <v>3518851</v>
      </c>
      <c r="G73" s="24"/>
      <c r="H73" s="15">
        <f>SUM(H61:H71)</f>
        <v>3538265</v>
      </c>
      <c r="I73" s="25"/>
      <c r="J73" s="15">
        <f>SUM(J61:J71)</f>
        <v>1041651</v>
      </c>
      <c r="K73" s="24"/>
      <c r="L73" s="15">
        <f>SUM(L61:L71)</f>
        <v>1211132</v>
      </c>
    </row>
    <row r="74" spans="1:12" s="11" customFormat="1" ht="14.25" customHeight="1">
      <c r="A74" s="12"/>
      <c r="B74" s="12"/>
      <c r="C74" s="12"/>
      <c r="D74" s="21"/>
      <c r="E74" s="12"/>
      <c r="F74" s="23"/>
      <c r="G74" s="24"/>
      <c r="H74" s="23"/>
      <c r="I74" s="25"/>
      <c r="J74" s="23"/>
      <c r="K74" s="24"/>
      <c r="L74" s="23"/>
    </row>
    <row r="75" spans="1:12" s="11" customFormat="1" ht="18.75" customHeight="1">
      <c r="A75" s="14" t="s">
        <v>46</v>
      </c>
      <c r="B75" s="12"/>
      <c r="C75" s="12"/>
      <c r="D75" s="21"/>
      <c r="E75" s="12"/>
      <c r="F75" s="23"/>
      <c r="G75" s="24"/>
      <c r="H75" s="23"/>
      <c r="I75" s="25"/>
      <c r="J75" s="23"/>
      <c r="K75" s="24"/>
      <c r="L75" s="23"/>
    </row>
    <row r="76" spans="1:12" s="11" customFormat="1" ht="6" customHeight="1">
      <c r="A76" s="14"/>
      <c r="B76" s="12"/>
      <c r="C76" s="12"/>
      <c r="D76" s="21"/>
      <c r="E76" s="12"/>
      <c r="F76" s="23"/>
      <c r="G76" s="24"/>
      <c r="H76" s="23"/>
      <c r="I76" s="25"/>
      <c r="J76" s="23"/>
      <c r="K76" s="24"/>
      <c r="L76" s="23"/>
    </row>
    <row r="77" spans="1:12" s="11" customFormat="1" ht="18.75" customHeight="1">
      <c r="A77" s="12" t="s">
        <v>47</v>
      </c>
      <c r="B77" s="12"/>
      <c r="C77" s="12"/>
      <c r="D77" s="38">
        <v>18</v>
      </c>
      <c r="E77" s="12"/>
      <c r="F77" s="26">
        <v>17847366</v>
      </c>
      <c r="G77" s="24"/>
      <c r="H77" s="26">
        <v>17787978</v>
      </c>
      <c r="I77" s="39"/>
      <c r="J77" s="26">
        <v>0</v>
      </c>
      <c r="K77" s="40"/>
      <c r="L77" s="26">
        <v>0</v>
      </c>
    </row>
    <row r="78" spans="1:12" s="11" customFormat="1" ht="18.75" customHeight="1">
      <c r="A78" s="12" t="s">
        <v>48</v>
      </c>
      <c r="B78" s="12"/>
      <c r="C78" s="12"/>
      <c r="D78" s="38">
        <v>19</v>
      </c>
      <c r="E78" s="12"/>
      <c r="F78" s="26">
        <v>7991962</v>
      </c>
      <c r="G78" s="24"/>
      <c r="H78" s="26">
        <v>7991405</v>
      </c>
      <c r="I78" s="39"/>
      <c r="J78" s="26">
        <v>7991962</v>
      </c>
      <c r="K78" s="40"/>
      <c r="L78" s="26">
        <v>7991405</v>
      </c>
    </row>
    <row r="79" spans="1:12" s="11" customFormat="1" ht="18.75" customHeight="1">
      <c r="A79" s="12" t="s">
        <v>44</v>
      </c>
      <c r="B79" s="12"/>
      <c r="C79" s="12"/>
      <c r="D79" s="38"/>
      <c r="E79" s="12"/>
      <c r="F79" s="26">
        <v>489493</v>
      </c>
      <c r="G79" s="24"/>
      <c r="H79" s="26">
        <v>493370</v>
      </c>
      <c r="I79" s="39"/>
      <c r="J79" s="26">
        <v>0</v>
      </c>
      <c r="K79" s="40"/>
      <c r="L79" s="26">
        <v>0</v>
      </c>
    </row>
    <row r="80" spans="1:12" s="11" customFormat="1" ht="18.75" customHeight="1">
      <c r="A80" s="12" t="s">
        <v>49</v>
      </c>
      <c r="B80" s="12"/>
      <c r="C80" s="12"/>
      <c r="D80" s="38"/>
      <c r="E80" s="12"/>
      <c r="F80" s="26">
        <v>767</v>
      </c>
      <c r="G80" s="24"/>
      <c r="H80" s="26">
        <v>1046</v>
      </c>
      <c r="I80" s="39"/>
      <c r="J80" s="26">
        <v>0</v>
      </c>
      <c r="K80" s="40"/>
      <c r="L80" s="26">
        <v>0</v>
      </c>
    </row>
    <row r="81" spans="1:12" s="11" customFormat="1" ht="18.75" customHeight="1">
      <c r="A81" s="12" t="s">
        <v>50</v>
      </c>
      <c r="B81" s="12"/>
      <c r="C81" s="12"/>
      <c r="D81" s="21"/>
      <c r="E81" s="12"/>
      <c r="F81" s="26">
        <v>6812</v>
      </c>
      <c r="G81" s="24"/>
      <c r="H81" s="26">
        <v>6512</v>
      </c>
      <c r="I81" s="39"/>
      <c r="J81" s="26">
        <v>4403</v>
      </c>
      <c r="K81" s="40"/>
      <c r="L81" s="26">
        <v>4185</v>
      </c>
    </row>
    <row r="82" spans="1:12" s="11" customFormat="1" ht="18.75" customHeight="1">
      <c r="A82" s="12" t="s">
        <v>51</v>
      </c>
      <c r="B82" s="12"/>
      <c r="C82" s="12"/>
      <c r="D82" s="41">
        <v>21.6</v>
      </c>
      <c r="E82" s="12"/>
      <c r="F82" s="26">
        <v>0</v>
      </c>
      <c r="H82" s="26">
        <v>0</v>
      </c>
      <c r="J82" s="11">
        <v>592600</v>
      </c>
      <c r="L82" s="11">
        <v>599286</v>
      </c>
    </row>
    <row r="83" spans="1:12" s="11" customFormat="1" ht="18.75" customHeight="1">
      <c r="A83" s="12" t="s">
        <v>52</v>
      </c>
      <c r="B83" s="12"/>
      <c r="C83" s="12"/>
      <c r="D83" s="21"/>
      <c r="E83" s="12"/>
      <c r="F83" s="29">
        <v>710552</v>
      </c>
      <c r="G83" s="24"/>
      <c r="H83" s="29">
        <v>299361</v>
      </c>
      <c r="I83" s="39"/>
      <c r="J83" s="29">
        <v>1593</v>
      </c>
      <c r="K83" s="40"/>
      <c r="L83" s="29">
        <v>1593</v>
      </c>
    </row>
    <row r="84" spans="1:12" s="11" customFormat="1" ht="6" customHeight="1">
      <c r="A84" s="12"/>
      <c r="B84" s="12"/>
      <c r="C84" s="12"/>
      <c r="D84" s="21"/>
      <c r="E84" s="12"/>
      <c r="F84" s="23"/>
      <c r="G84" s="24"/>
      <c r="H84" s="23"/>
      <c r="I84" s="27"/>
      <c r="J84" s="23"/>
      <c r="K84" s="27"/>
      <c r="L84" s="23"/>
    </row>
    <row r="85" spans="1:12" s="11" customFormat="1" ht="18.75" customHeight="1">
      <c r="A85" s="14" t="s">
        <v>53</v>
      </c>
      <c r="C85" s="12"/>
      <c r="D85" s="21"/>
      <c r="E85" s="12"/>
      <c r="F85" s="15">
        <f>SUM(F77:F83)</f>
        <v>27046952</v>
      </c>
      <c r="G85" s="24"/>
      <c r="H85" s="15">
        <f>SUM(H77:H83)</f>
        <v>26579672</v>
      </c>
      <c r="I85" s="25"/>
      <c r="J85" s="15">
        <f>SUM(J77:J83)</f>
        <v>8590558</v>
      </c>
      <c r="K85" s="24"/>
      <c r="L85" s="15">
        <f>SUM(L77:L83)</f>
        <v>8596469</v>
      </c>
    </row>
    <row r="86" spans="1:12" s="11" customFormat="1" ht="6" customHeight="1">
      <c r="A86" s="14"/>
      <c r="B86" s="12"/>
      <c r="C86" s="12"/>
      <c r="D86" s="21"/>
      <c r="E86" s="12"/>
      <c r="F86" s="23"/>
      <c r="G86" s="24"/>
      <c r="H86" s="23"/>
      <c r="I86" s="25"/>
      <c r="J86" s="23"/>
      <c r="K86" s="24"/>
      <c r="L86" s="23"/>
    </row>
    <row r="87" spans="1:12" s="11" customFormat="1" ht="18.75" customHeight="1">
      <c r="A87" s="14" t="s">
        <v>54</v>
      </c>
      <c r="B87" s="14"/>
      <c r="C87" s="12"/>
      <c r="D87" s="21"/>
      <c r="E87" s="12"/>
      <c r="F87" s="15">
        <f>SUM(F73,F85)</f>
        <v>30565803</v>
      </c>
      <c r="G87" s="24"/>
      <c r="H87" s="15">
        <f>SUM(H73,H85)</f>
        <v>30117937</v>
      </c>
      <c r="I87" s="25"/>
      <c r="J87" s="15">
        <f>SUM(J73,J85)</f>
        <v>9632209</v>
      </c>
      <c r="K87" s="24"/>
      <c r="L87" s="15">
        <f>SUM(L73,L85)</f>
        <v>9807601</v>
      </c>
    </row>
    <row r="88" spans="1:12" s="11" customFormat="1" ht="18.75" customHeight="1">
      <c r="A88" s="14"/>
      <c r="B88" s="14"/>
      <c r="C88" s="12"/>
      <c r="D88" s="21"/>
      <c r="E88" s="12"/>
      <c r="F88" s="23"/>
      <c r="G88" s="24"/>
      <c r="H88" s="23"/>
      <c r="I88" s="25"/>
      <c r="J88" s="23"/>
      <c r="K88" s="24"/>
      <c r="L88" s="23"/>
    </row>
    <row r="89" spans="1:12" s="11" customFormat="1" ht="18.75" customHeight="1">
      <c r="A89" s="14"/>
      <c r="B89" s="14"/>
      <c r="C89" s="12"/>
      <c r="D89" s="21"/>
      <c r="E89" s="12"/>
      <c r="F89" s="23"/>
      <c r="G89" s="24"/>
      <c r="H89" s="23"/>
      <c r="I89" s="25"/>
      <c r="J89" s="23"/>
      <c r="K89" s="24"/>
      <c r="L89" s="23"/>
    </row>
    <row r="90" spans="1:12" s="11" customFormat="1" ht="18.75" customHeight="1">
      <c r="A90" s="14"/>
      <c r="B90" s="14"/>
      <c r="C90" s="12"/>
      <c r="D90" s="21"/>
      <c r="E90" s="12"/>
      <c r="F90" s="23"/>
      <c r="G90" s="24"/>
      <c r="H90" s="23"/>
      <c r="I90" s="25"/>
      <c r="J90" s="23"/>
      <c r="K90" s="24"/>
      <c r="L90" s="23"/>
    </row>
    <row r="91" spans="1:12" s="11" customFormat="1" ht="18.75" customHeight="1">
      <c r="A91" s="14"/>
      <c r="B91" s="14"/>
      <c r="C91" s="12"/>
      <c r="D91" s="21"/>
      <c r="E91" s="12"/>
      <c r="F91" s="23"/>
      <c r="G91" s="24"/>
      <c r="H91" s="23"/>
      <c r="I91" s="25"/>
      <c r="J91" s="23"/>
      <c r="K91" s="24"/>
      <c r="L91" s="23"/>
    </row>
    <row r="92" spans="1:11" ht="12.75" customHeight="1">
      <c r="A92" s="6"/>
      <c r="D92" s="6"/>
      <c r="G92" s="31"/>
      <c r="I92" s="42"/>
      <c r="K92" s="42"/>
    </row>
    <row r="93" spans="1:12" ht="21.75" customHeight="1">
      <c r="A93" s="179" t="str">
        <f>A47</f>
        <v>หมายเหตุประกอบข้อมูลทางการเงินในหน้า 11 ถึง 36 เป็นส่วนหนึ่งของข้อมูลทางการเงินระหว่างกาลนี้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</row>
    <row r="94" spans="1:11" ht="21.75" customHeight="1">
      <c r="A94" s="1" t="s">
        <v>0</v>
      </c>
      <c r="B94" s="1"/>
      <c r="C94" s="1"/>
      <c r="G94" s="31"/>
      <c r="I94" s="32"/>
      <c r="K94" s="31"/>
    </row>
    <row r="95" spans="1:11" ht="21.75" customHeight="1">
      <c r="A95" s="1" t="s">
        <v>1</v>
      </c>
      <c r="B95" s="1"/>
      <c r="C95" s="1"/>
      <c r="G95" s="31"/>
      <c r="I95" s="32"/>
      <c r="K95" s="31"/>
    </row>
    <row r="96" spans="1:12" ht="21.75" customHeight="1">
      <c r="A96" s="7" t="str">
        <f>+A3</f>
        <v>ณ วันที่ 31 มีนาคม พ.ศ. 2560</v>
      </c>
      <c r="B96" s="7"/>
      <c r="C96" s="7"/>
      <c r="D96" s="8"/>
      <c r="E96" s="9"/>
      <c r="F96" s="10"/>
      <c r="G96" s="33"/>
      <c r="H96" s="10"/>
      <c r="I96" s="34"/>
      <c r="J96" s="10"/>
      <c r="K96" s="33"/>
      <c r="L96" s="10"/>
    </row>
    <row r="97" spans="7:11" ht="18.75" customHeight="1">
      <c r="G97" s="31"/>
      <c r="I97" s="32"/>
      <c r="K97" s="31"/>
    </row>
    <row r="98" spans="2:12" s="11" customFormat="1" ht="21" customHeight="1">
      <c r="B98" s="12"/>
      <c r="C98" s="12"/>
      <c r="D98" s="13"/>
      <c r="E98" s="14"/>
      <c r="F98" s="15"/>
      <c r="G98" s="16"/>
      <c r="H98" s="17" t="s">
        <v>3</v>
      </c>
      <c r="I98" s="18"/>
      <c r="J98" s="15"/>
      <c r="K98" s="16"/>
      <c r="L98" s="17" t="s">
        <v>189</v>
      </c>
    </row>
    <row r="99" spans="1:12" s="11" customFormat="1" ht="21" customHeight="1">
      <c r="A99" s="12"/>
      <c r="B99" s="12"/>
      <c r="C99" s="12"/>
      <c r="D99" s="13"/>
      <c r="E99" s="14"/>
      <c r="F99" s="19" t="s">
        <v>4</v>
      </c>
      <c r="G99" s="14"/>
      <c r="H99" s="19" t="s">
        <v>5</v>
      </c>
      <c r="I99" s="20"/>
      <c r="J99" s="19" t="s">
        <v>4</v>
      </c>
      <c r="K99" s="14"/>
      <c r="L99" s="19" t="s">
        <v>5</v>
      </c>
    </row>
    <row r="100" spans="1:12" s="11" customFormat="1" ht="21" customHeight="1">
      <c r="A100" s="12"/>
      <c r="B100" s="12"/>
      <c r="C100" s="12"/>
      <c r="D100" s="21"/>
      <c r="E100" s="14"/>
      <c r="F100" s="19" t="s">
        <v>6</v>
      </c>
      <c r="G100" s="14"/>
      <c r="H100" s="19" t="s">
        <v>7</v>
      </c>
      <c r="I100" s="20"/>
      <c r="J100" s="19" t="s">
        <v>6</v>
      </c>
      <c r="K100" s="14"/>
      <c r="L100" s="19" t="s">
        <v>7</v>
      </c>
    </row>
    <row r="101" spans="1:12" s="11" customFormat="1" ht="21" customHeight="1">
      <c r="A101" s="12"/>
      <c r="B101" s="12"/>
      <c r="C101" s="12"/>
      <c r="D101" s="21"/>
      <c r="E101" s="14"/>
      <c r="F101" s="19" t="s">
        <v>8</v>
      </c>
      <c r="G101" s="14"/>
      <c r="H101" s="19" t="s">
        <v>9</v>
      </c>
      <c r="I101" s="20"/>
      <c r="J101" s="19" t="s">
        <v>8</v>
      </c>
      <c r="K101" s="14"/>
      <c r="L101" s="19" t="s">
        <v>9</v>
      </c>
    </row>
    <row r="102" spans="1:12" s="11" customFormat="1" ht="21" customHeight="1">
      <c r="A102" s="12"/>
      <c r="B102" s="12"/>
      <c r="C102" s="12"/>
      <c r="D102" s="21"/>
      <c r="E102" s="14"/>
      <c r="F102" s="17" t="s">
        <v>11</v>
      </c>
      <c r="G102" s="14"/>
      <c r="H102" s="17" t="s">
        <v>11</v>
      </c>
      <c r="I102" s="20"/>
      <c r="J102" s="17" t="s">
        <v>11</v>
      </c>
      <c r="K102" s="14"/>
      <c r="L102" s="17" t="s">
        <v>11</v>
      </c>
    </row>
    <row r="103" spans="1:12" s="11" customFormat="1" ht="21" customHeight="1">
      <c r="A103" s="14" t="s">
        <v>55</v>
      </c>
      <c r="B103" s="12"/>
      <c r="C103" s="12"/>
      <c r="D103" s="21"/>
      <c r="E103" s="12"/>
      <c r="F103" s="23"/>
      <c r="G103" s="24"/>
      <c r="H103" s="23"/>
      <c r="I103" s="25"/>
      <c r="J103" s="23"/>
      <c r="K103" s="24"/>
      <c r="L103" s="23"/>
    </row>
    <row r="104" spans="1:12" s="11" customFormat="1" ht="6" customHeight="1">
      <c r="A104" s="14"/>
      <c r="B104" s="12"/>
      <c r="C104" s="12"/>
      <c r="D104" s="21"/>
      <c r="E104" s="12"/>
      <c r="F104" s="23"/>
      <c r="G104" s="24"/>
      <c r="H104" s="23"/>
      <c r="I104" s="25"/>
      <c r="J104" s="23"/>
      <c r="K104" s="24"/>
      <c r="L104" s="23"/>
    </row>
    <row r="105" spans="1:12" s="11" customFormat="1" ht="21" customHeight="1">
      <c r="A105" s="14" t="s">
        <v>56</v>
      </c>
      <c r="B105" s="12"/>
      <c r="C105" s="12"/>
      <c r="D105" s="21"/>
      <c r="E105" s="12"/>
      <c r="F105" s="23"/>
      <c r="G105" s="24"/>
      <c r="H105" s="23"/>
      <c r="I105" s="25"/>
      <c r="J105" s="23"/>
      <c r="K105" s="24"/>
      <c r="L105" s="23"/>
    </row>
    <row r="106" spans="1:12" s="11" customFormat="1" ht="6" customHeight="1">
      <c r="A106" s="14"/>
      <c r="B106" s="12"/>
      <c r="C106" s="12"/>
      <c r="D106" s="21"/>
      <c r="E106" s="12"/>
      <c r="F106" s="23"/>
      <c r="G106" s="24"/>
      <c r="H106" s="23"/>
      <c r="I106" s="25"/>
      <c r="J106" s="23"/>
      <c r="K106" s="24"/>
      <c r="L106" s="23"/>
    </row>
    <row r="107" spans="1:12" s="11" customFormat="1" ht="21" customHeight="1">
      <c r="A107" s="12" t="s">
        <v>57</v>
      </c>
      <c r="B107" s="12"/>
      <c r="C107" s="12"/>
      <c r="D107" s="21"/>
      <c r="E107" s="12"/>
      <c r="F107" s="23"/>
      <c r="G107" s="24"/>
      <c r="H107" s="23"/>
      <c r="I107" s="25"/>
      <c r="J107" s="23"/>
      <c r="K107" s="24"/>
      <c r="L107" s="23"/>
    </row>
    <row r="108" spans="1:5" s="11" customFormat="1" ht="21" customHeight="1">
      <c r="A108" s="12"/>
      <c r="B108" s="12" t="s">
        <v>58</v>
      </c>
      <c r="C108" s="12"/>
      <c r="D108" s="21"/>
      <c r="E108" s="12"/>
    </row>
    <row r="109" spans="1:5" s="11" customFormat="1" ht="21" customHeight="1">
      <c r="A109" s="12"/>
      <c r="B109" s="12"/>
      <c r="C109" s="37" t="s">
        <v>59</v>
      </c>
      <c r="D109" s="21"/>
      <c r="E109" s="12"/>
    </row>
    <row r="110" spans="1:12" s="11" customFormat="1" ht="21" customHeight="1" thickBot="1">
      <c r="A110" s="12"/>
      <c r="B110" s="12"/>
      <c r="C110" s="12" t="s">
        <v>60</v>
      </c>
      <c r="D110" s="21"/>
      <c r="E110" s="12"/>
      <c r="F110" s="30">
        <v>373000</v>
      </c>
      <c r="G110" s="24"/>
      <c r="H110" s="30">
        <v>373000</v>
      </c>
      <c r="I110" s="25"/>
      <c r="J110" s="30">
        <v>373000</v>
      </c>
      <c r="K110" s="24"/>
      <c r="L110" s="30">
        <v>373000</v>
      </c>
    </row>
    <row r="111" spans="1:12" s="11" customFormat="1" ht="6" customHeight="1" thickTop="1">
      <c r="A111" s="14"/>
      <c r="B111" s="12"/>
      <c r="C111" s="12"/>
      <c r="D111" s="21"/>
      <c r="E111" s="12"/>
      <c r="F111" s="23"/>
      <c r="G111" s="24"/>
      <c r="H111" s="23"/>
      <c r="I111" s="25"/>
      <c r="J111" s="23"/>
      <c r="K111" s="24"/>
      <c r="L111" s="23"/>
    </row>
    <row r="112" spans="1:5" s="11" customFormat="1" ht="21" customHeight="1">
      <c r="A112" s="12"/>
      <c r="B112" s="12" t="s">
        <v>61</v>
      </c>
      <c r="C112" s="12"/>
      <c r="D112" s="21"/>
      <c r="E112" s="12"/>
    </row>
    <row r="113" spans="1:12" s="11" customFormat="1" ht="21" customHeight="1">
      <c r="A113" s="12"/>
      <c r="B113" s="37"/>
      <c r="C113" s="37" t="s">
        <v>59</v>
      </c>
      <c r="D113" s="21"/>
      <c r="E113" s="12"/>
      <c r="F113" s="23"/>
      <c r="G113" s="24"/>
      <c r="H113" s="26"/>
      <c r="I113" s="26"/>
      <c r="J113" s="26"/>
      <c r="K113" s="26"/>
      <c r="L113" s="26"/>
    </row>
    <row r="114" spans="1:12" s="11" customFormat="1" ht="21" customHeight="1">
      <c r="A114" s="12"/>
      <c r="B114" s="37"/>
      <c r="C114" s="12" t="s">
        <v>62</v>
      </c>
      <c r="D114" s="21"/>
      <c r="E114" s="12"/>
      <c r="F114" s="23">
        <v>373000</v>
      </c>
      <c r="G114" s="24"/>
      <c r="H114" s="26">
        <v>373000</v>
      </c>
      <c r="I114" s="26"/>
      <c r="J114" s="26">
        <v>373000</v>
      </c>
      <c r="K114" s="26"/>
      <c r="L114" s="26">
        <v>373000</v>
      </c>
    </row>
    <row r="115" spans="1:12" s="11" customFormat="1" ht="21" customHeight="1">
      <c r="A115" s="12" t="s">
        <v>63</v>
      </c>
      <c r="B115" s="12"/>
      <c r="C115" s="12"/>
      <c r="D115" s="21"/>
      <c r="E115" s="12"/>
      <c r="F115" s="23">
        <v>3680616</v>
      </c>
      <c r="G115" s="24"/>
      <c r="H115" s="26">
        <v>3680616</v>
      </c>
      <c r="I115" s="26"/>
      <c r="J115" s="26">
        <v>3680616</v>
      </c>
      <c r="K115" s="26"/>
      <c r="L115" s="26">
        <v>3680616</v>
      </c>
    </row>
    <row r="116" spans="1:12" s="11" customFormat="1" ht="21" customHeight="1">
      <c r="A116" s="12" t="s">
        <v>64</v>
      </c>
      <c r="B116" s="12"/>
      <c r="C116" s="12"/>
      <c r="D116" s="21"/>
      <c r="E116" s="12"/>
      <c r="F116" s="23"/>
      <c r="G116" s="24"/>
      <c r="H116" s="23"/>
      <c r="I116" s="25"/>
      <c r="J116" s="23"/>
      <c r="K116" s="24"/>
      <c r="L116" s="23"/>
    </row>
    <row r="117" spans="1:5" s="11" customFormat="1" ht="21" customHeight="1">
      <c r="A117" s="12"/>
      <c r="B117" s="12" t="s">
        <v>65</v>
      </c>
      <c r="C117" s="12"/>
      <c r="D117" s="21"/>
      <c r="E117" s="12"/>
    </row>
    <row r="118" spans="1:12" s="11" customFormat="1" ht="21" customHeight="1">
      <c r="A118" s="12"/>
      <c r="B118" s="37" t="s">
        <v>66</v>
      </c>
      <c r="D118" s="21"/>
      <c r="E118" s="12"/>
      <c r="F118" s="26">
        <v>37300</v>
      </c>
      <c r="G118" s="24"/>
      <c r="H118" s="26">
        <v>37300</v>
      </c>
      <c r="I118" s="40"/>
      <c r="J118" s="26">
        <v>37300</v>
      </c>
      <c r="K118" s="40"/>
      <c r="L118" s="26">
        <v>37300</v>
      </c>
    </row>
    <row r="119" spans="1:12" s="11" customFormat="1" ht="21" customHeight="1">
      <c r="A119" s="12"/>
      <c r="B119" s="12" t="s">
        <v>67</v>
      </c>
      <c r="C119" s="12"/>
      <c r="D119" s="21"/>
      <c r="E119" s="12"/>
      <c r="F119" s="23">
        <f>6!L25</f>
        <v>8318946</v>
      </c>
      <c r="G119" s="24"/>
      <c r="H119" s="23">
        <v>7339479</v>
      </c>
      <c r="I119" s="23"/>
      <c r="J119" s="23">
        <f>7!L21</f>
        <v>5981961</v>
      </c>
      <c r="K119" s="23"/>
      <c r="L119" s="23">
        <v>5429879</v>
      </c>
    </row>
    <row r="120" spans="1:12" s="11" customFormat="1" ht="21" customHeight="1">
      <c r="A120" s="12" t="s">
        <v>68</v>
      </c>
      <c r="B120" s="12"/>
      <c r="C120" s="12"/>
      <c r="D120" s="21"/>
      <c r="E120" s="12"/>
      <c r="F120" s="15">
        <f>+6!R25</f>
        <v>-38042</v>
      </c>
      <c r="G120" s="24"/>
      <c r="H120" s="15">
        <v>-46945</v>
      </c>
      <c r="I120" s="23"/>
      <c r="J120" s="15">
        <v>0</v>
      </c>
      <c r="K120" s="23"/>
      <c r="L120" s="15">
        <v>0</v>
      </c>
    </row>
    <row r="121" spans="1:12" s="11" customFormat="1" ht="6" customHeight="1">
      <c r="A121" s="14"/>
      <c r="B121" s="12"/>
      <c r="C121" s="12"/>
      <c r="D121" s="21"/>
      <c r="E121" s="12"/>
      <c r="F121" s="23"/>
      <c r="G121" s="24"/>
      <c r="H121" s="23"/>
      <c r="I121" s="25"/>
      <c r="J121" s="23"/>
      <c r="K121" s="24"/>
      <c r="L121" s="23"/>
    </row>
    <row r="122" spans="1:12" s="11" customFormat="1" ht="21" customHeight="1">
      <c r="A122" s="14" t="s">
        <v>203</v>
      </c>
      <c r="B122" s="12"/>
      <c r="C122" s="12"/>
      <c r="D122" s="21"/>
      <c r="E122" s="12"/>
      <c r="F122" s="23">
        <f>SUM(F114:F120)</f>
        <v>12371820</v>
      </c>
      <c r="G122" s="23"/>
      <c r="H122" s="23">
        <f>SUM(H114:H120)</f>
        <v>11383450</v>
      </c>
      <c r="I122" s="23"/>
      <c r="J122" s="23">
        <f>SUM(J114:J120)</f>
        <v>10072877</v>
      </c>
      <c r="K122" s="23"/>
      <c r="L122" s="23">
        <f>SUM(L114:L120)</f>
        <v>9520795</v>
      </c>
    </row>
    <row r="123" spans="1:12" s="11" customFormat="1" ht="21" customHeight="1">
      <c r="A123" s="12" t="s">
        <v>69</v>
      </c>
      <c r="B123" s="12"/>
      <c r="C123" s="12"/>
      <c r="D123" s="21"/>
      <c r="E123" s="12"/>
      <c r="F123" s="15">
        <v>6518</v>
      </c>
      <c r="G123" s="27"/>
      <c r="H123" s="15">
        <v>6006</v>
      </c>
      <c r="I123" s="27"/>
      <c r="J123" s="15">
        <v>0</v>
      </c>
      <c r="K123" s="27"/>
      <c r="L123" s="15">
        <v>0</v>
      </c>
    </row>
    <row r="124" spans="1:12" s="11" customFormat="1" ht="6" customHeight="1">
      <c r="A124" s="14"/>
      <c r="B124" s="12"/>
      <c r="C124" s="12"/>
      <c r="D124" s="21"/>
      <c r="E124" s="12"/>
      <c r="F124" s="23"/>
      <c r="G124" s="24"/>
      <c r="H124" s="23"/>
      <c r="I124" s="25"/>
      <c r="J124" s="23"/>
      <c r="K124" s="24"/>
      <c r="L124" s="23"/>
    </row>
    <row r="125" spans="1:12" s="11" customFormat="1" ht="21" customHeight="1">
      <c r="A125" s="14" t="s">
        <v>70</v>
      </c>
      <c r="B125" s="14"/>
      <c r="C125" s="12"/>
      <c r="D125" s="21"/>
      <c r="E125" s="12"/>
      <c r="F125" s="15">
        <f>SUM(F122:F123)</f>
        <v>12378338</v>
      </c>
      <c r="G125" s="27"/>
      <c r="H125" s="15">
        <f>SUM(H122:H123)</f>
        <v>11389456</v>
      </c>
      <c r="I125" s="27"/>
      <c r="J125" s="15">
        <f>SUM(J122:J123)</f>
        <v>10072877</v>
      </c>
      <c r="K125" s="27"/>
      <c r="L125" s="15">
        <f>SUM(L122:L123)</f>
        <v>9520795</v>
      </c>
    </row>
    <row r="126" spans="1:12" s="11" customFormat="1" ht="6" customHeight="1">
      <c r="A126" s="14"/>
      <c r="B126" s="12"/>
      <c r="C126" s="12"/>
      <c r="D126" s="21"/>
      <c r="E126" s="12"/>
      <c r="F126" s="23"/>
      <c r="G126" s="24"/>
      <c r="H126" s="23"/>
      <c r="I126" s="25"/>
      <c r="J126" s="23"/>
      <c r="K126" s="24"/>
      <c r="L126" s="23"/>
    </row>
    <row r="127" spans="1:12" s="11" customFormat="1" ht="21" customHeight="1" thickBot="1">
      <c r="A127" s="14" t="s">
        <v>71</v>
      </c>
      <c r="B127" s="12"/>
      <c r="C127" s="12"/>
      <c r="D127" s="21"/>
      <c r="E127" s="12"/>
      <c r="F127" s="30">
        <f>SUM(F125,F87)</f>
        <v>42944141</v>
      </c>
      <c r="G127" s="24"/>
      <c r="H127" s="30">
        <f>SUM(H125,H87)</f>
        <v>41507393</v>
      </c>
      <c r="I127" s="24"/>
      <c r="J127" s="30">
        <f>SUM(J125,J87)</f>
        <v>19705086</v>
      </c>
      <c r="K127" s="24"/>
      <c r="L127" s="30">
        <f>SUM(L125,L87)</f>
        <v>19328396</v>
      </c>
    </row>
    <row r="128" spans="1:12" s="11" customFormat="1" ht="21" customHeight="1" thickTop="1">
      <c r="A128" s="14"/>
      <c r="B128" s="12"/>
      <c r="C128" s="12"/>
      <c r="D128" s="21"/>
      <c r="E128" s="12"/>
      <c r="F128" s="23"/>
      <c r="G128" s="24"/>
      <c r="H128" s="23"/>
      <c r="I128" s="24"/>
      <c r="J128" s="23"/>
      <c r="K128" s="24"/>
      <c r="L128" s="23"/>
    </row>
    <row r="129" spans="1:12" s="11" customFormat="1" ht="21" customHeight="1">
      <c r="A129" s="14"/>
      <c r="B129" s="12"/>
      <c r="C129" s="12"/>
      <c r="D129" s="21"/>
      <c r="E129" s="12"/>
      <c r="F129" s="23"/>
      <c r="G129" s="24"/>
      <c r="H129" s="23"/>
      <c r="I129" s="24"/>
      <c r="J129" s="23"/>
      <c r="K129" s="24"/>
      <c r="L129" s="23"/>
    </row>
    <row r="130" spans="1:12" s="11" customFormat="1" ht="21" customHeight="1">
      <c r="A130" s="14"/>
      <c r="B130" s="12"/>
      <c r="C130" s="12"/>
      <c r="D130" s="21"/>
      <c r="E130" s="12"/>
      <c r="F130" s="23"/>
      <c r="G130" s="24"/>
      <c r="H130" s="23"/>
      <c r="I130" s="24"/>
      <c r="J130" s="23"/>
      <c r="K130" s="24"/>
      <c r="L130" s="23"/>
    </row>
    <row r="131" spans="1:12" s="11" customFormat="1" ht="21" customHeight="1">
      <c r="A131" s="14"/>
      <c r="B131" s="12"/>
      <c r="C131" s="12"/>
      <c r="D131" s="21"/>
      <c r="E131" s="12"/>
      <c r="F131" s="23"/>
      <c r="G131" s="24"/>
      <c r="H131" s="23"/>
      <c r="I131" s="24"/>
      <c r="J131" s="23"/>
      <c r="K131" s="24"/>
      <c r="L131" s="23"/>
    </row>
    <row r="132" spans="1:12" s="11" customFormat="1" ht="18.75" customHeight="1">
      <c r="A132" s="12"/>
      <c r="B132" s="12"/>
      <c r="C132" s="12"/>
      <c r="D132" s="21"/>
      <c r="E132" s="12"/>
      <c r="F132" s="23"/>
      <c r="G132" s="23"/>
      <c r="H132" s="43"/>
      <c r="I132" s="23"/>
      <c r="J132" s="23"/>
      <c r="K132" s="23"/>
      <c r="L132" s="23"/>
    </row>
    <row r="133" spans="7:11" ht="18.75" customHeight="1">
      <c r="G133" s="31"/>
      <c r="I133" s="32"/>
      <c r="K133" s="31"/>
    </row>
    <row r="134" spans="7:11" ht="18.75" customHeight="1">
      <c r="G134" s="31"/>
      <c r="I134" s="32"/>
      <c r="K134" s="31"/>
    </row>
    <row r="135" spans="7:11" ht="8.25" customHeight="1">
      <c r="G135" s="31"/>
      <c r="I135" s="32"/>
      <c r="K135" s="31"/>
    </row>
    <row r="136" spans="1:12" ht="21.75" customHeight="1">
      <c r="A136" s="179" t="str">
        <f>A47</f>
        <v>หมายเหตุประกอบข้อมูลทางการเงินในหน้า 11 ถึง 36 เป็นส่วนหนึ่งของข้อมูลทางการเงินระหว่างกาลนี้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</row>
    <row r="138" spans="9:11" ht="15.75" customHeight="1">
      <c r="I138" s="4"/>
      <c r="K138" s="4"/>
    </row>
  </sheetData>
  <sheetProtection/>
  <mergeCells count="3">
    <mergeCell ref="A47:L47"/>
    <mergeCell ref="A93:L93"/>
    <mergeCell ref="A136:L136"/>
  </mergeCells>
  <printOptions/>
  <pageMargins left="0.8" right="0.5" top="0.5" bottom="0.6" header="0.49" footer="0.4"/>
  <pageSetup firstPageNumber="2" useFirstPageNumber="1" fitToHeight="0" fitToWidth="0" horizontalDpi="1200" verticalDpi="1200" orientation="portrait" paperSize="9" r:id="rId1"/>
  <headerFooter>
    <oddFooter>&amp;R&amp;"Angsana New,Regular"&amp;13&amp;P</oddFooter>
  </headerFooter>
  <rowBreaks count="2" manualBreakCount="2">
    <brk id="47" max="11" man="1"/>
    <brk id="9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L58"/>
  <sheetViews>
    <sheetView zoomScale="115" zoomScaleNormal="115" zoomScaleSheetLayoutView="100" zoomScalePageLayoutView="0" workbookViewId="0" topLeftCell="A35">
      <selection activeCell="C56" sqref="C56"/>
    </sheetView>
  </sheetViews>
  <sheetFormatPr defaultColWidth="6.8515625" defaultRowHeight="18.75" customHeight="1"/>
  <cols>
    <col min="1" max="2" width="1.1484375" style="46" customWidth="1"/>
    <col min="3" max="3" width="35.7109375" style="46" customWidth="1"/>
    <col min="4" max="4" width="6.7109375" style="45" customWidth="1"/>
    <col min="5" max="5" width="0.71875" style="46" customWidth="1"/>
    <col min="6" max="6" width="11.7109375" style="47" customWidth="1"/>
    <col min="7" max="7" width="0.71875" style="46" customWidth="1"/>
    <col min="8" max="8" width="11.7109375" style="47" customWidth="1"/>
    <col min="9" max="9" width="0.71875" style="45" customWidth="1"/>
    <col min="10" max="10" width="11.7109375" style="47" customWidth="1"/>
    <col min="11" max="11" width="0.71875" style="46" customWidth="1"/>
    <col min="12" max="12" width="11.7109375" style="47" customWidth="1"/>
    <col min="13" max="16384" width="6.8515625" style="50" customWidth="1"/>
  </cols>
  <sheetData>
    <row r="1" spans="1:12" ht="21.75" customHeight="1">
      <c r="A1" s="44" t="s">
        <v>0</v>
      </c>
      <c r="B1" s="44"/>
      <c r="C1" s="44"/>
      <c r="G1" s="48"/>
      <c r="I1" s="49"/>
      <c r="K1" s="48"/>
      <c r="L1" s="5" t="s">
        <v>4</v>
      </c>
    </row>
    <row r="2" spans="1:11" ht="21.75" customHeight="1">
      <c r="A2" s="44" t="s">
        <v>72</v>
      </c>
      <c r="B2" s="44"/>
      <c r="C2" s="44"/>
      <c r="G2" s="48"/>
      <c r="I2" s="49"/>
      <c r="K2" s="48"/>
    </row>
    <row r="3" spans="1:12" ht="21.75" customHeight="1">
      <c r="A3" s="51" t="s">
        <v>73</v>
      </c>
      <c r="B3" s="52"/>
      <c r="C3" s="52"/>
      <c r="D3" s="53"/>
      <c r="E3" s="54"/>
      <c r="F3" s="55"/>
      <c r="G3" s="56"/>
      <c r="H3" s="55"/>
      <c r="I3" s="57"/>
      <c r="J3" s="55"/>
      <c r="K3" s="56"/>
      <c r="L3" s="55"/>
    </row>
    <row r="4" spans="7:11" ht="12" customHeight="1">
      <c r="G4" s="48"/>
      <c r="I4" s="49"/>
      <c r="K4" s="48"/>
    </row>
    <row r="5" spans="1:12" ht="18" customHeight="1">
      <c r="A5" s="50"/>
      <c r="D5" s="58"/>
      <c r="E5" s="44"/>
      <c r="F5" s="55"/>
      <c r="G5" s="59"/>
      <c r="H5" s="60" t="s">
        <v>3</v>
      </c>
      <c r="I5" s="61"/>
      <c r="J5" s="55"/>
      <c r="K5" s="59"/>
      <c r="L5" s="62" t="s">
        <v>189</v>
      </c>
    </row>
    <row r="6" spans="5:12" ht="18" customHeight="1">
      <c r="E6" s="44"/>
      <c r="F6" s="63" t="s">
        <v>8</v>
      </c>
      <c r="G6" s="44"/>
      <c r="H6" s="63" t="s">
        <v>9</v>
      </c>
      <c r="I6" s="64"/>
      <c r="J6" s="63" t="s">
        <v>8</v>
      </c>
      <c r="K6" s="44"/>
      <c r="L6" s="63" t="s">
        <v>9</v>
      </c>
    </row>
    <row r="7" spans="4:12" ht="18" customHeight="1">
      <c r="D7" s="65" t="s">
        <v>10</v>
      </c>
      <c r="E7" s="44"/>
      <c r="F7" s="62" t="s">
        <v>11</v>
      </c>
      <c r="G7" s="66"/>
      <c r="H7" s="62" t="s">
        <v>11</v>
      </c>
      <c r="I7" s="67"/>
      <c r="J7" s="62" t="s">
        <v>11</v>
      </c>
      <c r="K7" s="66"/>
      <c r="L7" s="62" t="s">
        <v>11</v>
      </c>
    </row>
    <row r="8" spans="7:11" ht="3" customHeight="1">
      <c r="G8" s="68"/>
      <c r="I8" s="68"/>
      <c r="K8" s="68"/>
    </row>
    <row r="9" spans="1:12" ht="18" customHeight="1">
      <c r="A9" s="46" t="s">
        <v>74</v>
      </c>
      <c r="F9" s="47">
        <v>1570852</v>
      </c>
      <c r="G9" s="68"/>
      <c r="H9" s="47">
        <v>1746015</v>
      </c>
      <c r="I9" s="68"/>
      <c r="J9" s="47">
        <v>1055631</v>
      </c>
      <c r="K9" s="68"/>
      <c r="L9" s="47">
        <v>1389557</v>
      </c>
    </row>
    <row r="10" spans="1:12" ht="18" customHeight="1">
      <c r="A10" s="46" t="s">
        <v>75</v>
      </c>
      <c r="F10" s="50">
        <v>1074753</v>
      </c>
      <c r="G10" s="50"/>
      <c r="H10" s="50">
        <v>690199</v>
      </c>
      <c r="I10" s="50"/>
      <c r="J10" s="4">
        <v>0</v>
      </c>
      <c r="K10" s="50"/>
      <c r="L10" s="4">
        <v>0</v>
      </c>
    </row>
    <row r="11" spans="1:12" ht="18" customHeight="1">
      <c r="A11" s="46" t="s">
        <v>76</v>
      </c>
      <c r="D11" s="45">
        <v>12</v>
      </c>
      <c r="F11" s="47">
        <v>0</v>
      </c>
      <c r="G11" s="68"/>
      <c r="H11" s="47">
        <v>0</v>
      </c>
      <c r="I11" s="68"/>
      <c r="J11" s="47">
        <v>641058</v>
      </c>
      <c r="K11" s="68"/>
      <c r="L11" s="47">
        <v>304299</v>
      </c>
    </row>
    <row r="12" spans="1:12" ht="18" customHeight="1">
      <c r="A12" s="46" t="s">
        <v>77</v>
      </c>
      <c r="F12" s="47">
        <v>48160</v>
      </c>
      <c r="G12" s="68"/>
      <c r="H12" s="47">
        <v>5761</v>
      </c>
      <c r="I12" s="68"/>
      <c r="J12" s="47">
        <v>24911</v>
      </c>
      <c r="K12" s="68"/>
      <c r="L12" s="47">
        <v>23421</v>
      </c>
    </row>
    <row r="13" spans="1:12" ht="18" customHeight="1">
      <c r="A13" s="46" t="s">
        <v>202</v>
      </c>
      <c r="F13" s="55">
        <v>-10815</v>
      </c>
      <c r="G13" s="68"/>
      <c r="H13" s="55">
        <v>0</v>
      </c>
      <c r="I13" s="68"/>
      <c r="J13" s="55">
        <v>0</v>
      </c>
      <c r="K13" s="68"/>
      <c r="L13" s="55">
        <v>0</v>
      </c>
    </row>
    <row r="14" spans="7:11" ht="3" customHeight="1">
      <c r="G14" s="68"/>
      <c r="I14" s="68"/>
      <c r="K14" s="68"/>
    </row>
    <row r="15" spans="1:12" ht="18" customHeight="1">
      <c r="A15" s="44" t="s">
        <v>78</v>
      </c>
      <c r="B15" s="50"/>
      <c r="C15" s="44"/>
      <c r="F15" s="55">
        <f>SUM(F9:F13)</f>
        <v>2682950</v>
      </c>
      <c r="G15" s="68"/>
      <c r="H15" s="55">
        <f>SUM(H9:H13)</f>
        <v>2441975</v>
      </c>
      <c r="I15" s="68"/>
      <c r="J15" s="55">
        <f>SUM(J9:J13)</f>
        <v>1721600</v>
      </c>
      <c r="K15" s="68"/>
      <c r="L15" s="55">
        <f>SUM(L9:L13)</f>
        <v>1717277</v>
      </c>
    </row>
    <row r="16" spans="7:11" ht="3" customHeight="1">
      <c r="G16" s="68"/>
      <c r="I16" s="68"/>
      <c r="K16" s="68"/>
    </row>
    <row r="17" spans="1:12" ht="18" customHeight="1">
      <c r="A17" s="46" t="s">
        <v>79</v>
      </c>
      <c r="D17" s="69"/>
      <c r="F17" s="47">
        <v>-1344893</v>
      </c>
      <c r="G17" s="48"/>
      <c r="H17" s="47">
        <v>-1452078</v>
      </c>
      <c r="I17" s="49"/>
      <c r="J17" s="47">
        <v>-1000184</v>
      </c>
      <c r="K17" s="48"/>
      <c r="L17" s="47">
        <v>-1267994</v>
      </c>
    </row>
    <row r="18" spans="1:12" ht="18" customHeight="1">
      <c r="A18" s="46" t="s">
        <v>80</v>
      </c>
      <c r="F18" s="47">
        <v>-11345</v>
      </c>
      <c r="G18" s="68"/>
      <c r="H18" s="47">
        <v>-15339</v>
      </c>
      <c r="I18" s="68"/>
      <c r="J18" s="47">
        <v>-11345</v>
      </c>
      <c r="K18" s="68"/>
      <c r="L18" s="47">
        <v>-15339</v>
      </c>
    </row>
    <row r="19" spans="1:12" ht="18" customHeight="1">
      <c r="A19" s="46" t="s">
        <v>81</v>
      </c>
      <c r="E19" s="68"/>
      <c r="F19" s="47">
        <v>-131250</v>
      </c>
      <c r="G19" s="68"/>
      <c r="H19" s="47">
        <v>-87620</v>
      </c>
      <c r="I19" s="68"/>
      <c r="J19" s="47">
        <v>-85579</v>
      </c>
      <c r="K19" s="68"/>
      <c r="L19" s="47">
        <v>-54836</v>
      </c>
    </row>
    <row r="20" spans="1:12" ht="18" customHeight="1">
      <c r="A20" s="46" t="s">
        <v>82</v>
      </c>
      <c r="E20" s="68"/>
      <c r="F20" s="55">
        <v>32648</v>
      </c>
      <c r="G20" s="68"/>
      <c r="H20" s="55">
        <v>5703</v>
      </c>
      <c r="I20" s="68"/>
      <c r="J20" s="55">
        <v>-37</v>
      </c>
      <c r="K20" s="68"/>
      <c r="L20" s="55">
        <v>40</v>
      </c>
    </row>
    <row r="21" spans="7:11" ht="3" customHeight="1">
      <c r="G21" s="68"/>
      <c r="I21" s="68"/>
      <c r="K21" s="68"/>
    </row>
    <row r="22" spans="1:12" ht="18" customHeight="1">
      <c r="A22" s="44" t="s">
        <v>83</v>
      </c>
      <c r="B22" s="50"/>
      <c r="F22" s="55">
        <f>SUM(F17:F21)</f>
        <v>-1454840</v>
      </c>
      <c r="G22" s="47"/>
      <c r="H22" s="55">
        <f>SUM(H17:H21)</f>
        <v>-1549334</v>
      </c>
      <c r="I22" s="47"/>
      <c r="J22" s="55">
        <f>SUM(J17:J21)</f>
        <v>-1097145</v>
      </c>
      <c r="K22" s="47"/>
      <c r="L22" s="55">
        <f>SUM(L17:L21)</f>
        <v>-1338129</v>
      </c>
    </row>
    <row r="23" spans="7:11" ht="3" customHeight="1">
      <c r="G23" s="47"/>
      <c r="I23" s="47"/>
      <c r="K23" s="47"/>
    </row>
    <row r="24" spans="1:12" ht="18.75">
      <c r="A24" s="44" t="s">
        <v>84</v>
      </c>
      <c r="F24" s="47">
        <f>SUM(F22,F15)</f>
        <v>1228110</v>
      </c>
      <c r="G24" s="47"/>
      <c r="H24" s="47">
        <f>SUM(H22,H15)</f>
        <v>892641</v>
      </c>
      <c r="I24" s="47"/>
      <c r="J24" s="47">
        <f>SUM(J22,J15)</f>
        <v>624455</v>
      </c>
      <c r="K24" s="47"/>
      <c r="L24" s="47">
        <f>SUM(L22,L15)</f>
        <v>379148</v>
      </c>
    </row>
    <row r="25" spans="1:12" ht="18" customHeight="1">
      <c r="A25" s="46" t="s">
        <v>85</v>
      </c>
      <c r="E25" s="68"/>
      <c r="F25" s="55">
        <v>-249024</v>
      </c>
      <c r="G25" s="68"/>
      <c r="H25" s="55">
        <v>-173757</v>
      </c>
      <c r="I25" s="68"/>
      <c r="J25" s="55">
        <v>-72416</v>
      </c>
      <c r="K25" s="68"/>
      <c r="L25" s="55">
        <v>-18655</v>
      </c>
    </row>
    <row r="26" spans="7:11" ht="3" customHeight="1">
      <c r="G26" s="47"/>
      <c r="I26" s="47"/>
      <c r="K26" s="47"/>
    </row>
    <row r="27" spans="1:12" ht="18.75">
      <c r="A27" s="44" t="s">
        <v>86</v>
      </c>
      <c r="F27" s="47">
        <f>SUM(F24:F25)</f>
        <v>979086</v>
      </c>
      <c r="G27" s="47"/>
      <c r="H27" s="47">
        <f>SUM(H24:H25)</f>
        <v>718884</v>
      </c>
      <c r="I27" s="47"/>
      <c r="J27" s="47">
        <f>SUM(J24:J25)</f>
        <v>552039</v>
      </c>
      <c r="K27" s="47"/>
      <c r="L27" s="47">
        <f>SUM(L24:L25)</f>
        <v>360493</v>
      </c>
    </row>
    <row r="28" spans="1:12" ht="18" customHeight="1">
      <c r="A28" s="46" t="s">
        <v>87</v>
      </c>
      <c r="D28" s="45">
        <v>20</v>
      </c>
      <c r="F28" s="55">
        <v>893</v>
      </c>
      <c r="G28" s="68"/>
      <c r="H28" s="55">
        <v>-7759</v>
      </c>
      <c r="I28" s="68"/>
      <c r="J28" s="55">
        <v>43</v>
      </c>
      <c r="K28" s="68"/>
      <c r="L28" s="55">
        <v>-3484</v>
      </c>
    </row>
    <row r="29" spans="7:11" ht="3" customHeight="1">
      <c r="G29" s="68"/>
      <c r="I29" s="68"/>
      <c r="K29" s="68"/>
    </row>
    <row r="30" spans="1:12" ht="18" customHeight="1">
      <c r="A30" s="44" t="s">
        <v>88</v>
      </c>
      <c r="F30" s="55">
        <f>SUM(F27:F28)</f>
        <v>979979</v>
      </c>
      <c r="G30" s="47"/>
      <c r="H30" s="55">
        <f>SUM(H27:H28)</f>
        <v>711125</v>
      </c>
      <c r="I30" s="47"/>
      <c r="J30" s="55">
        <f>SUM(J27:J28)</f>
        <v>552082</v>
      </c>
      <c r="K30" s="47"/>
      <c r="L30" s="55">
        <f>SUM(L27:L28)</f>
        <v>357009</v>
      </c>
    </row>
    <row r="31" spans="7:11" ht="3" customHeight="1">
      <c r="G31" s="47"/>
      <c r="I31" s="47"/>
      <c r="K31" s="47"/>
    </row>
    <row r="32" spans="1:11" ht="18" customHeight="1">
      <c r="A32" s="44" t="s">
        <v>89</v>
      </c>
      <c r="G32" s="68"/>
      <c r="I32" s="68"/>
      <c r="K32" s="68"/>
    </row>
    <row r="33" spans="1:11" ht="7.5" customHeight="1">
      <c r="A33" s="44"/>
      <c r="G33" s="47"/>
      <c r="I33" s="47"/>
      <c r="K33" s="47"/>
    </row>
    <row r="34" spans="1:11" ht="18" customHeight="1">
      <c r="A34" s="66" t="s">
        <v>90</v>
      </c>
      <c r="B34" s="70"/>
      <c r="G34" s="68"/>
      <c r="I34" s="68"/>
      <c r="K34" s="68"/>
    </row>
    <row r="35" spans="1:11" ht="18" customHeight="1">
      <c r="A35" s="66"/>
      <c r="B35" s="66" t="s">
        <v>91</v>
      </c>
      <c r="G35" s="68"/>
      <c r="I35" s="68"/>
      <c r="K35" s="68"/>
    </row>
    <row r="36" spans="1:11" ht="18" customHeight="1">
      <c r="A36" s="66"/>
      <c r="B36" s="73" t="s">
        <v>204</v>
      </c>
      <c r="G36" s="68"/>
      <c r="I36" s="68"/>
      <c r="K36" s="68"/>
    </row>
    <row r="37" spans="1:12" ht="18" customHeight="1">
      <c r="A37" s="66"/>
      <c r="B37" s="50"/>
      <c r="C37" s="50" t="s">
        <v>205</v>
      </c>
      <c r="F37" s="55">
        <v>8903</v>
      </c>
      <c r="G37" s="68"/>
      <c r="H37" s="55">
        <v>0</v>
      </c>
      <c r="I37" s="68"/>
      <c r="J37" s="55">
        <v>0</v>
      </c>
      <c r="K37" s="68"/>
      <c r="L37" s="55">
        <v>0</v>
      </c>
    </row>
    <row r="38" spans="1:11" ht="3" customHeight="1">
      <c r="A38" s="44"/>
      <c r="G38" s="47"/>
      <c r="I38" s="47"/>
      <c r="K38" s="47"/>
    </row>
    <row r="39" spans="1:12" ht="18" customHeight="1">
      <c r="A39" s="44" t="s">
        <v>188</v>
      </c>
      <c r="F39" s="55">
        <f>SUM(F37)</f>
        <v>8903</v>
      </c>
      <c r="G39" s="68"/>
      <c r="H39" s="55">
        <f>SUM(H37)</f>
        <v>0</v>
      </c>
      <c r="I39" s="68"/>
      <c r="J39" s="55">
        <f>SUM(J37)</f>
        <v>0</v>
      </c>
      <c r="K39" s="68"/>
      <c r="L39" s="55">
        <f>SUM(L37)</f>
        <v>0</v>
      </c>
    </row>
    <row r="40" spans="1:11" ht="3" customHeight="1">
      <c r="A40" s="44"/>
      <c r="G40" s="47"/>
      <c r="I40" s="47"/>
      <c r="K40" s="47"/>
    </row>
    <row r="41" spans="1:12" ht="18" customHeight="1" thickBot="1">
      <c r="A41" s="44" t="s">
        <v>92</v>
      </c>
      <c r="F41" s="71">
        <f>SUM(F30,F39)</f>
        <v>988882</v>
      </c>
      <c r="G41" s="47"/>
      <c r="H41" s="71">
        <f>SUM(H30,H39)</f>
        <v>711125</v>
      </c>
      <c r="I41" s="47"/>
      <c r="J41" s="71">
        <f>SUM(J30,J39)</f>
        <v>552082</v>
      </c>
      <c r="K41" s="47"/>
      <c r="L41" s="71">
        <f>SUM(L30,L39)</f>
        <v>357009</v>
      </c>
    </row>
    <row r="42" spans="7:11" ht="7.5" customHeight="1" thickTop="1">
      <c r="G42" s="47"/>
      <c r="I42" s="47"/>
      <c r="K42" s="47"/>
    </row>
    <row r="43" spans="1:11" ht="18" customHeight="1">
      <c r="A43" s="44" t="s">
        <v>93</v>
      </c>
      <c r="G43" s="48"/>
      <c r="I43" s="49"/>
      <c r="K43" s="48"/>
    </row>
    <row r="44" spans="1:12" ht="18" customHeight="1">
      <c r="A44" s="50"/>
      <c r="B44" s="73" t="s">
        <v>191</v>
      </c>
      <c r="F44" s="47">
        <v>979467</v>
      </c>
      <c r="G44" s="72"/>
      <c r="H44" s="47">
        <v>710889</v>
      </c>
      <c r="I44" s="72"/>
      <c r="J44" s="47">
        <f>J47-J45</f>
        <v>552082</v>
      </c>
      <c r="K44" s="72"/>
      <c r="L44" s="47">
        <v>357009</v>
      </c>
    </row>
    <row r="45" spans="1:12" ht="18" customHeight="1">
      <c r="A45" s="50"/>
      <c r="B45" s="73" t="s">
        <v>94</v>
      </c>
      <c r="F45" s="55">
        <v>512</v>
      </c>
      <c r="G45" s="72"/>
      <c r="H45" s="55">
        <v>236</v>
      </c>
      <c r="I45" s="72"/>
      <c r="J45" s="74">
        <v>0</v>
      </c>
      <c r="K45" s="72"/>
      <c r="L45" s="74">
        <v>0</v>
      </c>
    </row>
    <row r="46" spans="1:12" ht="3" customHeight="1">
      <c r="A46" s="70"/>
      <c r="F46" s="72"/>
      <c r="G46" s="72"/>
      <c r="H46" s="72"/>
      <c r="I46" s="72"/>
      <c r="J46" s="72"/>
      <c r="K46" s="72"/>
      <c r="L46" s="72"/>
    </row>
    <row r="47" spans="1:12" ht="18" customHeight="1" thickBot="1">
      <c r="A47" s="70"/>
      <c r="F47" s="71">
        <f>SUM(F44:F45)</f>
        <v>979979</v>
      </c>
      <c r="G47" s="72"/>
      <c r="H47" s="71">
        <f>SUM(H44:H45)</f>
        <v>711125</v>
      </c>
      <c r="I47" s="72"/>
      <c r="J47" s="71">
        <f>J41</f>
        <v>552082</v>
      </c>
      <c r="K47" s="72"/>
      <c r="L47" s="71">
        <f>SUM(L44:L45)</f>
        <v>357009</v>
      </c>
    </row>
    <row r="48" spans="1:11" ht="7.5" customHeight="1" thickTop="1">
      <c r="A48" s="70"/>
      <c r="G48" s="72"/>
      <c r="I48" s="72"/>
      <c r="K48" s="72"/>
    </row>
    <row r="49" spans="1:12" ht="18.75" customHeight="1">
      <c r="A49" s="66" t="s">
        <v>95</v>
      </c>
      <c r="F49" s="72"/>
      <c r="G49" s="72"/>
      <c r="H49" s="72"/>
      <c r="I49" s="72"/>
      <c r="J49" s="72"/>
      <c r="K49" s="72"/>
      <c r="L49" s="72"/>
    </row>
    <row r="50" spans="1:12" ht="18.75" customHeight="1">
      <c r="A50" s="50"/>
      <c r="B50" s="73" t="s">
        <v>191</v>
      </c>
      <c r="F50" s="47">
        <v>988370</v>
      </c>
      <c r="G50" s="72"/>
      <c r="H50" s="47">
        <v>710889</v>
      </c>
      <c r="I50" s="72"/>
      <c r="J50" s="47">
        <f>J44</f>
        <v>552082</v>
      </c>
      <c r="K50" s="72"/>
      <c r="L50" s="47">
        <v>357009</v>
      </c>
    </row>
    <row r="51" spans="1:12" ht="18" customHeight="1">
      <c r="A51" s="50"/>
      <c r="B51" s="73" t="s">
        <v>94</v>
      </c>
      <c r="F51" s="55">
        <f>F45</f>
        <v>512</v>
      </c>
      <c r="G51" s="72"/>
      <c r="H51" s="55">
        <v>236</v>
      </c>
      <c r="I51" s="72"/>
      <c r="J51" s="74">
        <f>J45</f>
        <v>0</v>
      </c>
      <c r="K51" s="72"/>
      <c r="L51" s="74">
        <v>0</v>
      </c>
    </row>
    <row r="52" spans="1:12" ht="3" customHeight="1">
      <c r="A52" s="70"/>
      <c r="G52" s="72"/>
      <c r="I52" s="72"/>
      <c r="J52" s="72"/>
      <c r="K52" s="72"/>
      <c r="L52" s="72"/>
    </row>
    <row r="53" spans="1:12" ht="18" customHeight="1" thickBot="1">
      <c r="A53" s="70"/>
      <c r="F53" s="71">
        <f>SUM(F50:F51)</f>
        <v>988882</v>
      </c>
      <c r="G53" s="72"/>
      <c r="H53" s="71">
        <f>SUM(H50:H51)</f>
        <v>711125</v>
      </c>
      <c r="I53" s="72"/>
      <c r="J53" s="71">
        <f>SUM(J50:J51)</f>
        <v>552082</v>
      </c>
      <c r="K53" s="72"/>
      <c r="L53" s="71">
        <f>SUM(L50:L51)</f>
        <v>357009</v>
      </c>
    </row>
    <row r="54" spans="1:12" ht="7.5" customHeight="1" thickTop="1">
      <c r="A54" s="70"/>
      <c r="B54" s="70"/>
      <c r="C54" s="70"/>
      <c r="D54" s="67"/>
      <c r="E54" s="66"/>
      <c r="F54" s="75"/>
      <c r="G54" s="66"/>
      <c r="H54" s="75"/>
      <c r="I54" s="67"/>
      <c r="J54" s="75"/>
      <c r="K54" s="66"/>
      <c r="L54" s="75"/>
    </row>
    <row r="55" spans="1:12" ht="18" customHeight="1">
      <c r="A55" s="66" t="s">
        <v>96</v>
      </c>
      <c r="B55" s="70"/>
      <c r="C55" s="70"/>
      <c r="D55" s="76"/>
      <c r="E55" s="77"/>
      <c r="F55" s="77"/>
      <c r="G55" s="77"/>
      <c r="H55" s="77"/>
      <c r="I55" s="77"/>
      <c r="J55" s="77"/>
      <c r="K55" s="77"/>
      <c r="L55" s="77"/>
    </row>
    <row r="56" spans="1:12" ht="18" customHeight="1">
      <c r="A56" s="66"/>
      <c r="B56" s="70" t="s">
        <v>97</v>
      </c>
      <c r="C56" s="70"/>
      <c r="D56" s="76">
        <v>7</v>
      </c>
      <c r="E56" s="70"/>
      <c r="F56" s="78">
        <f>F50/3730000</f>
        <v>0.2649785522788204</v>
      </c>
      <c r="G56" s="79"/>
      <c r="H56" s="78">
        <f>H50/3730000</f>
        <v>0.19058686327077748</v>
      </c>
      <c r="I56" s="80"/>
      <c r="J56" s="78">
        <f>J50/3730000</f>
        <v>0.1480112600536193</v>
      </c>
      <c r="K56" s="79"/>
      <c r="L56" s="78">
        <f>L50/3730000</f>
        <v>0.09571286863270778</v>
      </c>
    </row>
    <row r="57" spans="1:12" ht="18" customHeight="1">
      <c r="A57" s="66"/>
      <c r="B57" s="70"/>
      <c r="C57" s="70"/>
      <c r="D57" s="76"/>
      <c r="E57" s="70"/>
      <c r="F57" s="78"/>
      <c r="G57" s="79"/>
      <c r="H57" s="78"/>
      <c r="I57" s="80"/>
      <c r="J57" s="78"/>
      <c r="K57" s="79"/>
      <c r="L57" s="78"/>
    </row>
    <row r="58" spans="1:12" s="6" customFormat="1" ht="21.75" customHeight="1">
      <c r="A58" s="179" t="str">
        <f>'2-4'!A47:L47</f>
        <v>หมายเหตุประกอบข้อมูลทางการเงินในหน้า 11 ถึง 36 เป็นส่วนหนึ่งของข้อมูลทางการเงินระหว่างกาลนี้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</row>
  </sheetData>
  <sheetProtection/>
  <mergeCells count="1">
    <mergeCell ref="A58:L58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5" r:id="rId1"/>
  <headerFooter>
    <oddFooter>&amp;R&amp;"Angsana New,Regular"&amp;13&amp;P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AM272"/>
  <sheetViews>
    <sheetView zoomScaleSheetLayoutView="100" workbookViewId="0" topLeftCell="A19">
      <selection activeCell="C29" sqref="C29"/>
    </sheetView>
  </sheetViews>
  <sheetFormatPr defaultColWidth="9.140625" defaultRowHeight="15.75" customHeight="1"/>
  <cols>
    <col min="1" max="1" width="1.1484375" style="90" customWidth="1"/>
    <col min="2" max="2" width="1.421875" style="90" customWidth="1"/>
    <col min="3" max="3" width="30.57421875" style="90" customWidth="1"/>
    <col min="4" max="4" width="2.28125" style="91" customWidth="1"/>
    <col min="5" max="5" width="0.9921875" style="92" customWidth="1"/>
    <col min="6" max="6" width="9.421875" style="91" bestFit="1" customWidth="1"/>
    <col min="7" max="7" width="0.85546875" style="92" customWidth="1"/>
    <col min="8" max="8" width="9.28125" style="91" customWidth="1"/>
    <col min="9" max="9" width="0.85546875" style="92" customWidth="1"/>
    <col min="10" max="10" width="8.7109375" style="91" customWidth="1"/>
    <col min="11" max="11" width="0.85546875" style="92" customWidth="1"/>
    <col min="12" max="12" width="8.421875" style="91" customWidth="1"/>
    <col min="13" max="13" width="0.85546875" style="91" customWidth="1"/>
    <col min="14" max="14" width="13.28125" style="91" customWidth="1"/>
    <col min="15" max="15" width="0.85546875" style="91" customWidth="1"/>
    <col min="16" max="16" width="12.57421875" style="91" customWidth="1"/>
    <col min="17" max="17" width="0.85546875" style="92" customWidth="1"/>
    <col min="18" max="18" width="11.140625" style="91" customWidth="1"/>
    <col min="19" max="19" width="0.85546875" style="92" customWidth="1"/>
    <col min="20" max="20" width="10.421875" style="92" customWidth="1"/>
    <col min="21" max="21" width="0.85546875" style="92" customWidth="1"/>
    <col min="22" max="22" width="11.28125" style="91" customWidth="1"/>
    <col min="23" max="23" width="0.85546875" style="92" customWidth="1"/>
    <col min="24" max="24" width="11.140625" style="91" customWidth="1"/>
    <col min="25" max="25" width="9.140625" style="90" customWidth="1"/>
    <col min="26" max="26" width="13.00390625" style="90" customWidth="1"/>
    <col min="27" max="16384" width="9.140625" style="90" customWidth="1"/>
  </cols>
  <sheetData>
    <row r="1" spans="1:24" s="85" customFormat="1" ht="21.75" customHeight="1">
      <c r="A1" s="81" t="s">
        <v>0</v>
      </c>
      <c r="B1" s="82"/>
      <c r="C1" s="82"/>
      <c r="D1" s="83"/>
      <c r="E1" s="84"/>
      <c r="F1" s="83"/>
      <c r="G1" s="84"/>
      <c r="H1" s="83"/>
      <c r="I1" s="84"/>
      <c r="J1" s="83"/>
      <c r="K1" s="84"/>
      <c r="L1" s="83"/>
      <c r="M1" s="83"/>
      <c r="N1" s="83"/>
      <c r="O1" s="83"/>
      <c r="P1" s="83"/>
      <c r="Q1" s="84"/>
      <c r="R1" s="83"/>
      <c r="S1" s="84"/>
      <c r="T1" s="84"/>
      <c r="U1" s="84"/>
      <c r="V1" s="83"/>
      <c r="W1" s="84"/>
      <c r="X1" s="5" t="s">
        <v>4</v>
      </c>
    </row>
    <row r="2" spans="1:24" s="85" customFormat="1" ht="21.75" customHeight="1">
      <c r="A2" s="81" t="s">
        <v>192</v>
      </c>
      <c r="B2" s="82"/>
      <c r="C2" s="82"/>
      <c r="D2" s="83"/>
      <c r="E2" s="84"/>
      <c r="F2" s="83"/>
      <c r="G2" s="84"/>
      <c r="H2" s="83"/>
      <c r="I2" s="84"/>
      <c r="J2" s="83"/>
      <c r="K2" s="84"/>
      <c r="L2" s="83"/>
      <c r="M2" s="83"/>
      <c r="N2" s="83"/>
      <c r="O2" s="83"/>
      <c r="P2" s="83"/>
      <c r="Q2" s="84"/>
      <c r="R2" s="83"/>
      <c r="S2" s="84"/>
      <c r="T2" s="84"/>
      <c r="U2" s="84"/>
      <c r="V2" s="83"/>
      <c r="W2" s="84"/>
      <c r="X2" s="83"/>
    </row>
    <row r="3" spans="1:24" s="85" customFormat="1" ht="21.75" customHeight="1">
      <c r="A3" s="86" t="str">
        <f>5!A3</f>
        <v>สำหรับงวดสามเดือนสิ้นสุดวันที่ 31 มีนาคม พ.ศ. 2560</v>
      </c>
      <c r="B3" s="87"/>
      <c r="C3" s="87"/>
      <c r="D3" s="88"/>
      <c r="E3" s="89"/>
      <c r="F3" s="88"/>
      <c r="G3" s="89"/>
      <c r="H3" s="88"/>
      <c r="I3" s="89"/>
      <c r="J3" s="88"/>
      <c r="K3" s="89"/>
      <c r="L3" s="88"/>
      <c r="M3" s="88"/>
      <c r="N3" s="88"/>
      <c r="O3" s="88"/>
      <c r="P3" s="88"/>
      <c r="Q3" s="89"/>
      <c r="R3" s="88"/>
      <c r="S3" s="89"/>
      <c r="T3" s="89"/>
      <c r="U3" s="89"/>
      <c r="V3" s="88"/>
      <c r="W3" s="89"/>
      <c r="X3" s="88"/>
    </row>
    <row r="4" ht="15.75" customHeight="1"/>
    <row r="5" spans="1:24" s="98" customFormat="1" ht="21.75" customHeight="1">
      <c r="A5" s="93"/>
      <c r="B5" s="94"/>
      <c r="C5" s="94"/>
      <c r="D5" s="95"/>
      <c r="E5" s="94"/>
      <c r="F5" s="96"/>
      <c r="G5" s="97"/>
      <c r="H5" s="96"/>
      <c r="I5" s="97"/>
      <c r="J5" s="96"/>
      <c r="K5" s="97"/>
      <c r="L5" s="96"/>
      <c r="M5" s="96"/>
      <c r="N5" s="96"/>
      <c r="O5" s="96"/>
      <c r="P5" s="96"/>
      <c r="Q5" s="97"/>
      <c r="R5" s="96"/>
      <c r="S5" s="97"/>
      <c r="T5" s="97"/>
      <c r="U5" s="97"/>
      <c r="V5" s="96"/>
      <c r="W5" s="97"/>
      <c r="X5" s="96" t="s">
        <v>98</v>
      </c>
    </row>
    <row r="6" spans="1:24" s="98" customFormat="1" ht="21.75" customHeight="1">
      <c r="A6" s="93"/>
      <c r="B6" s="94"/>
      <c r="C6" s="94"/>
      <c r="D6" s="95"/>
      <c r="E6" s="94"/>
      <c r="F6" s="180" t="s">
        <v>194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94"/>
      <c r="X6" s="99"/>
    </row>
    <row r="7" spans="5:39" s="98" customFormat="1" ht="21.75" customHeight="1">
      <c r="E7" s="100"/>
      <c r="G7" s="100"/>
      <c r="H7" s="101"/>
      <c r="I7" s="100"/>
      <c r="K7" s="100"/>
      <c r="L7" s="101"/>
      <c r="N7" s="181" t="s">
        <v>68</v>
      </c>
      <c r="O7" s="181"/>
      <c r="P7" s="181"/>
      <c r="Q7" s="181"/>
      <c r="R7" s="181"/>
      <c r="S7" s="181"/>
      <c r="T7" s="181"/>
      <c r="U7" s="100"/>
      <c r="V7" s="101"/>
      <c r="W7" s="100"/>
      <c r="X7" s="101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</row>
    <row r="8" spans="5:39" s="98" customFormat="1" ht="21.75" customHeight="1">
      <c r="E8" s="100"/>
      <c r="G8" s="100"/>
      <c r="H8" s="101"/>
      <c r="I8" s="100"/>
      <c r="J8" s="182" t="s">
        <v>64</v>
      </c>
      <c r="K8" s="182"/>
      <c r="L8" s="182"/>
      <c r="N8" s="183" t="s">
        <v>100</v>
      </c>
      <c r="O8" s="183"/>
      <c r="P8" s="183"/>
      <c r="Q8" s="183"/>
      <c r="R8" s="183"/>
      <c r="S8" s="101"/>
      <c r="T8" s="101"/>
      <c r="U8" s="101"/>
      <c r="V8" s="101"/>
      <c r="W8" s="100"/>
      <c r="X8" s="101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</row>
    <row r="9" spans="5:39" s="98" customFormat="1" ht="21.75" customHeight="1">
      <c r="E9" s="100"/>
      <c r="G9" s="100"/>
      <c r="H9" s="101"/>
      <c r="I9" s="100"/>
      <c r="J9" s="178"/>
      <c r="K9" s="178"/>
      <c r="L9" s="178"/>
      <c r="N9" s="95"/>
      <c r="O9" s="95"/>
      <c r="P9" s="94" t="s">
        <v>198</v>
      </c>
      <c r="Q9" s="95"/>
      <c r="R9" s="95"/>
      <c r="S9" s="101"/>
      <c r="T9" s="101"/>
      <c r="U9" s="101"/>
      <c r="V9" s="101"/>
      <c r="W9" s="100"/>
      <c r="X9" s="101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</row>
    <row r="10" spans="4:39" s="98" customFormat="1" ht="21.75" customHeight="1">
      <c r="D10" s="101"/>
      <c r="E10" s="100"/>
      <c r="F10" s="101"/>
      <c r="G10" s="100"/>
      <c r="H10" s="101"/>
      <c r="I10" s="100"/>
      <c r="N10" s="94" t="s">
        <v>101</v>
      </c>
      <c r="P10" s="101" t="s">
        <v>199</v>
      </c>
      <c r="Q10" s="100"/>
      <c r="R10" s="94" t="s">
        <v>102</v>
      </c>
      <c r="S10" s="100"/>
      <c r="T10" s="101" t="s">
        <v>109</v>
      </c>
      <c r="U10" s="100"/>
      <c r="V10" s="101"/>
      <c r="W10" s="100"/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</row>
    <row r="11" spans="4:39" s="98" customFormat="1" ht="21.75" customHeight="1">
      <c r="D11" s="103"/>
      <c r="E11" s="100"/>
      <c r="F11" s="103" t="s">
        <v>103</v>
      </c>
      <c r="G11" s="100"/>
      <c r="H11" s="103" t="s">
        <v>104</v>
      </c>
      <c r="I11" s="100"/>
      <c r="J11" s="103" t="s">
        <v>105</v>
      </c>
      <c r="K11" s="100"/>
      <c r="L11" s="101" t="s">
        <v>106</v>
      </c>
      <c r="M11" s="101"/>
      <c r="N11" s="101" t="s">
        <v>107</v>
      </c>
      <c r="P11" s="101" t="s">
        <v>207</v>
      </c>
      <c r="Q11" s="100"/>
      <c r="R11" s="101" t="s">
        <v>108</v>
      </c>
      <c r="S11" s="100"/>
      <c r="T11" s="101" t="s">
        <v>195</v>
      </c>
      <c r="U11" s="100"/>
      <c r="V11" s="101" t="s">
        <v>110</v>
      </c>
      <c r="W11" s="100"/>
      <c r="X11" s="101" t="s">
        <v>111</v>
      </c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</row>
    <row r="12" spans="4:39" s="98" customFormat="1" ht="21.75" customHeight="1">
      <c r="D12" s="103"/>
      <c r="E12" s="100"/>
      <c r="F12" s="103" t="s">
        <v>112</v>
      </c>
      <c r="G12" s="100"/>
      <c r="H12" s="103" t="s">
        <v>113</v>
      </c>
      <c r="I12" s="100"/>
      <c r="J12" s="103" t="s">
        <v>114</v>
      </c>
      <c r="K12" s="100"/>
      <c r="L12" s="101" t="s">
        <v>115</v>
      </c>
      <c r="M12" s="101"/>
      <c r="N12" s="101" t="s">
        <v>116</v>
      </c>
      <c r="P12" s="101" t="s">
        <v>206</v>
      </c>
      <c r="Q12" s="100"/>
      <c r="R12" s="101" t="s">
        <v>197</v>
      </c>
      <c r="S12" s="100"/>
      <c r="T12" s="101" t="s">
        <v>196</v>
      </c>
      <c r="U12" s="100"/>
      <c r="V12" s="101" t="s">
        <v>117</v>
      </c>
      <c r="W12" s="100"/>
      <c r="X12" s="101" t="s">
        <v>56</v>
      </c>
      <c r="Y12" s="102"/>
      <c r="Z12" s="104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</row>
    <row r="13" spans="4:39" s="98" customFormat="1" ht="21.75" customHeight="1">
      <c r="D13" s="103"/>
      <c r="E13" s="100"/>
      <c r="F13" s="105" t="s">
        <v>11</v>
      </c>
      <c r="G13" s="106"/>
      <c r="H13" s="105" t="s">
        <v>11</v>
      </c>
      <c r="I13" s="100"/>
      <c r="J13" s="105" t="s">
        <v>11</v>
      </c>
      <c r="K13" s="106"/>
      <c r="L13" s="105" t="s">
        <v>11</v>
      </c>
      <c r="M13" s="107"/>
      <c r="N13" s="105" t="s">
        <v>11</v>
      </c>
      <c r="P13" s="105" t="s">
        <v>11</v>
      </c>
      <c r="Q13" s="100"/>
      <c r="R13" s="105" t="s">
        <v>11</v>
      </c>
      <c r="S13" s="100"/>
      <c r="T13" s="105" t="s">
        <v>11</v>
      </c>
      <c r="U13" s="100"/>
      <c r="V13" s="105" t="s">
        <v>11</v>
      </c>
      <c r="W13" s="100"/>
      <c r="X13" s="105" t="s">
        <v>11</v>
      </c>
      <c r="Y13" s="102"/>
      <c r="Z13" s="104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</row>
    <row r="14" spans="4:39" s="98" customFormat="1" ht="4.5" customHeight="1">
      <c r="D14" s="107"/>
      <c r="E14" s="100"/>
      <c r="F14" s="107"/>
      <c r="G14" s="106"/>
      <c r="H14" s="107"/>
      <c r="I14" s="100"/>
      <c r="J14" s="107"/>
      <c r="K14" s="106"/>
      <c r="L14" s="107"/>
      <c r="M14" s="107"/>
      <c r="N14" s="107"/>
      <c r="P14" s="107"/>
      <c r="Q14" s="100"/>
      <c r="R14" s="107"/>
      <c r="S14" s="100"/>
      <c r="T14" s="100"/>
      <c r="U14" s="100"/>
      <c r="V14" s="107"/>
      <c r="W14" s="100"/>
      <c r="X14" s="107"/>
      <c r="Y14" s="102"/>
      <c r="Z14" s="104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</row>
    <row r="15" spans="1:26" s="98" customFormat="1" ht="21.75" customHeight="1">
      <c r="A15" s="108" t="s">
        <v>119</v>
      </c>
      <c r="B15" s="108"/>
      <c r="D15" s="109"/>
      <c r="E15" s="110"/>
      <c r="F15" s="109">
        <v>373000</v>
      </c>
      <c r="G15" s="109"/>
      <c r="H15" s="109">
        <v>3680616</v>
      </c>
      <c r="I15" s="109"/>
      <c r="J15" s="109">
        <v>37300</v>
      </c>
      <c r="K15" s="109"/>
      <c r="L15" s="109">
        <v>4460973</v>
      </c>
      <c r="M15" s="109"/>
      <c r="N15" s="109">
        <v>-46945</v>
      </c>
      <c r="P15" s="109">
        <v>0</v>
      </c>
      <c r="Q15" s="111"/>
      <c r="R15" s="109">
        <f>SUM(N15:Q15)</f>
        <v>-46945</v>
      </c>
      <c r="S15" s="111"/>
      <c r="T15" s="111">
        <f>SUM(F15:Q15)</f>
        <v>8504944</v>
      </c>
      <c r="U15" s="111"/>
      <c r="V15" s="109">
        <v>4975</v>
      </c>
      <c r="W15" s="111"/>
      <c r="X15" s="109">
        <f>SUM(V15:W15,T15)</f>
        <v>8509919</v>
      </c>
      <c r="Z15" s="40"/>
    </row>
    <row r="16" spans="1:26" s="98" customFormat="1" ht="21.75" customHeight="1">
      <c r="A16" s="108" t="s">
        <v>193</v>
      </c>
      <c r="B16" s="112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P16" s="110"/>
      <c r="Q16" s="110"/>
      <c r="R16" s="110"/>
      <c r="S16" s="110"/>
      <c r="T16" s="110"/>
      <c r="U16" s="110"/>
      <c r="V16" s="110"/>
      <c r="W16" s="110"/>
      <c r="X16" s="110"/>
      <c r="Z16" s="40"/>
    </row>
    <row r="17" spans="1:26" s="98" customFormat="1" ht="21.75" customHeight="1">
      <c r="A17" s="93" t="s">
        <v>92</v>
      </c>
      <c r="D17" s="110"/>
      <c r="E17" s="113"/>
      <c r="F17" s="114">
        <v>0</v>
      </c>
      <c r="G17" s="115"/>
      <c r="H17" s="114">
        <v>0</v>
      </c>
      <c r="I17" s="115"/>
      <c r="J17" s="114">
        <v>0</v>
      </c>
      <c r="K17" s="115"/>
      <c r="L17" s="114">
        <v>710889</v>
      </c>
      <c r="M17" s="115"/>
      <c r="N17" s="114">
        <v>0</v>
      </c>
      <c r="P17" s="114">
        <v>0</v>
      </c>
      <c r="Q17" s="115"/>
      <c r="R17" s="116">
        <f>SUM(N17:Q17)</f>
        <v>0</v>
      </c>
      <c r="S17" s="115"/>
      <c r="T17" s="117">
        <f>SUM(F17:Q17)</f>
        <v>710889</v>
      </c>
      <c r="U17" s="115"/>
      <c r="V17" s="114">
        <v>236</v>
      </c>
      <c r="W17" s="115"/>
      <c r="X17" s="118">
        <f>SUM(V17,T17)</f>
        <v>711125</v>
      </c>
      <c r="Y17" s="93"/>
      <c r="Z17" s="40"/>
    </row>
    <row r="18" spans="1:26" s="98" customFormat="1" ht="4.5" customHeight="1">
      <c r="A18" s="119"/>
      <c r="D18" s="115"/>
      <c r="E18" s="120"/>
      <c r="F18" s="115"/>
      <c r="G18" s="115"/>
      <c r="H18" s="115"/>
      <c r="I18" s="115"/>
      <c r="J18" s="115"/>
      <c r="K18" s="115"/>
      <c r="L18" s="115"/>
      <c r="M18" s="115"/>
      <c r="N18" s="115"/>
      <c r="P18" s="115"/>
      <c r="Q18" s="115"/>
      <c r="R18" s="115"/>
      <c r="S18" s="115"/>
      <c r="T18" s="115"/>
      <c r="U18" s="115"/>
      <c r="V18" s="115"/>
      <c r="W18" s="115"/>
      <c r="X18" s="115"/>
      <c r="Y18" s="93"/>
      <c r="Z18" s="40"/>
    </row>
    <row r="19" spans="1:26" s="98" customFormat="1" ht="21.75" customHeight="1" thickBot="1">
      <c r="A19" s="108" t="s">
        <v>120</v>
      </c>
      <c r="D19" s="110"/>
      <c r="E19" s="120"/>
      <c r="F19" s="121">
        <f>SUM(F15:F17)</f>
        <v>373000</v>
      </c>
      <c r="G19" s="110"/>
      <c r="H19" s="121">
        <f>SUM(H15:H17)</f>
        <v>3680616</v>
      </c>
      <c r="I19" s="110"/>
      <c r="J19" s="121">
        <f>SUM(J15:J17)</f>
        <v>37300</v>
      </c>
      <c r="K19" s="110"/>
      <c r="L19" s="121">
        <f>SUM(L15:L17)</f>
        <v>5171862</v>
      </c>
      <c r="M19" s="115"/>
      <c r="N19" s="121">
        <f>SUM(N15:N17)</f>
        <v>-46945</v>
      </c>
      <c r="P19" s="121">
        <f>SUM(P15:P17)</f>
        <v>0</v>
      </c>
      <c r="Q19" s="110"/>
      <c r="R19" s="121">
        <f>SUM(R15:R17)</f>
        <v>-46945</v>
      </c>
      <c r="S19" s="110"/>
      <c r="T19" s="121">
        <f>SUM(T15:T17)</f>
        <v>9215833</v>
      </c>
      <c r="U19" s="110"/>
      <c r="V19" s="121">
        <f>SUM(V15:V17)</f>
        <v>5211</v>
      </c>
      <c r="W19" s="110"/>
      <c r="X19" s="121">
        <f>SUM(X15:X17)</f>
        <v>9221044</v>
      </c>
      <c r="Y19" s="93"/>
      <c r="Z19" s="40"/>
    </row>
    <row r="20" spans="1:26" s="98" customFormat="1" ht="21.75" customHeight="1" thickTop="1">
      <c r="A20" s="108"/>
      <c r="D20" s="115"/>
      <c r="E20" s="120"/>
      <c r="F20" s="115"/>
      <c r="G20" s="113"/>
      <c r="H20" s="115"/>
      <c r="I20" s="113"/>
      <c r="J20" s="115"/>
      <c r="K20" s="115"/>
      <c r="L20" s="115"/>
      <c r="M20" s="115"/>
      <c r="N20" s="115"/>
      <c r="P20" s="115"/>
      <c r="Q20" s="115"/>
      <c r="R20" s="115"/>
      <c r="S20" s="115"/>
      <c r="T20" s="115"/>
      <c r="U20" s="115"/>
      <c r="V20" s="115"/>
      <c r="W20" s="115"/>
      <c r="X20" s="115"/>
      <c r="Y20" s="93"/>
      <c r="Z20" s="40"/>
    </row>
    <row r="21" spans="1:26" s="98" customFormat="1" ht="21.75" customHeight="1">
      <c r="A21" s="108" t="s">
        <v>121</v>
      </c>
      <c r="B21" s="108"/>
      <c r="D21" s="109"/>
      <c r="E21" s="110"/>
      <c r="F21" s="109">
        <v>373000</v>
      </c>
      <c r="G21" s="109"/>
      <c r="H21" s="109">
        <v>3680616</v>
      </c>
      <c r="I21" s="109"/>
      <c r="J21" s="109">
        <v>37300</v>
      </c>
      <c r="K21" s="109"/>
      <c r="L21" s="109">
        <v>7339479</v>
      </c>
      <c r="M21" s="109"/>
      <c r="N21" s="109">
        <v>-46945</v>
      </c>
      <c r="P21" s="109">
        <v>0</v>
      </c>
      <c r="Q21" s="111"/>
      <c r="R21" s="109">
        <f>SUM(N21:Q21)</f>
        <v>-46945</v>
      </c>
      <c r="S21" s="111"/>
      <c r="T21" s="109">
        <f>SUM(F21:Q21)</f>
        <v>11383450</v>
      </c>
      <c r="U21" s="111"/>
      <c r="V21" s="109">
        <v>6006</v>
      </c>
      <c r="W21" s="109"/>
      <c r="X21" s="109">
        <f>SUM(V21,T21)</f>
        <v>11389456</v>
      </c>
      <c r="Z21" s="40"/>
    </row>
    <row r="22" spans="1:26" s="98" customFormat="1" ht="21.75" customHeight="1">
      <c r="A22" s="108" t="s">
        <v>193</v>
      </c>
      <c r="B22" s="112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P22" s="110"/>
      <c r="Q22" s="110"/>
      <c r="R22" s="110"/>
      <c r="S22" s="110"/>
      <c r="T22" s="111"/>
      <c r="U22" s="110"/>
      <c r="V22" s="110"/>
      <c r="W22" s="110"/>
      <c r="X22" s="110"/>
      <c r="Z22" s="40"/>
    </row>
    <row r="23" spans="1:26" s="93" customFormat="1" ht="21.75" customHeight="1">
      <c r="A23" s="93" t="s">
        <v>92</v>
      </c>
      <c r="D23" s="110"/>
      <c r="E23" s="120"/>
      <c r="F23" s="114">
        <v>0</v>
      </c>
      <c r="G23" s="115"/>
      <c r="H23" s="114">
        <v>0</v>
      </c>
      <c r="I23" s="115"/>
      <c r="J23" s="114">
        <v>0</v>
      </c>
      <c r="K23" s="115"/>
      <c r="L23" s="114">
        <f>5!F30-5!F45</f>
        <v>979467</v>
      </c>
      <c r="M23" s="115"/>
      <c r="N23" s="114">
        <v>0</v>
      </c>
      <c r="P23" s="114">
        <f>5!F37</f>
        <v>8903</v>
      </c>
      <c r="Q23" s="115"/>
      <c r="R23" s="114">
        <f>SUM(N23:Q23)</f>
        <v>8903</v>
      </c>
      <c r="S23" s="115"/>
      <c r="T23" s="117">
        <f>SUM(F23:Q23)</f>
        <v>988370</v>
      </c>
      <c r="U23" s="115"/>
      <c r="V23" s="118">
        <f>5!F51</f>
        <v>512</v>
      </c>
      <c r="W23" s="122"/>
      <c r="X23" s="116">
        <f>SUM(V23,T23)</f>
        <v>988882</v>
      </c>
      <c r="Z23" s="40"/>
    </row>
    <row r="24" spans="1:26" s="98" customFormat="1" ht="4.5" customHeight="1">
      <c r="A24" s="119"/>
      <c r="D24" s="115"/>
      <c r="E24" s="120"/>
      <c r="F24" s="115"/>
      <c r="G24" s="115"/>
      <c r="H24" s="115"/>
      <c r="I24" s="115"/>
      <c r="J24" s="115"/>
      <c r="K24" s="115"/>
      <c r="L24" s="115"/>
      <c r="M24" s="115"/>
      <c r="N24" s="115"/>
      <c r="P24" s="115"/>
      <c r="Q24" s="115"/>
      <c r="R24" s="115"/>
      <c r="S24" s="115"/>
      <c r="T24" s="115"/>
      <c r="U24" s="115"/>
      <c r="V24" s="122"/>
      <c r="W24" s="122"/>
      <c r="X24" s="122"/>
      <c r="Y24" s="93"/>
      <c r="Z24" s="40"/>
    </row>
    <row r="25" spans="1:26" s="98" customFormat="1" ht="21.75" customHeight="1" thickBot="1">
      <c r="A25" s="108" t="s">
        <v>122</v>
      </c>
      <c r="D25" s="110"/>
      <c r="E25" s="120"/>
      <c r="F25" s="121">
        <f>SUM(F21:F23)</f>
        <v>373000</v>
      </c>
      <c r="G25" s="110"/>
      <c r="H25" s="121">
        <f>SUM(H21:H23)</f>
        <v>3680616</v>
      </c>
      <c r="I25" s="110"/>
      <c r="J25" s="121">
        <f>SUM(J21:J23)</f>
        <v>37300</v>
      </c>
      <c r="K25" s="110"/>
      <c r="L25" s="121">
        <f>SUM(L21:L23)</f>
        <v>8318946</v>
      </c>
      <c r="M25" s="115"/>
      <c r="N25" s="121">
        <f>SUM(N21:N23)</f>
        <v>-46945</v>
      </c>
      <c r="P25" s="121">
        <f>SUM(P21:P23)</f>
        <v>8903</v>
      </c>
      <c r="Q25" s="110"/>
      <c r="R25" s="121">
        <f>SUM(R21:R23)</f>
        <v>-38042</v>
      </c>
      <c r="S25" s="110"/>
      <c r="T25" s="121">
        <f>SUM(T21:T23)</f>
        <v>12371820</v>
      </c>
      <c r="U25" s="110"/>
      <c r="V25" s="121">
        <f>SUM(V21:V23)</f>
        <v>6518</v>
      </c>
      <c r="W25" s="123"/>
      <c r="X25" s="121">
        <f>SUM(X21:X23)</f>
        <v>12378338</v>
      </c>
      <c r="Y25" s="93"/>
      <c r="Z25" s="40"/>
    </row>
    <row r="26" spans="1:26" s="98" customFormat="1" ht="21.75" customHeight="1" thickTop="1">
      <c r="A26" s="108"/>
      <c r="D26" s="110"/>
      <c r="E26" s="120"/>
      <c r="F26" s="115"/>
      <c r="G26" s="110"/>
      <c r="H26" s="115"/>
      <c r="I26" s="110"/>
      <c r="J26" s="115"/>
      <c r="K26" s="110"/>
      <c r="L26" s="115"/>
      <c r="M26" s="115"/>
      <c r="N26" s="115"/>
      <c r="P26" s="115"/>
      <c r="Q26" s="110"/>
      <c r="R26" s="115"/>
      <c r="S26" s="110"/>
      <c r="T26" s="115"/>
      <c r="U26" s="110"/>
      <c r="V26" s="115"/>
      <c r="W26" s="123"/>
      <c r="X26" s="115"/>
      <c r="Y26" s="93"/>
      <c r="Z26" s="40"/>
    </row>
    <row r="27" spans="1:26" s="98" customFormat="1" ht="21.75" customHeight="1">
      <c r="A27" s="108"/>
      <c r="D27" s="110"/>
      <c r="E27" s="120"/>
      <c r="F27" s="115"/>
      <c r="G27" s="110"/>
      <c r="H27" s="115"/>
      <c r="I27" s="110"/>
      <c r="J27" s="115"/>
      <c r="K27" s="110"/>
      <c r="L27" s="115"/>
      <c r="M27" s="115"/>
      <c r="N27" s="115"/>
      <c r="P27" s="115"/>
      <c r="Q27" s="110"/>
      <c r="R27" s="115"/>
      <c r="S27" s="110"/>
      <c r="T27" s="115"/>
      <c r="U27" s="110"/>
      <c r="V27" s="115"/>
      <c r="W27" s="123"/>
      <c r="X27" s="115"/>
      <c r="Y27" s="93"/>
      <c r="Z27" s="40"/>
    </row>
    <row r="28" spans="1:26" s="98" customFormat="1" ht="21.75" customHeight="1">
      <c r="A28" s="108"/>
      <c r="D28" s="110"/>
      <c r="E28" s="120"/>
      <c r="F28" s="115"/>
      <c r="G28" s="110"/>
      <c r="H28" s="115"/>
      <c r="I28" s="110"/>
      <c r="J28" s="115"/>
      <c r="K28" s="110"/>
      <c r="L28" s="115"/>
      <c r="M28" s="115"/>
      <c r="N28" s="115"/>
      <c r="P28" s="115"/>
      <c r="Q28" s="110"/>
      <c r="R28" s="115"/>
      <c r="S28" s="110"/>
      <c r="T28" s="115"/>
      <c r="U28" s="110"/>
      <c r="V28" s="115"/>
      <c r="W28" s="123"/>
      <c r="X28" s="115"/>
      <c r="Y28" s="93"/>
      <c r="Z28" s="40"/>
    </row>
    <row r="29" spans="1:26" s="98" customFormat="1" ht="21.75" customHeight="1">
      <c r="A29" s="108"/>
      <c r="D29" s="115"/>
      <c r="E29" s="120"/>
      <c r="F29" s="115"/>
      <c r="G29" s="113"/>
      <c r="H29" s="115"/>
      <c r="I29" s="113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93"/>
      <c r="Z29" s="40"/>
    </row>
    <row r="30" spans="1:26" s="85" customFormat="1" ht="21.75" customHeight="1">
      <c r="A30" s="124" t="str">
        <f>'2-4'!A47:L47</f>
        <v>หมายเหตุประกอบข้อมูลทางการเงินในหน้า 11 ถึง 36 เป็นส่วนหนึ่งของข้อมูลทางการเงินระหว่างกาลนี้</v>
      </c>
      <c r="B30" s="125"/>
      <c r="C30" s="126"/>
      <c r="D30" s="88"/>
      <c r="E30" s="89"/>
      <c r="F30" s="88"/>
      <c r="G30" s="89"/>
      <c r="H30" s="88"/>
      <c r="I30" s="89"/>
      <c r="J30" s="88"/>
      <c r="K30" s="89"/>
      <c r="L30" s="88"/>
      <c r="M30" s="88"/>
      <c r="N30" s="88"/>
      <c r="O30" s="88"/>
      <c r="P30" s="88"/>
      <c r="Q30" s="89"/>
      <c r="R30" s="88"/>
      <c r="S30" s="89"/>
      <c r="T30" s="89"/>
      <c r="U30" s="89"/>
      <c r="V30" s="127"/>
      <c r="W30" s="89"/>
      <c r="X30" s="88"/>
      <c r="Z30" s="128"/>
    </row>
    <row r="31" spans="1:24" s="130" customFormat="1" ht="15.75" customHeight="1">
      <c r="A31" s="129"/>
      <c r="D31" s="131"/>
      <c r="E31" s="132"/>
      <c r="F31" s="131"/>
      <c r="G31" s="132"/>
      <c r="H31" s="131"/>
      <c r="I31" s="132"/>
      <c r="J31" s="131"/>
      <c r="K31" s="132"/>
      <c r="L31" s="131"/>
      <c r="M31" s="131"/>
      <c r="N31" s="131"/>
      <c r="O31" s="131"/>
      <c r="P31" s="131"/>
      <c r="Q31" s="132"/>
      <c r="R31" s="131"/>
      <c r="S31" s="132"/>
      <c r="T31" s="132"/>
      <c r="U31" s="132"/>
      <c r="V31" s="131"/>
      <c r="W31" s="132"/>
      <c r="X31" s="131"/>
    </row>
    <row r="32" spans="1:24" ht="15.75" customHeight="1">
      <c r="A32" s="133"/>
      <c r="D32" s="131"/>
      <c r="E32" s="132"/>
      <c r="F32" s="131"/>
      <c r="G32" s="132"/>
      <c r="H32" s="131"/>
      <c r="I32" s="134"/>
      <c r="J32" s="131"/>
      <c r="K32" s="132"/>
      <c r="L32" s="131"/>
      <c r="M32" s="131"/>
      <c r="N32" s="131"/>
      <c r="O32" s="131"/>
      <c r="P32" s="131"/>
      <c r="Q32" s="134"/>
      <c r="R32" s="131"/>
      <c r="S32" s="134"/>
      <c r="T32" s="132"/>
      <c r="U32" s="132"/>
      <c r="V32" s="131"/>
      <c r="W32" s="132"/>
      <c r="X32" s="131"/>
    </row>
    <row r="33" spans="1:24" ht="15.75" customHeight="1">
      <c r="A33" s="133"/>
      <c r="D33" s="131"/>
      <c r="E33" s="132"/>
      <c r="F33" s="131"/>
      <c r="G33" s="132"/>
      <c r="H33" s="131"/>
      <c r="I33" s="134"/>
      <c r="J33" s="131"/>
      <c r="K33" s="132"/>
      <c r="L33" s="131"/>
      <c r="M33" s="131"/>
      <c r="N33" s="131"/>
      <c r="O33" s="131"/>
      <c r="P33" s="131"/>
      <c r="Q33" s="134"/>
      <c r="R33" s="131"/>
      <c r="S33" s="134"/>
      <c r="T33" s="132"/>
      <c r="U33" s="132"/>
      <c r="V33" s="131"/>
      <c r="W33" s="132"/>
      <c r="X33" s="131"/>
    </row>
    <row r="34" spans="1:24" ht="15.75" customHeight="1">
      <c r="A34" s="133"/>
      <c r="D34" s="131"/>
      <c r="E34" s="132"/>
      <c r="F34" s="131"/>
      <c r="G34" s="132"/>
      <c r="H34" s="131"/>
      <c r="I34" s="134"/>
      <c r="J34" s="131"/>
      <c r="K34" s="132"/>
      <c r="L34" s="131"/>
      <c r="M34" s="131"/>
      <c r="N34" s="131"/>
      <c r="O34" s="131"/>
      <c r="P34" s="131"/>
      <c r="Q34" s="134"/>
      <c r="R34" s="131"/>
      <c r="S34" s="134"/>
      <c r="T34" s="132"/>
      <c r="U34" s="132"/>
      <c r="V34" s="131"/>
      <c r="W34" s="132"/>
      <c r="X34" s="131"/>
    </row>
    <row r="35" spans="1:24" ht="19.5" customHeight="1">
      <c r="A35" s="133"/>
      <c r="D35" s="131"/>
      <c r="E35" s="132"/>
      <c r="F35" s="131"/>
      <c r="G35" s="132"/>
      <c r="H35" s="131"/>
      <c r="I35" s="134"/>
      <c r="J35" s="131"/>
      <c r="K35" s="132"/>
      <c r="L35" s="131"/>
      <c r="M35" s="131"/>
      <c r="N35" s="131"/>
      <c r="O35" s="131"/>
      <c r="P35" s="131"/>
      <c r="Q35" s="134"/>
      <c r="R35" s="131"/>
      <c r="S35" s="134"/>
      <c r="T35" s="132"/>
      <c r="U35" s="132"/>
      <c r="V35" s="131"/>
      <c r="W35" s="132"/>
      <c r="X35" s="131"/>
    </row>
    <row r="102" ht="15.75" customHeight="1">
      <c r="A102" s="133"/>
    </row>
    <row r="131" ht="15.75" customHeight="1">
      <c r="J131" s="91">
        <v>0</v>
      </c>
    </row>
    <row r="272" ht="15.75" customHeight="1">
      <c r="D272" s="91">
        <v>-22981833</v>
      </c>
    </row>
  </sheetData>
  <sheetProtection/>
  <mergeCells count="4">
    <mergeCell ref="F6:V6"/>
    <mergeCell ref="N7:T7"/>
    <mergeCell ref="J8:L8"/>
    <mergeCell ref="N8:R8"/>
  </mergeCells>
  <printOptions/>
  <pageMargins left="0.6" right="0.6" top="0.5" bottom="0.6" header="0.49" footer="0.4"/>
  <pageSetup firstPageNumber="6" useFirstPageNumber="1" horizontalDpi="1200" verticalDpi="1200" orientation="landscape" paperSize="9" scale="90" r:id="rId1"/>
  <headerFooter>
    <oddFooter>&amp;R&amp;"Angsana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U277"/>
  <sheetViews>
    <sheetView zoomScaleSheetLayoutView="115" zoomScalePageLayoutView="0" workbookViewId="0" topLeftCell="A1">
      <selection activeCell="L5" sqref="L5"/>
    </sheetView>
  </sheetViews>
  <sheetFormatPr defaultColWidth="9.140625" defaultRowHeight="15.75" customHeight="1"/>
  <cols>
    <col min="1" max="2" width="1.7109375" style="137" customWidth="1"/>
    <col min="3" max="3" width="37.8515625" style="137" customWidth="1"/>
    <col min="4" max="4" width="7.421875" style="135" customWidth="1"/>
    <col min="5" max="5" width="1.7109375" style="136" customWidth="1"/>
    <col min="6" max="6" width="11.28125" style="135" customWidth="1"/>
    <col min="7" max="7" width="1.7109375" style="136" customWidth="1"/>
    <col min="8" max="8" width="13.140625" style="137" customWidth="1"/>
    <col min="9" max="9" width="1.7109375" style="137" customWidth="1"/>
    <col min="10" max="10" width="11.7109375" style="136" customWidth="1"/>
    <col min="11" max="11" width="1.7109375" style="136" customWidth="1"/>
    <col min="12" max="12" width="12.421875" style="136" customWidth="1"/>
    <col min="13" max="13" width="1.7109375" style="136" customWidth="1"/>
    <col min="14" max="14" width="13.8515625" style="138" customWidth="1"/>
    <col min="15" max="16384" width="9.140625" style="138" customWidth="1"/>
  </cols>
  <sheetData>
    <row r="1" spans="1:14" ht="21.75" customHeight="1">
      <c r="A1" s="81" t="s">
        <v>0</v>
      </c>
      <c r="B1" s="81"/>
      <c r="C1" s="81"/>
      <c r="H1" s="81"/>
      <c r="I1" s="81"/>
      <c r="J1" s="81"/>
      <c r="K1" s="81"/>
      <c r="L1" s="137"/>
      <c r="N1" s="5" t="s">
        <v>4</v>
      </c>
    </row>
    <row r="2" spans="1:14" ht="21.75" customHeight="1">
      <c r="A2" s="81" t="s">
        <v>192</v>
      </c>
      <c r="B2" s="81"/>
      <c r="C2" s="81"/>
      <c r="H2" s="81"/>
      <c r="I2" s="81"/>
      <c r="J2" s="81"/>
      <c r="K2" s="81"/>
      <c r="L2" s="137"/>
      <c r="N2" s="81"/>
    </row>
    <row r="3" spans="1:14" ht="21.75" customHeight="1">
      <c r="A3" s="86" t="str">
        <f>5!A3</f>
        <v>สำหรับงวดสามเดือนสิ้นสุดวันที่ 31 มีนาคม พ.ศ. 2560</v>
      </c>
      <c r="B3" s="139"/>
      <c r="C3" s="139"/>
      <c r="D3" s="140"/>
      <c r="E3" s="141"/>
      <c r="F3" s="140"/>
      <c r="G3" s="141"/>
      <c r="H3" s="139"/>
      <c r="I3" s="139"/>
      <c r="J3" s="139"/>
      <c r="K3" s="139"/>
      <c r="L3" s="124"/>
      <c r="M3" s="141"/>
      <c r="N3" s="139"/>
    </row>
    <row r="4" spans="1:14" ht="21" customHeight="1">
      <c r="A4" s="81"/>
      <c r="D4" s="142"/>
      <c r="E4" s="143"/>
      <c r="F4" s="128"/>
      <c r="G4" s="143"/>
      <c r="H4" s="128"/>
      <c r="I4" s="128"/>
      <c r="J4" s="143"/>
      <c r="K4" s="143"/>
      <c r="L4" s="128"/>
      <c r="N4" s="128"/>
    </row>
    <row r="5" spans="6:14" ht="21" customHeight="1">
      <c r="F5" s="140"/>
      <c r="G5" s="141"/>
      <c r="H5" s="124"/>
      <c r="I5" s="124"/>
      <c r="J5" s="124"/>
      <c r="K5" s="124"/>
      <c r="L5" s="124"/>
      <c r="M5" s="141"/>
      <c r="N5" s="144" t="s">
        <v>189</v>
      </c>
    </row>
    <row r="6" spans="10:14" ht="21" customHeight="1">
      <c r="J6" s="184" t="s">
        <v>64</v>
      </c>
      <c r="K6" s="184"/>
      <c r="L6" s="184"/>
      <c r="N6" s="143"/>
    </row>
    <row r="7" spans="1:14" ht="21" customHeight="1">
      <c r="A7" s="81"/>
      <c r="F7" s="143" t="s">
        <v>123</v>
      </c>
      <c r="G7" s="143"/>
      <c r="H7" s="143"/>
      <c r="I7" s="143"/>
      <c r="J7" s="143" t="s">
        <v>105</v>
      </c>
      <c r="K7" s="143"/>
      <c r="L7" s="143"/>
      <c r="M7" s="143"/>
      <c r="N7" s="143" t="s">
        <v>111</v>
      </c>
    </row>
    <row r="8" spans="1:14" ht="21" customHeight="1">
      <c r="A8" s="81"/>
      <c r="F8" s="143" t="s">
        <v>112</v>
      </c>
      <c r="G8" s="143"/>
      <c r="H8" s="143" t="s">
        <v>124</v>
      </c>
      <c r="I8" s="143"/>
      <c r="J8" s="143" t="s">
        <v>114</v>
      </c>
      <c r="K8" s="143"/>
      <c r="L8" s="143" t="s">
        <v>67</v>
      </c>
      <c r="M8" s="143"/>
      <c r="N8" s="143" t="s">
        <v>56</v>
      </c>
    </row>
    <row r="9" spans="1:14" ht="21" customHeight="1">
      <c r="A9" s="81"/>
      <c r="F9" s="145" t="s">
        <v>11</v>
      </c>
      <c r="G9" s="146"/>
      <c r="H9" s="145" t="s">
        <v>11</v>
      </c>
      <c r="I9" s="143"/>
      <c r="J9" s="145" t="s">
        <v>11</v>
      </c>
      <c r="K9" s="146"/>
      <c r="L9" s="145" t="s">
        <v>11</v>
      </c>
      <c r="M9" s="143"/>
      <c r="N9" s="145" t="s">
        <v>11</v>
      </c>
    </row>
    <row r="10" spans="1:10" ht="7.5" customHeight="1">
      <c r="A10" s="81"/>
      <c r="F10" s="137"/>
      <c r="H10" s="135"/>
      <c r="I10" s="135"/>
      <c r="J10" s="137"/>
    </row>
    <row r="11" spans="1:14" ht="21" customHeight="1">
      <c r="A11" s="81" t="s">
        <v>119</v>
      </c>
      <c r="B11" s="147"/>
      <c r="F11" s="138">
        <v>373000</v>
      </c>
      <c r="G11" s="138"/>
      <c r="H11" s="138">
        <v>3680616</v>
      </c>
      <c r="I11" s="138"/>
      <c r="J11" s="138">
        <v>37300</v>
      </c>
      <c r="K11" s="138"/>
      <c r="L11" s="138">
        <v>3699511</v>
      </c>
      <c r="M11" s="138"/>
      <c r="N11" s="138">
        <f>SUM(F11:L11)</f>
        <v>7790427</v>
      </c>
    </row>
    <row r="12" spans="1:14" ht="21" customHeight="1">
      <c r="A12" s="81" t="s">
        <v>193</v>
      </c>
      <c r="F12" s="128"/>
      <c r="G12" s="150"/>
      <c r="H12" s="128"/>
      <c r="I12" s="150"/>
      <c r="J12" s="128"/>
      <c r="K12" s="150"/>
      <c r="L12" s="128"/>
      <c r="M12" s="150"/>
      <c r="N12" s="128"/>
    </row>
    <row r="13" spans="1:14" ht="21" customHeight="1">
      <c r="A13" s="137" t="s">
        <v>92</v>
      </c>
      <c r="B13" s="138"/>
      <c r="F13" s="149">
        <v>0</v>
      </c>
      <c r="G13" s="150"/>
      <c r="H13" s="149">
        <v>0</v>
      </c>
      <c r="I13" s="128"/>
      <c r="J13" s="149">
        <v>0</v>
      </c>
      <c r="L13" s="149">
        <v>357009</v>
      </c>
      <c r="N13" s="141">
        <f>SUM(L13,J13,H13,F13)</f>
        <v>357009</v>
      </c>
    </row>
    <row r="14" spans="6:14" ht="7.5" customHeight="1">
      <c r="F14" s="128"/>
      <c r="G14" s="150"/>
      <c r="H14" s="128"/>
      <c r="I14" s="150"/>
      <c r="J14" s="128"/>
      <c r="K14" s="150"/>
      <c r="L14" s="128"/>
      <c r="M14" s="150"/>
      <c r="N14" s="128"/>
    </row>
    <row r="15" spans="1:14" ht="21" customHeight="1" thickBot="1">
      <c r="A15" s="81" t="s">
        <v>120</v>
      </c>
      <c r="F15" s="152">
        <f>SUM(F11:F13)</f>
        <v>373000</v>
      </c>
      <c r="G15" s="150"/>
      <c r="H15" s="152">
        <f>SUM(H11:H13)</f>
        <v>3680616</v>
      </c>
      <c r="I15" s="150"/>
      <c r="J15" s="152">
        <f>SUM(J11:J13)</f>
        <v>37300</v>
      </c>
      <c r="K15" s="150"/>
      <c r="L15" s="152">
        <f>SUM(L11:L13)</f>
        <v>4056520</v>
      </c>
      <c r="M15" s="150"/>
      <c r="N15" s="152">
        <f>SUM(N11:N13)</f>
        <v>8147436</v>
      </c>
    </row>
    <row r="16" spans="1:14" ht="21" customHeight="1" thickTop="1">
      <c r="A16" s="81"/>
      <c r="F16" s="128"/>
      <c r="G16" s="150"/>
      <c r="H16" s="128"/>
      <c r="I16" s="150"/>
      <c r="J16" s="128"/>
      <c r="K16" s="150"/>
      <c r="L16" s="128"/>
      <c r="M16" s="150"/>
      <c r="N16" s="128"/>
    </row>
    <row r="17" spans="1:14" ht="21" customHeight="1">
      <c r="A17" s="81" t="s">
        <v>121</v>
      </c>
      <c r="B17" s="147"/>
      <c r="F17" s="138">
        <v>373000</v>
      </c>
      <c r="G17" s="138"/>
      <c r="H17" s="138">
        <v>3680616</v>
      </c>
      <c r="I17" s="138"/>
      <c r="J17" s="138">
        <v>37300</v>
      </c>
      <c r="K17" s="138"/>
      <c r="L17" s="138">
        <v>5429879</v>
      </c>
      <c r="M17" s="138"/>
      <c r="N17" s="138">
        <f>SUM(L17,J17,H17,F17)</f>
        <v>9520795</v>
      </c>
    </row>
    <row r="18" spans="1:13" ht="21" customHeight="1">
      <c r="A18" s="81" t="s">
        <v>193</v>
      </c>
      <c r="B18" s="147"/>
      <c r="F18" s="138"/>
      <c r="G18" s="138"/>
      <c r="H18" s="138"/>
      <c r="I18" s="138"/>
      <c r="J18" s="138"/>
      <c r="K18" s="138"/>
      <c r="L18" s="138"/>
      <c r="M18" s="138"/>
    </row>
    <row r="19" spans="1:14" ht="21" customHeight="1">
      <c r="A19" s="137" t="s">
        <v>92</v>
      </c>
      <c r="B19" s="138"/>
      <c r="F19" s="149">
        <v>0</v>
      </c>
      <c r="G19" s="150"/>
      <c r="H19" s="149">
        <v>0</v>
      </c>
      <c r="I19" s="128"/>
      <c r="J19" s="149">
        <v>0</v>
      </c>
      <c r="L19" s="149">
        <f>5!J50</f>
        <v>552082</v>
      </c>
      <c r="N19" s="151">
        <f>SUM(L19,J19,H19,F19)</f>
        <v>552082</v>
      </c>
    </row>
    <row r="20" spans="6:14" ht="7.5" customHeight="1">
      <c r="F20" s="128"/>
      <c r="G20" s="150"/>
      <c r="H20" s="128"/>
      <c r="I20" s="150"/>
      <c r="J20" s="128"/>
      <c r="K20" s="150"/>
      <c r="L20" s="128"/>
      <c r="M20" s="150"/>
      <c r="N20" s="128"/>
    </row>
    <row r="21" spans="1:14" ht="21" customHeight="1" thickBot="1">
      <c r="A21" s="81" t="s">
        <v>122</v>
      </c>
      <c r="F21" s="152">
        <f>SUM(F17:F19)</f>
        <v>373000</v>
      </c>
      <c r="G21" s="150"/>
      <c r="H21" s="152">
        <f>SUM(H17:H19)</f>
        <v>3680616</v>
      </c>
      <c r="I21" s="150"/>
      <c r="J21" s="152">
        <f>SUM(J17:J19)</f>
        <v>37300</v>
      </c>
      <c r="K21" s="150"/>
      <c r="L21" s="152">
        <f>SUM(L17:L19)</f>
        <v>5981961</v>
      </c>
      <c r="M21" s="150"/>
      <c r="N21" s="152">
        <f>SUM(N17:N19)</f>
        <v>10072877</v>
      </c>
    </row>
    <row r="22" spans="1:14" ht="21" customHeight="1" thickTop="1">
      <c r="A22" s="81"/>
      <c r="F22" s="128"/>
      <c r="G22" s="150"/>
      <c r="H22" s="128"/>
      <c r="I22" s="150"/>
      <c r="J22" s="128"/>
      <c r="K22" s="150"/>
      <c r="L22" s="128"/>
      <c r="M22" s="150"/>
      <c r="N22" s="128"/>
    </row>
    <row r="23" spans="1:14" ht="21" customHeight="1">
      <c r="A23" s="81"/>
      <c r="F23" s="128"/>
      <c r="G23" s="150"/>
      <c r="H23" s="128"/>
      <c r="I23" s="150"/>
      <c r="J23" s="128"/>
      <c r="K23" s="150"/>
      <c r="L23" s="128"/>
      <c r="M23" s="150"/>
      <c r="N23" s="128"/>
    </row>
    <row r="24" spans="1:14" ht="21" customHeight="1">
      <c r="A24" s="81"/>
      <c r="F24" s="128"/>
      <c r="G24" s="150"/>
      <c r="H24" s="128"/>
      <c r="I24" s="150"/>
      <c r="J24" s="128"/>
      <c r="K24" s="150"/>
      <c r="L24" s="128"/>
      <c r="M24" s="150"/>
      <c r="N24" s="128"/>
    </row>
    <row r="25" spans="1:14" ht="21" customHeight="1">
      <c r="A25" s="81"/>
      <c r="F25" s="128"/>
      <c r="G25" s="150"/>
      <c r="H25" s="128"/>
      <c r="I25" s="150"/>
      <c r="J25" s="128"/>
      <c r="K25" s="150"/>
      <c r="L25" s="128"/>
      <c r="M25" s="150"/>
      <c r="N25" s="128"/>
    </row>
    <row r="26" spans="1:14" ht="18.75" customHeight="1">
      <c r="A26" s="81"/>
      <c r="F26" s="128"/>
      <c r="G26" s="150"/>
      <c r="H26" s="128"/>
      <c r="I26" s="150"/>
      <c r="J26" s="128"/>
      <c r="K26" s="150"/>
      <c r="L26" s="128"/>
      <c r="M26" s="150"/>
      <c r="N26" s="128"/>
    </row>
    <row r="27" spans="1:14" ht="21.75" customHeight="1">
      <c r="A27" s="124" t="str">
        <f>'2-4'!A47:L47</f>
        <v>หมายเหตุประกอบข้อมูลทางการเงินในหน้า 11 ถึง 36 เป็นส่วนหนึ่งของข้อมูลทางการเงินระหว่างกาลนี้</v>
      </c>
      <c r="B27" s="124"/>
      <c r="C27" s="124"/>
      <c r="D27" s="140"/>
      <c r="E27" s="151"/>
      <c r="F27" s="151"/>
      <c r="G27" s="151"/>
      <c r="H27" s="151"/>
      <c r="I27" s="151"/>
      <c r="J27" s="151"/>
      <c r="K27" s="151"/>
      <c r="L27" s="151"/>
      <c r="M27" s="151"/>
      <c r="N27" s="151"/>
    </row>
    <row r="28" spans="1:2" ht="15.75" customHeight="1">
      <c r="A28" s="138"/>
      <c r="B28" s="148"/>
    </row>
    <row r="29" spans="1:21" ht="18.75">
      <c r="A29" s="81"/>
      <c r="D29" s="142"/>
      <c r="E29" s="138"/>
      <c r="F29" s="128"/>
      <c r="G29" s="138"/>
      <c r="H29" s="128"/>
      <c r="I29" s="128"/>
      <c r="J29" s="138"/>
      <c r="K29" s="138"/>
      <c r="L29" s="128"/>
      <c r="M29" s="138"/>
      <c r="N29" s="128"/>
      <c r="O29" s="137"/>
      <c r="Q29" s="137"/>
      <c r="R29" s="137"/>
      <c r="S29" s="137"/>
      <c r="T29" s="137"/>
      <c r="U29" s="137"/>
    </row>
    <row r="30" spans="1:21" ht="18.75">
      <c r="A30" s="81"/>
      <c r="D30" s="142"/>
      <c r="E30" s="138"/>
      <c r="F30" s="128"/>
      <c r="G30" s="138"/>
      <c r="H30" s="128"/>
      <c r="I30" s="128"/>
      <c r="J30" s="138"/>
      <c r="K30" s="138"/>
      <c r="L30" s="128"/>
      <c r="M30" s="138"/>
      <c r="N30" s="128"/>
      <c r="O30" s="137"/>
      <c r="Q30" s="137"/>
      <c r="R30" s="137"/>
      <c r="S30" s="137"/>
      <c r="T30" s="137"/>
      <c r="U30" s="137"/>
    </row>
    <row r="31" spans="1:21" ht="18.75">
      <c r="A31" s="81"/>
      <c r="D31" s="142"/>
      <c r="E31" s="138"/>
      <c r="F31" s="128"/>
      <c r="G31" s="138"/>
      <c r="H31" s="128"/>
      <c r="I31" s="128"/>
      <c r="J31" s="138"/>
      <c r="K31" s="138"/>
      <c r="L31" s="128"/>
      <c r="M31" s="138"/>
      <c r="N31" s="128"/>
      <c r="O31" s="137"/>
      <c r="Q31" s="137"/>
      <c r="R31" s="137"/>
      <c r="S31" s="137"/>
      <c r="T31" s="137"/>
      <c r="U31" s="137"/>
    </row>
    <row r="32" spans="1:21" ht="15.75" customHeight="1">
      <c r="A32" s="81"/>
      <c r="D32" s="142"/>
      <c r="E32" s="138"/>
      <c r="F32" s="128"/>
      <c r="G32" s="138"/>
      <c r="H32" s="128"/>
      <c r="I32" s="128"/>
      <c r="J32" s="138"/>
      <c r="K32" s="138"/>
      <c r="L32" s="128"/>
      <c r="M32" s="138"/>
      <c r="N32" s="128"/>
      <c r="O32" s="137"/>
      <c r="Q32" s="137"/>
      <c r="R32" s="137"/>
      <c r="S32" s="137"/>
      <c r="T32" s="137"/>
      <c r="U32" s="137"/>
    </row>
    <row r="52" ht="6" customHeight="1"/>
    <row r="106" ht="15.75" customHeight="1">
      <c r="A106" s="81" t="s">
        <v>125</v>
      </c>
    </row>
    <row r="108" ht="15.75" customHeight="1">
      <c r="A108" s="137" t="s">
        <v>118</v>
      </c>
    </row>
    <row r="122" ht="15.75" customHeight="1">
      <c r="A122" s="137" t="s">
        <v>99</v>
      </c>
    </row>
    <row r="123" ht="15.75" customHeight="1">
      <c r="F123" s="135">
        <v>-88637</v>
      </c>
    </row>
    <row r="127" spans="1:10" ht="15.75" customHeight="1">
      <c r="A127" s="137" t="s">
        <v>126</v>
      </c>
      <c r="J127" s="136">
        <v>0</v>
      </c>
    </row>
    <row r="129" ht="15.75" customHeight="1">
      <c r="A129" s="137" t="s">
        <v>127</v>
      </c>
    </row>
    <row r="223" ht="15.75" customHeight="1">
      <c r="H223" s="137">
        <v>-3919314</v>
      </c>
    </row>
    <row r="225" ht="15.75" customHeight="1">
      <c r="J225" s="136">
        <v>501672871</v>
      </c>
    </row>
    <row r="229" ht="15.75" customHeight="1">
      <c r="H229" s="137">
        <v>-667520</v>
      </c>
    </row>
    <row r="238" ht="15.75" customHeight="1">
      <c r="J238" s="136">
        <v>-164565164</v>
      </c>
    </row>
    <row r="242" ht="15.75" customHeight="1">
      <c r="F242" s="135">
        <v>-89985371</v>
      </c>
    </row>
    <row r="277" ht="15.75" customHeight="1">
      <c r="F277" s="135">
        <v>-22981833</v>
      </c>
    </row>
  </sheetData>
  <sheetProtection/>
  <mergeCells count="1">
    <mergeCell ref="J6:L6"/>
  </mergeCells>
  <printOptions/>
  <pageMargins left="1.2" right="1.2" top="0.5" bottom="0.6" header="0.49" footer="0.4"/>
  <pageSetup firstPageNumber="7" useFirstPageNumber="1" fitToHeight="0" fitToWidth="0" horizontalDpi="1200" verticalDpi="1200" orientation="landscape" paperSize="9" r:id="rId1"/>
  <headerFooter>
    <oddFooter>&amp;R&amp;"Angsana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L165"/>
  <sheetViews>
    <sheetView tabSelected="1" zoomScale="115" zoomScaleNormal="115" zoomScaleSheetLayoutView="115" zoomScalePageLayoutView="0" workbookViewId="0" topLeftCell="A28">
      <selection activeCell="C38" sqref="C38"/>
    </sheetView>
  </sheetViews>
  <sheetFormatPr defaultColWidth="9.140625" defaultRowHeight="15.75" customHeight="1"/>
  <cols>
    <col min="1" max="2" width="1.1484375" style="166" customWidth="1"/>
    <col min="3" max="3" width="38.7109375" style="166" customWidth="1"/>
    <col min="4" max="4" width="6.421875" style="167" customWidth="1"/>
    <col min="5" max="5" width="0.85546875" style="166" customWidth="1"/>
    <col min="6" max="6" width="9.7109375" style="168" customWidth="1"/>
    <col min="7" max="7" width="0.85546875" style="166" customWidth="1"/>
    <col min="8" max="8" width="9.7109375" style="168" customWidth="1"/>
    <col min="9" max="9" width="0.85546875" style="167" customWidth="1"/>
    <col min="10" max="10" width="9.7109375" style="168" customWidth="1"/>
    <col min="11" max="11" width="0.85546875" style="166" customWidth="1"/>
    <col min="12" max="12" width="9.7109375" style="168" customWidth="1"/>
    <col min="13" max="16384" width="9.140625" style="171" customWidth="1"/>
  </cols>
  <sheetData>
    <row r="1" spans="1:12" s="6" customFormat="1" ht="21.75" customHeight="1">
      <c r="A1" s="1" t="s">
        <v>0</v>
      </c>
      <c r="B1" s="1"/>
      <c r="C1" s="1"/>
      <c r="D1" s="2"/>
      <c r="E1" s="3"/>
      <c r="F1" s="4"/>
      <c r="G1" s="31"/>
      <c r="H1" s="4"/>
      <c r="I1" s="32"/>
      <c r="J1" s="4"/>
      <c r="K1" s="31"/>
      <c r="L1" s="5" t="s">
        <v>4</v>
      </c>
    </row>
    <row r="2" spans="1:12" s="6" customFormat="1" ht="21.75" customHeight="1">
      <c r="A2" s="1" t="s">
        <v>128</v>
      </c>
      <c r="B2" s="1"/>
      <c r="C2" s="1"/>
      <c r="D2" s="2"/>
      <c r="E2" s="3"/>
      <c r="F2" s="4"/>
      <c r="G2" s="31"/>
      <c r="H2" s="4"/>
      <c r="I2" s="32"/>
      <c r="J2" s="4"/>
      <c r="K2" s="31"/>
      <c r="L2" s="4"/>
    </row>
    <row r="3" spans="1:12" s="6" customFormat="1" ht="21.75" customHeight="1">
      <c r="A3" s="7" t="str">
        <f>5!A3</f>
        <v>สำหรับงวดสามเดือนสิ้นสุดวันที่ 31 มีนาคม พ.ศ. 2560</v>
      </c>
      <c r="B3" s="7"/>
      <c r="C3" s="7"/>
      <c r="D3" s="8"/>
      <c r="E3" s="9"/>
      <c r="F3" s="10"/>
      <c r="G3" s="33"/>
      <c r="H3" s="10"/>
      <c r="I3" s="34"/>
      <c r="J3" s="10"/>
      <c r="K3" s="33"/>
      <c r="L3" s="10"/>
    </row>
    <row r="4" spans="1:12" s="11" customFormat="1" ht="18" customHeight="1">
      <c r="A4" s="12"/>
      <c r="B4" s="12"/>
      <c r="C4" s="12"/>
      <c r="D4" s="21"/>
      <c r="E4" s="12"/>
      <c r="F4" s="23"/>
      <c r="G4" s="24"/>
      <c r="H4" s="23"/>
      <c r="I4" s="25"/>
      <c r="J4" s="23"/>
      <c r="K4" s="24"/>
      <c r="L4" s="23"/>
    </row>
    <row r="5" spans="2:12" s="11" customFormat="1" ht="18" customHeight="1">
      <c r="B5" s="12"/>
      <c r="C5" s="12"/>
      <c r="D5" s="13"/>
      <c r="E5" s="14"/>
      <c r="F5" s="15"/>
      <c r="G5" s="153"/>
      <c r="H5" s="17" t="s">
        <v>3</v>
      </c>
      <c r="I5" s="154"/>
      <c r="J5" s="15"/>
      <c r="K5" s="153"/>
      <c r="L5" s="17" t="s">
        <v>189</v>
      </c>
    </row>
    <row r="6" spans="1:12" s="11" customFormat="1" ht="18" customHeight="1">
      <c r="A6" s="12"/>
      <c r="B6" s="12"/>
      <c r="C6" s="12"/>
      <c r="D6" s="20"/>
      <c r="E6" s="14"/>
      <c r="F6" s="155" t="s">
        <v>8</v>
      </c>
      <c r="G6" s="156"/>
      <c r="H6" s="155" t="s">
        <v>9</v>
      </c>
      <c r="I6" s="157"/>
      <c r="J6" s="155" t="s">
        <v>8</v>
      </c>
      <c r="K6" s="156"/>
      <c r="L6" s="155" t="s">
        <v>9</v>
      </c>
    </row>
    <row r="7" spans="1:12" s="11" customFormat="1" ht="18" customHeight="1">
      <c r="A7" s="12"/>
      <c r="B7" s="12"/>
      <c r="C7" s="12"/>
      <c r="D7" s="20"/>
      <c r="E7" s="14"/>
      <c r="F7" s="158" t="s">
        <v>11</v>
      </c>
      <c r="G7" s="159"/>
      <c r="H7" s="158" t="s">
        <v>11</v>
      </c>
      <c r="I7" s="160"/>
      <c r="J7" s="158" t="s">
        <v>11</v>
      </c>
      <c r="K7" s="159"/>
      <c r="L7" s="158" t="s">
        <v>11</v>
      </c>
    </row>
    <row r="8" spans="1:12" s="11" customFormat="1" ht="18" customHeight="1">
      <c r="A8" s="14" t="s">
        <v>129</v>
      </c>
      <c r="B8" s="12"/>
      <c r="C8" s="12"/>
      <c r="D8" s="21"/>
      <c r="E8" s="12"/>
      <c r="F8" s="23"/>
      <c r="G8" s="24"/>
      <c r="H8" s="23"/>
      <c r="I8" s="25"/>
      <c r="J8" s="23"/>
      <c r="K8" s="24"/>
      <c r="L8" s="23"/>
    </row>
    <row r="9" spans="1:12" s="11" customFormat="1" ht="18" customHeight="1">
      <c r="A9" s="12" t="s">
        <v>130</v>
      </c>
      <c r="B9" s="12"/>
      <c r="C9" s="12"/>
      <c r="D9" s="21"/>
      <c r="E9" s="12"/>
      <c r="F9" s="161">
        <v>979086</v>
      </c>
      <c r="G9" s="162"/>
      <c r="H9" s="161">
        <v>718884</v>
      </c>
      <c r="I9" s="27"/>
      <c r="J9" s="161">
        <v>552039</v>
      </c>
      <c r="K9" s="162"/>
      <c r="L9" s="161">
        <v>360493</v>
      </c>
    </row>
    <row r="10" spans="1:12" s="11" customFormat="1" ht="18" customHeight="1">
      <c r="A10" s="12" t="s">
        <v>131</v>
      </c>
      <c r="B10" s="12"/>
      <c r="C10" s="12"/>
      <c r="D10" s="21"/>
      <c r="E10" s="12"/>
      <c r="F10" s="161"/>
      <c r="G10" s="162"/>
      <c r="H10" s="161"/>
      <c r="I10" s="27"/>
      <c r="J10" s="161"/>
      <c r="K10" s="162"/>
      <c r="L10" s="161"/>
    </row>
    <row r="11" spans="1:12" s="11" customFormat="1" ht="18" customHeight="1">
      <c r="A11" s="12" t="s">
        <v>132</v>
      </c>
      <c r="B11" s="12"/>
      <c r="C11" s="12"/>
      <c r="D11" s="21"/>
      <c r="E11" s="12"/>
      <c r="F11" s="161"/>
      <c r="G11" s="162"/>
      <c r="H11" s="161"/>
      <c r="I11" s="27"/>
      <c r="J11" s="161"/>
      <c r="K11" s="162"/>
      <c r="L11" s="161"/>
    </row>
    <row r="12" spans="1:12" s="11" customFormat="1" ht="18" customHeight="1">
      <c r="A12" s="12" t="s">
        <v>133</v>
      </c>
      <c r="B12" s="37" t="s">
        <v>134</v>
      </c>
      <c r="C12" s="12"/>
      <c r="D12" s="21"/>
      <c r="E12" s="12"/>
      <c r="F12" s="161">
        <v>316773</v>
      </c>
      <c r="G12" s="162"/>
      <c r="H12" s="161">
        <v>178376</v>
      </c>
      <c r="I12" s="27"/>
      <c r="J12" s="161">
        <v>23565</v>
      </c>
      <c r="K12" s="162"/>
      <c r="L12" s="161">
        <v>24438</v>
      </c>
    </row>
    <row r="13" spans="1:12" s="11" customFormat="1" ht="18" customHeight="1">
      <c r="A13" s="12"/>
      <c r="B13" s="37" t="s">
        <v>135</v>
      </c>
      <c r="C13" s="12"/>
      <c r="D13" s="21"/>
      <c r="E13" s="12"/>
      <c r="F13" s="161">
        <v>0</v>
      </c>
      <c r="G13" s="162"/>
      <c r="H13" s="161">
        <v>-3630</v>
      </c>
      <c r="I13" s="27"/>
      <c r="J13" s="161">
        <v>0</v>
      </c>
      <c r="K13" s="162"/>
      <c r="L13" s="161">
        <v>-3630</v>
      </c>
    </row>
    <row r="14" spans="1:12" s="11" customFormat="1" ht="18" customHeight="1">
      <c r="A14" s="12"/>
      <c r="B14" s="37" t="s">
        <v>136</v>
      </c>
      <c r="C14" s="12"/>
      <c r="D14" s="21"/>
      <c r="E14" s="12"/>
      <c r="F14" s="161">
        <v>-58</v>
      </c>
      <c r="G14" s="162"/>
      <c r="H14" s="161">
        <v>-26</v>
      </c>
      <c r="I14" s="27"/>
      <c r="J14" s="161">
        <v>-6947</v>
      </c>
      <c r="K14" s="162"/>
      <c r="L14" s="161">
        <v>-4011</v>
      </c>
    </row>
    <row r="15" spans="1:12" s="11" customFormat="1" ht="18" customHeight="1">
      <c r="A15" s="12"/>
      <c r="B15" s="37" t="s">
        <v>180</v>
      </c>
      <c r="C15" s="12"/>
      <c r="D15" s="21"/>
      <c r="E15" s="12"/>
      <c r="F15" s="161">
        <v>0</v>
      </c>
      <c r="G15" s="162"/>
      <c r="H15" s="161">
        <v>0</v>
      </c>
      <c r="I15" s="27"/>
      <c r="J15" s="161">
        <v>-641058</v>
      </c>
      <c r="K15" s="162"/>
      <c r="L15" s="161">
        <v>-304299</v>
      </c>
    </row>
    <row r="16" spans="1:12" s="11" customFormat="1" ht="18" customHeight="1">
      <c r="A16" s="12"/>
      <c r="B16" s="37" t="s">
        <v>137</v>
      </c>
      <c r="C16" s="12"/>
      <c r="D16" s="21"/>
      <c r="E16" s="12"/>
      <c r="F16" s="161">
        <v>249024</v>
      </c>
      <c r="G16" s="162"/>
      <c r="H16" s="161">
        <v>173757</v>
      </c>
      <c r="I16" s="27"/>
      <c r="J16" s="161">
        <v>72416</v>
      </c>
      <c r="K16" s="162"/>
      <c r="L16" s="161">
        <v>18655</v>
      </c>
    </row>
    <row r="17" spans="1:12" s="11" customFormat="1" ht="18" customHeight="1">
      <c r="A17" s="12"/>
      <c r="B17" s="37" t="s">
        <v>138</v>
      </c>
      <c r="C17" s="12"/>
      <c r="D17" s="21"/>
      <c r="E17" s="12"/>
      <c r="F17" s="161">
        <v>300</v>
      </c>
      <c r="G17" s="162"/>
      <c r="H17" s="161">
        <v>385</v>
      </c>
      <c r="I17" s="27"/>
      <c r="J17" s="161">
        <v>218</v>
      </c>
      <c r="K17" s="162"/>
      <c r="L17" s="161">
        <v>202</v>
      </c>
    </row>
    <row r="18" spans="1:12" s="11" customFormat="1" ht="18" customHeight="1">
      <c r="A18" s="12"/>
      <c r="B18" s="37" t="s">
        <v>200</v>
      </c>
      <c r="C18" s="12"/>
      <c r="D18" s="21"/>
      <c r="E18" s="12"/>
      <c r="F18" s="161">
        <v>10815</v>
      </c>
      <c r="G18" s="162"/>
      <c r="H18" s="161">
        <v>0</v>
      </c>
      <c r="I18" s="27"/>
      <c r="J18" s="161">
        <v>0</v>
      </c>
      <c r="K18" s="162"/>
      <c r="L18" s="161">
        <v>0</v>
      </c>
    </row>
    <row r="19" spans="1:12" s="11" customFormat="1" ht="18" customHeight="1">
      <c r="A19" s="12"/>
      <c r="B19" s="37" t="s">
        <v>211</v>
      </c>
      <c r="C19" s="12"/>
      <c r="D19" s="21"/>
      <c r="E19" s="12"/>
      <c r="F19" s="161">
        <v>0</v>
      </c>
      <c r="G19" s="162"/>
      <c r="H19" s="161">
        <v>0</v>
      </c>
      <c r="I19" s="27"/>
      <c r="J19" s="161">
        <v>0</v>
      </c>
      <c r="K19" s="162"/>
      <c r="L19" s="161">
        <v>-503</v>
      </c>
    </row>
    <row r="20" spans="1:12" s="11" customFormat="1" ht="18" customHeight="1">
      <c r="A20" s="12"/>
      <c r="B20" s="37" t="s">
        <v>209</v>
      </c>
      <c r="C20" s="12"/>
      <c r="D20" s="21"/>
      <c r="E20" s="12"/>
      <c r="F20" s="161">
        <v>-120</v>
      </c>
      <c r="G20" s="162"/>
      <c r="H20" s="161">
        <v>0</v>
      </c>
      <c r="I20" s="27"/>
      <c r="J20" s="161">
        <v>-916</v>
      </c>
      <c r="K20" s="162"/>
      <c r="L20" s="161">
        <v>0</v>
      </c>
    </row>
    <row r="21" spans="1:12" s="11" customFormat="1" ht="18" customHeight="1">
      <c r="A21" s="12"/>
      <c r="B21" s="37" t="s">
        <v>201</v>
      </c>
      <c r="C21" s="12"/>
      <c r="D21" s="21"/>
      <c r="E21" s="12"/>
      <c r="F21" s="161">
        <v>-30576</v>
      </c>
      <c r="G21" s="162"/>
      <c r="H21" s="161">
        <v>-6618</v>
      </c>
      <c r="I21" s="27"/>
      <c r="J21" s="161">
        <v>37</v>
      </c>
      <c r="K21" s="162"/>
      <c r="L21" s="161">
        <v>0</v>
      </c>
    </row>
    <row r="22" spans="1:12" s="11" customFormat="1" ht="18" customHeight="1">
      <c r="A22" s="12"/>
      <c r="B22" s="37" t="s">
        <v>139</v>
      </c>
      <c r="C22" s="12"/>
      <c r="D22" s="21"/>
      <c r="E22" s="12"/>
      <c r="F22" s="15">
        <v>0</v>
      </c>
      <c r="G22" s="162"/>
      <c r="H22" s="15">
        <v>0</v>
      </c>
      <c r="I22" s="27"/>
      <c r="J22" s="15">
        <v>-14272</v>
      </c>
      <c r="K22" s="162"/>
      <c r="L22" s="15">
        <v>-6543</v>
      </c>
    </row>
    <row r="23" spans="1:12" s="11" customFormat="1" ht="7.5" customHeight="1">
      <c r="A23" s="12"/>
      <c r="B23" s="37"/>
      <c r="C23" s="12"/>
      <c r="D23" s="21"/>
      <c r="E23" s="12"/>
      <c r="F23" s="23"/>
      <c r="G23" s="27"/>
      <c r="H23" s="23"/>
      <c r="I23" s="27"/>
      <c r="J23" s="23"/>
      <c r="K23" s="27"/>
      <c r="L23" s="23"/>
    </row>
    <row r="24" spans="2:5" s="11" customFormat="1" ht="18" customHeight="1">
      <c r="B24" s="12" t="s">
        <v>140</v>
      </c>
      <c r="C24" s="12"/>
      <c r="D24" s="21"/>
      <c r="E24" s="12"/>
    </row>
    <row r="25" spans="1:12" s="11" customFormat="1" ht="18" customHeight="1">
      <c r="A25" s="12"/>
      <c r="B25" s="12"/>
      <c r="C25" s="12" t="s">
        <v>141</v>
      </c>
      <c r="D25" s="21"/>
      <c r="E25" s="12"/>
      <c r="F25" s="23">
        <f>SUM(F9:F22)</f>
        <v>1525244</v>
      </c>
      <c r="G25" s="24"/>
      <c r="H25" s="23">
        <f>SUM(H9:H22)</f>
        <v>1061128</v>
      </c>
      <c r="I25" s="24"/>
      <c r="J25" s="23">
        <f>SUM(J9:J22)</f>
        <v>-14918</v>
      </c>
      <c r="K25" s="25"/>
      <c r="L25" s="23">
        <f>SUM(L9:L22)</f>
        <v>84802</v>
      </c>
    </row>
    <row r="26" spans="1:12" s="11" customFormat="1" ht="18" customHeight="1">
      <c r="A26" s="12"/>
      <c r="B26" s="12" t="s">
        <v>142</v>
      </c>
      <c r="C26" s="12"/>
      <c r="D26" s="20"/>
      <c r="E26" s="14"/>
      <c r="F26" s="163"/>
      <c r="G26" s="159"/>
      <c r="H26" s="163"/>
      <c r="I26" s="160"/>
      <c r="J26" s="163"/>
      <c r="K26" s="159"/>
      <c r="L26" s="163"/>
    </row>
    <row r="27" spans="1:12" s="11" customFormat="1" ht="18" customHeight="1">
      <c r="A27" s="12"/>
      <c r="C27" s="37" t="s">
        <v>143</v>
      </c>
      <c r="D27" s="20"/>
      <c r="E27" s="14"/>
      <c r="F27" s="164">
        <v>-116802</v>
      </c>
      <c r="G27" s="159"/>
      <c r="H27" s="164">
        <v>-68546</v>
      </c>
      <c r="I27" s="160"/>
      <c r="J27" s="164">
        <v>53619</v>
      </c>
      <c r="K27" s="159"/>
      <c r="L27" s="164">
        <v>-47169</v>
      </c>
    </row>
    <row r="28" spans="1:12" s="11" customFormat="1" ht="18" customHeight="1">
      <c r="A28" s="12"/>
      <c r="C28" s="37" t="s">
        <v>144</v>
      </c>
      <c r="D28" s="20"/>
      <c r="E28" s="14"/>
      <c r="F28" s="164">
        <v>-92739</v>
      </c>
      <c r="G28" s="159"/>
      <c r="H28" s="164">
        <v>-40754</v>
      </c>
      <c r="I28" s="160"/>
      <c r="J28" s="164">
        <v>-27452</v>
      </c>
      <c r="K28" s="159"/>
      <c r="L28" s="164">
        <v>-11459</v>
      </c>
    </row>
    <row r="29" spans="1:12" s="11" customFormat="1" ht="18" customHeight="1">
      <c r="A29" s="12"/>
      <c r="C29" s="37" t="s">
        <v>145</v>
      </c>
      <c r="D29" s="20"/>
      <c r="E29" s="14"/>
      <c r="F29" s="164">
        <v>34689</v>
      </c>
      <c r="G29" s="159"/>
      <c r="H29" s="164">
        <v>42953</v>
      </c>
      <c r="I29" s="160"/>
      <c r="J29" s="164">
        <v>34872</v>
      </c>
      <c r="K29" s="159"/>
      <c r="L29" s="164">
        <v>42953</v>
      </c>
    </row>
    <row r="30" spans="1:12" s="11" customFormat="1" ht="18" customHeight="1">
      <c r="A30" s="12"/>
      <c r="C30" s="37" t="s">
        <v>146</v>
      </c>
      <c r="D30" s="20"/>
      <c r="E30" s="14"/>
      <c r="F30" s="164">
        <v>1603</v>
      </c>
      <c r="G30" s="159"/>
      <c r="H30" s="164">
        <v>10493</v>
      </c>
      <c r="I30" s="160"/>
      <c r="J30" s="161">
        <v>409</v>
      </c>
      <c r="K30" s="159"/>
      <c r="L30" s="161">
        <v>1026</v>
      </c>
    </row>
    <row r="31" spans="1:12" s="11" customFormat="1" ht="18" customHeight="1">
      <c r="A31" s="12"/>
      <c r="C31" s="37" t="s">
        <v>147</v>
      </c>
      <c r="D31" s="20"/>
      <c r="E31" s="14"/>
      <c r="F31" s="164">
        <v>-3815</v>
      </c>
      <c r="G31" s="159"/>
      <c r="H31" s="164">
        <v>-14291</v>
      </c>
      <c r="I31" s="160"/>
      <c r="J31" s="164">
        <v>-3572</v>
      </c>
      <c r="K31" s="159"/>
      <c r="L31" s="164">
        <v>-19853</v>
      </c>
    </row>
    <row r="32" spans="1:12" s="11" customFormat="1" ht="18" customHeight="1">
      <c r="A32" s="12"/>
      <c r="C32" s="37" t="s">
        <v>148</v>
      </c>
      <c r="D32" s="20"/>
      <c r="E32" s="14"/>
      <c r="F32" s="15">
        <v>-54586</v>
      </c>
      <c r="G32" s="162"/>
      <c r="H32" s="15">
        <v>22606</v>
      </c>
      <c r="I32" s="27"/>
      <c r="J32" s="15">
        <v>5118</v>
      </c>
      <c r="K32" s="162"/>
      <c r="L32" s="15">
        <v>31738</v>
      </c>
    </row>
    <row r="33" spans="2:12" s="11" customFormat="1" ht="7.5" customHeight="1">
      <c r="B33" s="12"/>
      <c r="C33" s="12"/>
      <c r="D33" s="20"/>
      <c r="E33" s="14"/>
      <c r="F33" s="163"/>
      <c r="G33" s="159"/>
      <c r="H33" s="163"/>
      <c r="I33" s="160"/>
      <c r="J33" s="163"/>
      <c r="K33" s="159"/>
      <c r="L33" s="163"/>
    </row>
    <row r="34" spans="2:12" s="11" customFormat="1" ht="18" customHeight="1">
      <c r="B34" s="12" t="s">
        <v>149</v>
      </c>
      <c r="D34" s="20"/>
      <c r="E34" s="14"/>
      <c r="F34" s="164">
        <f>SUM(F25:F32)</f>
        <v>1293594</v>
      </c>
      <c r="G34" s="159"/>
      <c r="H34" s="164">
        <f>SUM(H25:H32)</f>
        <v>1013589</v>
      </c>
      <c r="I34" s="160"/>
      <c r="J34" s="164">
        <f>SUM(J25:J32)</f>
        <v>48076</v>
      </c>
      <c r="K34" s="159"/>
      <c r="L34" s="164">
        <f>SUM(L25:L32)</f>
        <v>82038</v>
      </c>
    </row>
    <row r="35" spans="3:12" s="11" customFormat="1" ht="18" customHeight="1">
      <c r="C35" s="37" t="s">
        <v>150</v>
      </c>
      <c r="D35" s="20"/>
      <c r="E35" s="14"/>
      <c r="F35" s="165">
        <v>-1125</v>
      </c>
      <c r="G35" s="159"/>
      <c r="H35" s="165">
        <v>-64</v>
      </c>
      <c r="I35" s="160"/>
      <c r="J35" s="165">
        <v>0</v>
      </c>
      <c r="K35" s="159"/>
      <c r="L35" s="165">
        <v>-64</v>
      </c>
    </row>
    <row r="36" spans="2:12" s="11" customFormat="1" ht="7.5" customHeight="1">
      <c r="B36" s="12"/>
      <c r="C36" s="12"/>
      <c r="D36" s="20"/>
      <c r="E36" s="14"/>
      <c r="F36" s="163"/>
      <c r="G36" s="159"/>
      <c r="H36" s="163"/>
      <c r="I36" s="160"/>
      <c r="J36" s="163"/>
      <c r="K36" s="159"/>
      <c r="L36" s="163"/>
    </row>
    <row r="37" spans="1:12" s="11" customFormat="1" ht="18" customHeight="1">
      <c r="A37" s="12"/>
      <c r="B37" s="14" t="s">
        <v>151</v>
      </c>
      <c r="D37" s="20"/>
      <c r="E37" s="14"/>
      <c r="F37" s="165">
        <f>SUM(F34:F35)</f>
        <v>1292469</v>
      </c>
      <c r="G37" s="159"/>
      <c r="H37" s="165">
        <f>SUM(H34:H35)</f>
        <v>1013525</v>
      </c>
      <c r="I37" s="160"/>
      <c r="J37" s="165">
        <f>SUM(J34:J35)</f>
        <v>48076</v>
      </c>
      <c r="K37" s="159"/>
      <c r="L37" s="165">
        <f>SUM(L34:L35)</f>
        <v>81974</v>
      </c>
    </row>
    <row r="38" spans="1:12" s="11" customFormat="1" ht="18" customHeight="1">
      <c r="A38" s="12"/>
      <c r="B38" s="14"/>
      <c r="D38" s="20"/>
      <c r="E38" s="14"/>
      <c r="F38" s="164"/>
      <c r="G38" s="159"/>
      <c r="H38" s="164"/>
      <c r="I38" s="160"/>
      <c r="J38" s="164"/>
      <c r="K38" s="159"/>
      <c r="L38" s="164"/>
    </row>
    <row r="39" spans="1:12" s="11" customFormat="1" ht="18" customHeight="1">
      <c r="A39" s="12"/>
      <c r="B39" s="14"/>
      <c r="D39" s="20"/>
      <c r="E39" s="14"/>
      <c r="F39" s="164"/>
      <c r="G39" s="159"/>
      <c r="H39" s="164"/>
      <c r="I39" s="160"/>
      <c r="J39" s="164"/>
      <c r="K39" s="159"/>
      <c r="L39" s="164"/>
    </row>
    <row r="40" spans="1:12" s="11" customFormat="1" ht="18" customHeight="1">
      <c r="A40" s="12"/>
      <c r="B40" s="14"/>
      <c r="D40" s="20"/>
      <c r="E40" s="14"/>
      <c r="F40" s="164"/>
      <c r="G40" s="159"/>
      <c r="H40" s="164"/>
      <c r="I40" s="160"/>
      <c r="J40" s="164"/>
      <c r="K40" s="159"/>
      <c r="L40" s="164"/>
    </row>
    <row r="41" spans="1:12" s="11" customFormat="1" ht="18" customHeight="1">
      <c r="A41" s="12"/>
      <c r="B41" s="14"/>
      <c r="D41" s="20"/>
      <c r="E41" s="14"/>
      <c r="F41" s="164"/>
      <c r="G41" s="159"/>
      <c r="H41" s="164"/>
      <c r="I41" s="160"/>
      <c r="J41" s="164"/>
      <c r="K41" s="159"/>
      <c r="L41" s="164"/>
    </row>
    <row r="42" spans="1:12" s="11" customFormat="1" ht="18" customHeight="1">
      <c r="A42" s="12"/>
      <c r="B42" s="14"/>
      <c r="D42" s="20"/>
      <c r="E42" s="14"/>
      <c r="F42" s="164"/>
      <c r="G42" s="159"/>
      <c r="H42" s="164"/>
      <c r="I42" s="160"/>
      <c r="J42" s="164"/>
      <c r="K42" s="159"/>
      <c r="L42" s="164"/>
    </row>
    <row r="43" spans="1:12" s="11" customFormat="1" ht="18" customHeight="1">
      <c r="A43" s="12"/>
      <c r="B43" s="14"/>
      <c r="D43" s="20"/>
      <c r="E43" s="14"/>
      <c r="F43" s="164"/>
      <c r="G43" s="159"/>
      <c r="H43" s="164"/>
      <c r="I43" s="160"/>
      <c r="J43" s="164"/>
      <c r="K43" s="159"/>
      <c r="L43" s="164"/>
    </row>
    <row r="44" spans="1:12" s="11" customFormat="1" ht="15.75" customHeight="1">
      <c r="A44" s="12"/>
      <c r="B44" s="14"/>
      <c r="D44" s="20"/>
      <c r="E44" s="14"/>
      <c r="F44" s="164"/>
      <c r="G44" s="159"/>
      <c r="H44" s="164"/>
      <c r="I44" s="160"/>
      <c r="J44" s="164"/>
      <c r="K44" s="159"/>
      <c r="L44" s="164"/>
    </row>
    <row r="45" spans="1:12" s="6" customFormat="1" ht="21.75" customHeight="1">
      <c r="A45" s="179" t="str">
        <f>'2-4'!A47:L47</f>
        <v>หมายเหตุประกอบข้อมูลทางการเงินในหน้า 11 ถึง 36 เป็นส่วนหนึ่งของข้อมูลทางการเงินระหว่างกาลนี้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</row>
    <row r="46" spans="1:12" s="6" customFormat="1" ht="21.75" customHeight="1">
      <c r="A46" s="1" t="s">
        <v>0</v>
      </c>
      <c r="B46" s="1"/>
      <c r="C46" s="1"/>
      <c r="D46" s="2"/>
      <c r="E46" s="3"/>
      <c r="F46" s="4"/>
      <c r="G46" s="31"/>
      <c r="H46" s="4"/>
      <c r="I46" s="32"/>
      <c r="J46" s="4"/>
      <c r="K46" s="31"/>
      <c r="L46" s="5" t="s">
        <v>4</v>
      </c>
    </row>
    <row r="47" spans="1:12" s="6" customFormat="1" ht="21.75" customHeight="1">
      <c r="A47" s="1" t="s">
        <v>152</v>
      </c>
      <c r="B47" s="1"/>
      <c r="C47" s="1"/>
      <c r="D47" s="2"/>
      <c r="E47" s="3"/>
      <c r="F47" s="4"/>
      <c r="G47" s="31"/>
      <c r="H47" s="4"/>
      <c r="I47" s="32"/>
      <c r="J47" s="4"/>
      <c r="K47" s="31"/>
      <c r="L47" s="4"/>
    </row>
    <row r="48" spans="1:12" s="6" customFormat="1" ht="21.75" customHeight="1">
      <c r="A48" s="7" t="str">
        <f>5!A3</f>
        <v>สำหรับงวดสามเดือนสิ้นสุดวันที่ 31 มีนาคม พ.ศ. 2560</v>
      </c>
      <c r="B48" s="7"/>
      <c r="C48" s="7"/>
      <c r="D48" s="8"/>
      <c r="E48" s="9"/>
      <c r="F48" s="10"/>
      <c r="G48" s="33"/>
      <c r="H48" s="10"/>
      <c r="I48" s="34"/>
      <c r="J48" s="10"/>
      <c r="K48" s="33"/>
      <c r="L48" s="10"/>
    </row>
    <row r="49" spans="7:11" ht="18" customHeight="1">
      <c r="G49" s="169"/>
      <c r="I49" s="170"/>
      <c r="K49" s="169"/>
    </row>
    <row r="50" spans="2:12" s="11" customFormat="1" ht="18" customHeight="1">
      <c r="B50" s="12"/>
      <c r="C50" s="12"/>
      <c r="D50" s="13"/>
      <c r="E50" s="14"/>
      <c r="F50" s="15"/>
      <c r="G50" s="153"/>
      <c r="H50" s="17" t="s">
        <v>3</v>
      </c>
      <c r="I50" s="154"/>
      <c r="J50" s="15"/>
      <c r="K50" s="153"/>
      <c r="L50" s="17" t="s">
        <v>189</v>
      </c>
    </row>
    <row r="51" spans="1:12" s="11" customFormat="1" ht="18" customHeight="1">
      <c r="A51" s="12"/>
      <c r="B51" s="12"/>
      <c r="C51" s="12"/>
      <c r="D51" s="20"/>
      <c r="E51" s="14"/>
      <c r="F51" s="172" t="s">
        <v>8</v>
      </c>
      <c r="G51" s="173"/>
      <c r="H51" s="172" t="s">
        <v>9</v>
      </c>
      <c r="I51" s="174"/>
      <c r="J51" s="172" t="s">
        <v>8</v>
      </c>
      <c r="K51" s="173"/>
      <c r="L51" s="172" t="s">
        <v>9</v>
      </c>
    </row>
    <row r="52" spans="1:12" s="11" customFormat="1" ht="18" customHeight="1">
      <c r="A52" s="12"/>
      <c r="B52" s="12"/>
      <c r="C52" s="12"/>
      <c r="D52" s="20"/>
      <c r="E52" s="14"/>
      <c r="F52" s="158" t="s">
        <v>11</v>
      </c>
      <c r="G52" s="159"/>
      <c r="H52" s="158" t="s">
        <v>11</v>
      </c>
      <c r="I52" s="160"/>
      <c r="J52" s="158" t="s">
        <v>11</v>
      </c>
      <c r="K52" s="159"/>
      <c r="L52" s="158" t="s">
        <v>11</v>
      </c>
    </row>
    <row r="53" spans="1:12" s="11" customFormat="1" ht="18" customHeight="1">
      <c r="A53" s="14" t="s">
        <v>153</v>
      </c>
      <c r="B53" s="12"/>
      <c r="C53" s="12"/>
      <c r="D53" s="20"/>
      <c r="E53" s="14"/>
      <c r="F53" s="163"/>
      <c r="G53" s="159"/>
      <c r="H53" s="163"/>
      <c r="I53" s="160"/>
      <c r="J53" s="163"/>
      <c r="K53" s="159"/>
      <c r="L53" s="163"/>
    </row>
    <row r="54" spans="1:12" s="11" customFormat="1" ht="18" customHeight="1">
      <c r="A54" s="12" t="s">
        <v>15</v>
      </c>
      <c r="C54" s="12"/>
      <c r="D54" s="21"/>
      <c r="E54" s="14"/>
      <c r="F54" s="164">
        <v>94115</v>
      </c>
      <c r="G54" s="159"/>
      <c r="H54" s="164">
        <v>-856</v>
      </c>
      <c r="I54" s="160"/>
      <c r="J54" s="164">
        <v>-5</v>
      </c>
      <c r="K54" s="159"/>
      <c r="L54" s="164">
        <v>-6</v>
      </c>
    </row>
    <row r="55" spans="1:12" s="11" customFormat="1" ht="18" customHeight="1">
      <c r="A55" s="12" t="s">
        <v>181</v>
      </c>
      <c r="C55" s="12"/>
      <c r="D55" s="28"/>
      <c r="E55" s="14"/>
      <c r="F55" s="164">
        <v>0</v>
      </c>
      <c r="G55" s="159"/>
      <c r="H55" s="164">
        <v>0</v>
      </c>
      <c r="I55" s="160"/>
      <c r="J55" s="164">
        <v>11500</v>
      </c>
      <c r="K55" s="159"/>
      <c r="L55" s="164">
        <v>0</v>
      </c>
    </row>
    <row r="56" spans="1:12" s="11" customFormat="1" ht="18" customHeight="1">
      <c r="A56" s="12" t="s">
        <v>154</v>
      </c>
      <c r="C56" s="12"/>
      <c r="D56" s="28"/>
      <c r="E56" s="14"/>
      <c r="F56" s="164">
        <v>0</v>
      </c>
      <c r="G56" s="159"/>
      <c r="H56" s="164">
        <v>0</v>
      </c>
      <c r="I56" s="160"/>
      <c r="J56" s="164">
        <v>-200000</v>
      </c>
      <c r="K56" s="159"/>
      <c r="L56" s="164">
        <v>-310000</v>
      </c>
    </row>
    <row r="57" spans="1:12" s="11" customFormat="1" ht="18" customHeight="1">
      <c r="A57" s="12" t="s">
        <v>182</v>
      </c>
      <c r="C57" s="12"/>
      <c r="D57" s="28"/>
      <c r="E57" s="14"/>
      <c r="F57" s="164">
        <v>0</v>
      </c>
      <c r="G57" s="159"/>
      <c r="H57" s="164">
        <v>0</v>
      </c>
      <c r="I57" s="160"/>
      <c r="J57" s="164">
        <v>4500</v>
      </c>
      <c r="K57" s="159"/>
      <c r="L57" s="164">
        <v>0</v>
      </c>
    </row>
    <row r="58" spans="1:12" s="11" customFormat="1" ht="18" customHeight="1">
      <c r="A58" s="12" t="s">
        <v>155</v>
      </c>
      <c r="C58" s="12"/>
      <c r="D58" s="21"/>
      <c r="E58" s="14"/>
      <c r="F58" s="164">
        <v>0</v>
      </c>
      <c r="G58" s="159">
        <v>0</v>
      </c>
      <c r="H58" s="164">
        <v>0</v>
      </c>
      <c r="I58" s="160"/>
      <c r="J58" s="164">
        <v>-2500</v>
      </c>
      <c r="K58" s="159"/>
      <c r="L58" s="164">
        <v>0</v>
      </c>
    </row>
    <row r="59" spans="1:12" s="11" customFormat="1" ht="18" customHeight="1">
      <c r="A59" s="12" t="s">
        <v>156</v>
      </c>
      <c r="C59" s="12"/>
      <c r="D59" s="21"/>
      <c r="E59" s="14"/>
      <c r="F59" s="164">
        <v>0</v>
      </c>
      <c r="G59" s="159"/>
      <c r="H59" s="164">
        <v>0</v>
      </c>
      <c r="I59" s="160"/>
      <c r="J59" s="164">
        <v>-48371</v>
      </c>
      <c r="K59" s="159"/>
      <c r="L59" s="164">
        <v>-810</v>
      </c>
    </row>
    <row r="60" spans="1:12" s="11" customFormat="1" ht="18" customHeight="1">
      <c r="A60" s="12" t="s">
        <v>157</v>
      </c>
      <c r="C60" s="12"/>
      <c r="D60" s="21"/>
      <c r="E60" s="14"/>
      <c r="F60" s="164">
        <v>0</v>
      </c>
      <c r="G60" s="159"/>
      <c r="H60" s="164">
        <v>0</v>
      </c>
      <c r="I60" s="160"/>
      <c r="J60" s="164">
        <v>0</v>
      </c>
      <c r="K60" s="159"/>
      <c r="L60" s="164">
        <v>17170</v>
      </c>
    </row>
    <row r="61" spans="1:12" s="11" customFormat="1" ht="18" customHeight="1">
      <c r="A61" s="12" t="s">
        <v>158</v>
      </c>
      <c r="C61" s="12"/>
      <c r="D61" s="21"/>
      <c r="E61" s="14"/>
      <c r="F61" s="164">
        <v>-452430</v>
      </c>
      <c r="G61" s="159"/>
      <c r="H61" s="164">
        <v>-1945583</v>
      </c>
      <c r="I61" s="160"/>
      <c r="J61" s="164">
        <v>-7802</v>
      </c>
      <c r="K61" s="159"/>
      <c r="L61" s="164">
        <v>-44720</v>
      </c>
    </row>
    <row r="62" spans="1:12" s="11" customFormat="1" ht="18" customHeight="1">
      <c r="A62" s="12" t="s">
        <v>185</v>
      </c>
      <c r="C62" s="12"/>
      <c r="D62" s="21"/>
      <c r="E62" s="14"/>
      <c r="F62" s="164">
        <v>120</v>
      </c>
      <c r="G62" s="159"/>
      <c r="H62" s="164">
        <v>0</v>
      </c>
      <c r="I62" s="160"/>
      <c r="J62" s="164">
        <v>120</v>
      </c>
      <c r="K62" s="159"/>
      <c r="L62" s="164">
        <v>0</v>
      </c>
    </row>
    <row r="63" spans="1:12" s="11" customFormat="1" ht="18" customHeight="1">
      <c r="A63" s="12" t="s">
        <v>159</v>
      </c>
      <c r="C63" s="12"/>
      <c r="D63" s="21"/>
      <c r="E63" s="14"/>
      <c r="F63" s="164">
        <v>0</v>
      </c>
      <c r="G63" s="159"/>
      <c r="H63" s="164">
        <v>-722</v>
      </c>
      <c r="I63" s="160"/>
      <c r="J63" s="164">
        <v>0</v>
      </c>
      <c r="K63" s="159"/>
      <c r="L63" s="164">
        <v>-722</v>
      </c>
    </row>
    <row r="64" spans="1:12" s="11" customFormat="1" ht="18" customHeight="1">
      <c r="A64" s="12" t="s">
        <v>183</v>
      </c>
      <c r="C64" s="12"/>
      <c r="D64" s="21"/>
      <c r="E64" s="14"/>
      <c r="F64" s="164">
        <v>0</v>
      </c>
      <c r="G64" s="159"/>
      <c r="H64" s="164">
        <v>0</v>
      </c>
      <c r="I64" s="160"/>
      <c r="J64" s="164">
        <v>641058</v>
      </c>
      <c r="K64" s="159"/>
      <c r="L64" s="164">
        <v>304299</v>
      </c>
    </row>
    <row r="65" spans="1:12" s="11" customFormat="1" ht="18" customHeight="1">
      <c r="A65" s="12" t="s">
        <v>160</v>
      </c>
      <c r="C65" s="12"/>
      <c r="D65" s="21"/>
      <c r="E65" s="14"/>
      <c r="F65" s="165">
        <v>43</v>
      </c>
      <c r="G65" s="159"/>
      <c r="H65" s="165">
        <v>26</v>
      </c>
      <c r="I65" s="160"/>
      <c r="J65" s="165">
        <v>24</v>
      </c>
      <c r="K65" s="159"/>
      <c r="L65" s="165">
        <v>8</v>
      </c>
    </row>
    <row r="66" spans="1:12" s="11" customFormat="1" ht="7.5" customHeight="1">
      <c r="A66" s="12"/>
      <c r="B66" s="12"/>
      <c r="C66" s="12"/>
      <c r="D66" s="21"/>
      <c r="E66" s="14"/>
      <c r="F66" s="163"/>
      <c r="G66" s="159"/>
      <c r="H66" s="163"/>
      <c r="I66" s="160"/>
      <c r="J66" s="163"/>
      <c r="K66" s="159"/>
      <c r="L66" s="163"/>
    </row>
    <row r="67" spans="1:12" s="11" customFormat="1" ht="18" customHeight="1">
      <c r="A67" s="14" t="s">
        <v>186</v>
      </c>
      <c r="B67" s="12"/>
      <c r="D67" s="21"/>
      <c r="E67" s="14"/>
      <c r="F67" s="165">
        <f>SUM(F54:F65)</f>
        <v>-358152</v>
      </c>
      <c r="G67" s="159"/>
      <c r="H67" s="165">
        <f>SUM(H54:H65)</f>
        <v>-1947135</v>
      </c>
      <c r="I67" s="160"/>
      <c r="J67" s="165">
        <f>SUM(J54:J65)</f>
        <v>398524</v>
      </c>
      <c r="K67" s="159"/>
      <c r="L67" s="165">
        <f>SUM(L54:L65)</f>
        <v>-34781</v>
      </c>
    </row>
    <row r="68" spans="1:12" s="11" customFormat="1" ht="18" customHeight="1">
      <c r="A68" s="12"/>
      <c r="B68" s="12"/>
      <c r="C68" s="12"/>
      <c r="D68" s="21"/>
      <c r="E68" s="14"/>
      <c r="F68" s="163"/>
      <c r="G68" s="159"/>
      <c r="H68" s="163"/>
      <c r="I68" s="160"/>
      <c r="J68" s="163"/>
      <c r="K68" s="159"/>
      <c r="L68" s="163"/>
    </row>
    <row r="69" spans="1:12" s="11" customFormat="1" ht="18" customHeight="1">
      <c r="A69" s="14" t="s">
        <v>161</v>
      </c>
      <c r="B69" s="12"/>
      <c r="C69" s="12"/>
      <c r="D69" s="21"/>
      <c r="E69" s="14"/>
      <c r="F69" s="163"/>
      <c r="G69" s="159"/>
      <c r="H69" s="163"/>
      <c r="I69" s="160"/>
      <c r="J69" s="163"/>
      <c r="K69" s="159"/>
      <c r="L69" s="163"/>
    </row>
    <row r="70" spans="1:12" s="11" customFormat="1" ht="18" customHeight="1">
      <c r="A70" s="12" t="s">
        <v>162</v>
      </c>
      <c r="B70" s="12"/>
      <c r="C70" s="12"/>
      <c r="D70" s="21"/>
      <c r="E70" s="14"/>
      <c r="F70" s="164">
        <v>760742</v>
      </c>
      <c r="G70" s="175"/>
      <c r="H70" s="164">
        <v>1494129</v>
      </c>
      <c r="I70" s="176"/>
      <c r="J70" s="164">
        <v>760742</v>
      </c>
      <c r="K70" s="175"/>
      <c r="L70" s="164">
        <v>1158262</v>
      </c>
    </row>
    <row r="71" spans="1:12" s="11" customFormat="1" ht="18" customHeight="1">
      <c r="A71" s="12" t="s">
        <v>163</v>
      </c>
      <c r="C71" s="12"/>
      <c r="D71" s="21"/>
      <c r="E71" s="14"/>
      <c r="F71" s="164">
        <v>-883105</v>
      </c>
      <c r="G71" s="159"/>
      <c r="H71" s="164">
        <v>-1074707</v>
      </c>
      <c r="I71" s="160"/>
      <c r="J71" s="164">
        <v>-883105</v>
      </c>
      <c r="K71" s="159"/>
      <c r="L71" s="164">
        <v>-1074707</v>
      </c>
    </row>
    <row r="72" spans="1:12" s="11" customFormat="1" ht="18" customHeight="1">
      <c r="A72" s="12" t="s">
        <v>164</v>
      </c>
      <c r="C72" s="12"/>
      <c r="D72" s="21"/>
      <c r="E72" s="14"/>
      <c r="F72" s="164">
        <v>0</v>
      </c>
      <c r="G72" s="159"/>
      <c r="H72" s="164">
        <v>631751</v>
      </c>
      <c r="I72" s="160"/>
      <c r="J72" s="164">
        <v>0</v>
      </c>
      <c r="K72" s="159"/>
      <c r="L72" s="164">
        <v>0</v>
      </c>
    </row>
    <row r="73" spans="1:12" s="11" customFormat="1" ht="18" customHeight="1">
      <c r="A73" s="12" t="s">
        <v>165</v>
      </c>
      <c r="C73" s="12"/>
      <c r="D73" s="21"/>
      <c r="E73" s="14"/>
      <c r="F73" s="164">
        <v>-228594</v>
      </c>
      <c r="G73" s="159"/>
      <c r="H73" s="164">
        <v>-226681</v>
      </c>
      <c r="I73" s="160"/>
      <c r="J73" s="164">
        <v>0</v>
      </c>
      <c r="K73" s="159"/>
      <c r="L73" s="164">
        <v>-12349</v>
      </c>
    </row>
    <row r="74" spans="1:12" s="11" customFormat="1" ht="18" customHeight="1">
      <c r="A74" s="12" t="s">
        <v>166</v>
      </c>
      <c r="C74" s="12"/>
      <c r="D74" s="21"/>
      <c r="E74" s="14"/>
      <c r="F74" s="164">
        <v>-1276</v>
      </c>
      <c r="G74" s="159"/>
      <c r="H74" s="164">
        <v>-1511</v>
      </c>
      <c r="I74" s="160"/>
      <c r="J74" s="164">
        <v>-776</v>
      </c>
      <c r="K74" s="159"/>
      <c r="L74" s="164">
        <v>-814</v>
      </c>
    </row>
    <row r="75" spans="1:12" s="11" customFormat="1" ht="18" customHeight="1">
      <c r="A75" s="12" t="s">
        <v>167</v>
      </c>
      <c r="C75" s="12"/>
      <c r="D75" s="21"/>
      <c r="E75" s="14"/>
      <c r="F75" s="165">
        <v>-280637</v>
      </c>
      <c r="G75" s="159"/>
      <c r="H75" s="165">
        <f>-174782+1692</f>
        <v>-173090</v>
      </c>
      <c r="I75" s="160"/>
      <c r="J75" s="165">
        <v>-119784</v>
      </c>
      <c r="K75" s="159"/>
      <c r="L75" s="165">
        <v>-18365</v>
      </c>
    </row>
    <row r="76" spans="1:12" s="11" customFormat="1" ht="7.5" customHeight="1">
      <c r="A76" s="12"/>
      <c r="B76" s="12"/>
      <c r="C76" s="12"/>
      <c r="D76" s="21"/>
      <c r="E76" s="14"/>
      <c r="F76" s="164"/>
      <c r="G76" s="159"/>
      <c r="H76" s="164"/>
      <c r="I76" s="160"/>
      <c r="J76" s="164"/>
      <c r="K76" s="159"/>
      <c r="L76" s="164"/>
    </row>
    <row r="77" spans="1:12" s="11" customFormat="1" ht="18" customHeight="1">
      <c r="A77" s="14" t="s">
        <v>187</v>
      </c>
      <c r="B77" s="12"/>
      <c r="D77" s="21"/>
      <c r="E77" s="14"/>
      <c r="F77" s="165">
        <f>SUM(F70:F76)</f>
        <v>-632870</v>
      </c>
      <c r="G77" s="159"/>
      <c r="H77" s="165">
        <f>SUM(H70:H76)</f>
        <v>649891</v>
      </c>
      <c r="I77" s="160"/>
      <c r="J77" s="165">
        <f>SUM(J70:J76)</f>
        <v>-242923</v>
      </c>
      <c r="K77" s="159"/>
      <c r="L77" s="165">
        <f>SUM(L70:L76)</f>
        <v>52027</v>
      </c>
    </row>
    <row r="78" spans="1:12" s="11" customFormat="1" ht="18" customHeight="1">
      <c r="A78" s="12"/>
      <c r="B78" s="12"/>
      <c r="C78" s="12"/>
      <c r="D78" s="21"/>
      <c r="E78" s="14"/>
      <c r="F78" s="164"/>
      <c r="G78" s="175"/>
      <c r="H78" s="164"/>
      <c r="I78" s="176"/>
      <c r="J78" s="164"/>
      <c r="K78" s="175"/>
      <c r="L78" s="164"/>
    </row>
    <row r="79" spans="1:12" s="11" customFormat="1" ht="18" customHeight="1">
      <c r="A79" s="14" t="s">
        <v>168</v>
      </c>
      <c r="B79" s="12"/>
      <c r="C79" s="12"/>
      <c r="D79" s="21"/>
      <c r="E79" s="14"/>
      <c r="F79" s="164">
        <f>SUM(F37,F67,F77)</f>
        <v>301447</v>
      </c>
      <c r="G79" s="175"/>
      <c r="H79" s="164">
        <f>SUM(H37,H67,H77)</f>
        <v>-283719</v>
      </c>
      <c r="I79" s="176"/>
      <c r="J79" s="164">
        <f>SUM(J37,J67,J77)</f>
        <v>203677</v>
      </c>
      <c r="K79" s="175"/>
      <c r="L79" s="164">
        <f>SUM(L37,L67,L77)</f>
        <v>99220</v>
      </c>
    </row>
    <row r="80" spans="1:12" s="11" customFormat="1" ht="18" customHeight="1">
      <c r="A80" s="12" t="s">
        <v>169</v>
      </c>
      <c r="B80" s="12"/>
      <c r="C80" s="12"/>
      <c r="D80" s="21"/>
      <c r="E80" s="14"/>
      <c r="F80" s="165">
        <v>2672742</v>
      </c>
      <c r="G80" s="159"/>
      <c r="H80" s="165">
        <v>2912253</v>
      </c>
      <c r="I80" s="160"/>
      <c r="J80" s="165">
        <v>652563</v>
      </c>
      <c r="K80" s="159"/>
      <c r="L80" s="165">
        <v>365742</v>
      </c>
    </row>
    <row r="81" spans="1:12" s="11" customFormat="1" ht="7.5" customHeight="1">
      <c r="A81" s="12"/>
      <c r="B81" s="12"/>
      <c r="C81" s="12"/>
      <c r="D81" s="21"/>
      <c r="E81" s="14"/>
      <c r="F81" s="163"/>
      <c r="G81" s="159"/>
      <c r="H81" s="163"/>
      <c r="I81" s="160"/>
      <c r="J81" s="164"/>
      <c r="K81" s="159"/>
      <c r="L81" s="164"/>
    </row>
    <row r="82" spans="1:12" s="11" customFormat="1" ht="18" customHeight="1" thickBot="1">
      <c r="A82" s="14" t="s">
        <v>170</v>
      </c>
      <c r="B82" s="12"/>
      <c r="C82" s="12"/>
      <c r="D82" s="21"/>
      <c r="E82" s="14"/>
      <c r="F82" s="177">
        <f>SUM(F79:F80)</f>
        <v>2974189</v>
      </c>
      <c r="G82" s="159"/>
      <c r="H82" s="177">
        <f>SUM(H79:H80)</f>
        <v>2628534</v>
      </c>
      <c r="I82" s="160"/>
      <c r="J82" s="177">
        <f>SUM(J79:J80)</f>
        <v>856240</v>
      </c>
      <c r="K82" s="159"/>
      <c r="L82" s="177">
        <f>SUM(L79:L80)</f>
        <v>464962</v>
      </c>
    </row>
    <row r="83" spans="1:12" s="11" customFormat="1" ht="18" customHeight="1" thickTop="1">
      <c r="A83" s="12"/>
      <c r="B83" s="12"/>
      <c r="C83" s="12"/>
      <c r="D83" s="21"/>
      <c r="E83" s="14"/>
      <c r="F83" s="164"/>
      <c r="G83" s="175"/>
      <c r="H83" s="164"/>
      <c r="I83" s="176"/>
      <c r="J83" s="164"/>
      <c r="K83" s="175"/>
      <c r="L83" s="164"/>
    </row>
    <row r="84" spans="1:12" s="11" customFormat="1" ht="18" customHeight="1">
      <c r="A84" s="12"/>
      <c r="B84" s="12"/>
      <c r="C84" s="12"/>
      <c r="D84" s="21"/>
      <c r="E84" s="14"/>
      <c r="F84" s="164"/>
      <c r="G84" s="175"/>
      <c r="H84" s="164"/>
      <c r="I84" s="176"/>
      <c r="J84" s="164"/>
      <c r="K84" s="175"/>
      <c r="L84" s="164"/>
    </row>
    <row r="85" spans="1:12" s="11" customFormat="1" ht="18" customHeight="1">
      <c r="A85" s="12"/>
      <c r="B85" s="12"/>
      <c r="C85" s="12"/>
      <c r="D85" s="21"/>
      <c r="E85" s="14"/>
      <c r="F85" s="164"/>
      <c r="G85" s="175"/>
      <c r="H85" s="164"/>
      <c r="I85" s="176"/>
      <c r="J85" s="164"/>
      <c r="K85" s="175"/>
      <c r="L85" s="164"/>
    </row>
    <row r="86" spans="1:12" s="11" customFormat="1" ht="18" customHeight="1">
      <c r="A86" s="12"/>
      <c r="B86" s="12"/>
      <c r="C86" s="12"/>
      <c r="D86" s="21"/>
      <c r="E86" s="14"/>
      <c r="F86" s="164"/>
      <c r="G86" s="175"/>
      <c r="H86" s="164"/>
      <c r="I86" s="176"/>
      <c r="J86" s="164"/>
      <c r="K86" s="175"/>
      <c r="L86" s="164"/>
    </row>
    <row r="87" spans="1:12" s="11" customFormat="1" ht="18" customHeight="1">
      <c r="A87" s="12"/>
      <c r="B87" s="12"/>
      <c r="C87" s="12"/>
      <c r="D87" s="21"/>
      <c r="E87" s="14"/>
      <c r="F87" s="164"/>
      <c r="G87" s="175"/>
      <c r="H87" s="164"/>
      <c r="I87" s="176"/>
      <c r="J87" s="164"/>
      <c r="K87" s="175"/>
      <c r="L87" s="164"/>
    </row>
    <row r="88" spans="1:12" s="11" customFormat="1" ht="18" customHeight="1">
      <c r="A88" s="12"/>
      <c r="B88" s="12"/>
      <c r="C88" s="12"/>
      <c r="D88" s="21"/>
      <c r="E88" s="14"/>
      <c r="F88" s="164"/>
      <c r="G88" s="175"/>
      <c r="H88" s="164"/>
      <c r="I88" s="176"/>
      <c r="J88" s="164"/>
      <c r="K88" s="175"/>
      <c r="L88" s="164"/>
    </row>
    <row r="89" spans="1:12" s="11" customFormat="1" ht="15" customHeight="1">
      <c r="A89" s="12"/>
      <c r="B89" s="12"/>
      <c r="C89" s="12"/>
      <c r="D89" s="21"/>
      <c r="E89" s="14"/>
      <c r="F89" s="164"/>
      <c r="G89" s="175"/>
      <c r="H89" s="164"/>
      <c r="I89" s="176"/>
      <c r="J89" s="164"/>
      <c r="K89" s="175"/>
      <c r="L89" s="164"/>
    </row>
    <row r="90" spans="1:12" s="11" customFormat="1" ht="21.75" customHeight="1">
      <c r="A90" s="179" t="str">
        <f>+A45</f>
        <v>หมายเหตุประกอบข้อมูลทางการเงินในหน้า 11 ถึง 36 เป็นส่วนหนึ่งของข้อมูลทางการเงินระหว่างกาลนี้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</row>
    <row r="91" spans="1:12" s="6" customFormat="1" ht="21.75" customHeight="1">
      <c r="A91" s="1" t="s">
        <v>0</v>
      </c>
      <c r="B91" s="1"/>
      <c r="C91" s="1"/>
      <c r="D91" s="2"/>
      <c r="E91" s="3"/>
      <c r="F91" s="4"/>
      <c r="G91" s="31"/>
      <c r="H91" s="4"/>
      <c r="I91" s="32"/>
      <c r="J91" s="4"/>
      <c r="K91" s="31"/>
      <c r="L91" s="5" t="s">
        <v>4</v>
      </c>
    </row>
    <row r="92" spans="1:12" s="6" customFormat="1" ht="21.75" customHeight="1">
      <c r="A92" s="1" t="s">
        <v>152</v>
      </c>
      <c r="B92" s="1"/>
      <c r="C92" s="1"/>
      <c r="D92" s="2"/>
      <c r="E92" s="3"/>
      <c r="F92" s="4"/>
      <c r="G92" s="31"/>
      <c r="H92" s="4"/>
      <c r="I92" s="32"/>
      <c r="J92" s="4"/>
      <c r="K92" s="31"/>
      <c r="L92" s="4"/>
    </row>
    <row r="93" spans="1:12" s="6" customFormat="1" ht="21.75" customHeight="1">
      <c r="A93" s="7" t="str">
        <f>+A3</f>
        <v>สำหรับงวดสามเดือนสิ้นสุดวันที่ 31 มีนาคม พ.ศ. 2560</v>
      </c>
      <c r="B93" s="7"/>
      <c r="C93" s="7"/>
      <c r="D93" s="8"/>
      <c r="E93" s="9"/>
      <c r="F93" s="10"/>
      <c r="G93" s="33"/>
      <c r="H93" s="10"/>
      <c r="I93" s="34"/>
      <c r="J93" s="10"/>
      <c r="K93" s="33"/>
      <c r="L93" s="10"/>
    </row>
    <row r="94" spans="7:11" ht="18" customHeight="1">
      <c r="G94" s="169"/>
      <c r="I94" s="170"/>
      <c r="K94" s="169"/>
    </row>
    <row r="95" spans="2:12" s="11" customFormat="1" ht="18" customHeight="1">
      <c r="B95" s="12"/>
      <c r="C95" s="12"/>
      <c r="D95" s="13"/>
      <c r="E95" s="14"/>
      <c r="F95" s="15"/>
      <c r="G95" s="153"/>
      <c r="H95" s="17" t="s">
        <v>3</v>
      </c>
      <c r="I95" s="154"/>
      <c r="J95" s="15"/>
      <c r="K95" s="153"/>
      <c r="L95" s="17" t="s">
        <v>189</v>
      </c>
    </row>
    <row r="96" spans="1:12" s="11" customFormat="1" ht="18" customHeight="1">
      <c r="A96" s="12"/>
      <c r="B96" s="12"/>
      <c r="C96" s="12"/>
      <c r="D96" s="20"/>
      <c r="E96" s="14"/>
      <c r="F96" s="172" t="s">
        <v>8</v>
      </c>
      <c r="G96" s="173"/>
      <c r="H96" s="172" t="s">
        <v>9</v>
      </c>
      <c r="I96" s="174"/>
      <c r="J96" s="172" t="s">
        <v>8</v>
      </c>
      <c r="K96" s="173"/>
      <c r="L96" s="172" t="s">
        <v>9</v>
      </c>
    </row>
    <row r="97" spans="1:12" s="11" customFormat="1" ht="18" customHeight="1">
      <c r="A97" s="12"/>
      <c r="B97" s="12"/>
      <c r="C97" s="12"/>
      <c r="D97" s="20"/>
      <c r="E97" s="14"/>
      <c r="F97" s="158" t="s">
        <v>11</v>
      </c>
      <c r="G97" s="159"/>
      <c r="H97" s="158" t="s">
        <v>11</v>
      </c>
      <c r="I97" s="160"/>
      <c r="J97" s="158" t="s">
        <v>11</v>
      </c>
      <c r="K97" s="159"/>
      <c r="L97" s="158" t="s">
        <v>11</v>
      </c>
    </row>
    <row r="98" spans="1:12" s="11" customFormat="1" ht="18" customHeight="1">
      <c r="A98" s="12"/>
      <c r="B98" s="12"/>
      <c r="C98" s="12"/>
      <c r="D98" s="21"/>
      <c r="E98" s="14"/>
      <c r="F98" s="164"/>
      <c r="G98" s="175"/>
      <c r="H98" s="164"/>
      <c r="I98" s="176"/>
      <c r="J98" s="164"/>
      <c r="K98" s="175"/>
      <c r="L98" s="164"/>
    </row>
    <row r="99" spans="1:12" s="11" customFormat="1" ht="18" customHeight="1">
      <c r="A99" s="14" t="s">
        <v>171</v>
      </c>
      <c r="B99" s="12"/>
      <c r="C99" s="12"/>
      <c r="D99" s="21"/>
      <c r="E99" s="14"/>
      <c r="F99" s="164"/>
      <c r="G99" s="175"/>
      <c r="H99" s="164"/>
      <c r="I99" s="176"/>
      <c r="J99" s="164"/>
      <c r="K99" s="175"/>
      <c r="L99" s="164"/>
    </row>
    <row r="100" spans="1:12" s="11" customFormat="1" ht="18" customHeight="1">
      <c r="A100" s="37" t="s">
        <v>172</v>
      </c>
      <c r="B100" s="12"/>
      <c r="C100" s="12"/>
      <c r="D100" s="21"/>
      <c r="E100" s="14"/>
      <c r="F100" s="164"/>
      <c r="G100" s="175"/>
      <c r="H100" s="164"/>
      <c r="I100" s="176"/>
      <c r="J100" s="164"/>
      <c r="K100" s="175"/>
      <c r="L100" s="164"/>
    </row>
    <row r="101" spans="3:12" s="11" customFormat="1" ht="18" customHeight="1">
      <c r="C101" s="11" t="s">
        <v>173</v>
      </c>
      <c r="D101" s="21"/>
      <c r="E101" s="14"/>
      <c r="F101" s="165">
        <f>F82</f>
        <v>2974189</v>
      </c>
      <c r="G101" s="159"/>
      <c r="H101" s="165">
        <v>2628534</v>
      </c>
      <c r="I101" s="160"/>
      <c r="J101" s="165">
        <f>J82</f>
        <v>856240</v>
      </c>
      <c r="K101" s="159"/>
      <c r="L101" s="165">
        <v>464962</v>
      </c>
    </row>
    <row r="102" spans="1:12" s="11" customFormat="1" ht="7.5" customHeight="1">
      <c r="A102" s="12"/>
      <c r="B102" s="12"/>
      <c r="C102" s="12"/>
      <c r="D102" s="21"/>
      <c r="E102" s="14"/>
      <c r="F102" s="163"/>
      <c r="G102" s="159"/>
      <c r="H102" s="163"/>
      <c r="I102" s="160"/>
      <c r="J102" s="164"/>
      <c r="K102" s="159"/>
      <c r="L102" s="164"/>
    </row>
    <row r="103" spans="1:12" s="11" customFormat="1" ht="18" customHeight="1" thickBot="1">
      <c r="A103" s="14"/>
      <c r="B103" s="12"/>
      <c r="C103" s="12"/>
      <c r="D103" s="21"/>
      <c r="E103" s="14"/>
      <c r="F103" s="177">
        <f>SUM(F101)</f>
        <v>2974189</v>
      </c>
      <c r="G103" s="159"/>
      <c r="H103" s="177">
        <f>SUM(H101)</f>
        <v>2628534</v>
      </c>
      <c r="I103" s="160"/>
      <c r="J103" s="177">
        <f>SUM(J101)</f>
        <v>856240</v>
      </c>
      <c r="K103" s="159"/>
      <c r="L103" s="177">
        <f>SUM(L101)</f>
        <v>464962</v>
      </c>
    </row>
    <row r="104" spans="1:12" s="11" customFormat="1" ht="18" customHeight="1" thickTop="1">
      <c r="A104" s="12"/>
      <c r="B104" s="12"/>
      <c r="C104" s="12"/>
      <c r="D104" s="21"/>
      <c r="E104" s="14"/>
      <c r="F104" s="163"/>
      <c r="G104" s="159"/>
      <c r="H104" s="163"/>
      <c r="I104" s="160"/>
      <c r="J104" s="163"/>
      <c r="K104" s="159"/>
      <c r="L104" s="163"/>
    </row>
    <row r="105" spans="1:12" s="11" customFormat="1" ht="18" customHeight="1">
      <c r="A105" s="14" t="s">
        <v>174</v>
      </c>
      <c r="B105" s="12"/>
      <c r="C105" s="12"/>
      <c r="D105" s="21"/>
      <c r="E105" s="14"/>
      <c r="F105" s="163"/>
      <c r="G105" s="159"/>
      <c r="H105" s="163"/>
      <c r="I105" s="160"/>
      <c r="J105" s="163"/>
      <c r="K105" s="159"/>
      <c r="L105" s="163"/>
    </row>
    <row r="106" spans="1:5" s="11" customFormat="1" ht="18" customHeight="1">
      <c r="A106" s="37" t="s">
        <v>175</v>
      </c>
      <c r="D106" s="21"/>
      <c r="E106" s="14"/>
    </row>
    <row r="107" spans="1:12" s="11" customFormat="1" ht="18" customHeight="1">
      <c r="A107" s="37"/>
      <c r="B107" s="11" t="s">
        <v>176</v>
      </c>
      <c r="D107" s="21"/>
      <c r="E107" s="14"/>
      <c r="F107" s="164">
        <v>482396</v>
      </c>
      <c r="G107" s="159"/>
      <c r="H107" s="164">
        <v>-779786</v>
      </c>
      <c r="I107" s="160"/>
      <c r="J107" s="164">
        <v>0</v>
      </c>
      <c r="K107" s="159"/>
      <c r="L107" s="164">
        <v>1213</v>
      </c>
    </row>
    <row r="108" spans="1:12" s="11" customFormat="1" ht="18" customHeight="1">
      <c r="A108" s="37" t="s">
        <v>177</v>
      </c>
      <c r="D108" s="20"/>
      <c r="E108" s="14"/>
      <c r="F108" s="164">
        <v>0</v>
      </c>
      <c r="G108" s="159"/>
      <c r="H108" s="164">
        <v>1364</v>
      </c>
      <c r="I108" s="160"/>
      <c r="J108" s="164">
        <v>0</v>
      </c>
      <c r="K108" s="164"/>
      <c r="L108" s="164">
        <v>1364</v>
      </c>
    </row>
    <row r="109" spans="1:12" s="11" customFormat="1" ht="18" customHeight="1">
      <c r="A109" s="37" t="s">
        <v>184</v>
      </c>
      <c r="D109" s="20"/>
      <c r="E109" s="14"/>
      <c r="F109" s="164">
        <v>407373</v>
      </c>
      <c r="G109" s="159"/>
      <c r="H109" s="164">
        <v>0</v>
      </c>
      <c r="I109" s="160"/>
      <c r="J109" s="164">
        <v>0</v>
      </c>
      <c r="K109" s="164"/>
      <c r="L109" s="164">
        <v>0</v>
      </c>
    </row>
    <row r="110" spans="1:12" s="11" customFormat="1" ht="18" customHeight="1">
      <c r="A110" s="37" t="s">
        <v>178</v>
      </c>
      <c r="B110" s="37"/>
      <c r="D110" s="20"/>
      <c r="E110" s="14"/>
      <c r="F110" s="164"/>
      <c r="G110" s="159"/>
      <c r="H110" s="163"/>
      <c r="I110" s="160"/>
      <c r="J110" s="163"/>
      <c r="K110" s="159"/>
      <c r="L110" s="163"/>
    </row>
    <row r="111" spans="1:12" s="11" customFormat="1" ht="18" customHeight="1">
      <c r="A111" s="12"/>
      <c r="C111" s="37" t="s">
        <v>179</v>
      </c>
      <c r="D111" s="20"/>
      <c r="E111" s="14"/>
      <c r="F111" s="164">
        <v>87395</v>
      </c>
      <c r="G111" s="159"/>
      <c r="H111" s="164">
        <v>16667</v>
      </c>
      <c r="I111" s="160"/>
      <c r="J111" s="164">
        <v>0</v>
      </c>
      <c r="K111" s="159"/>
      <c r="L111" s="163">
        <v>0</v>
      </c>
    </row>
    <row r="112" spans="1:12" s="11" customFormat="1" ht="18" customHeight="1">
      <c r="A112" s="12"/>
      <c r="C112" s="37"/>
      <c r="D112" s="20"/>
      <c r="E112" s="14"/>
      <c r="F112" s="164"/>
      <c r="G112" s="159"/>
      <c r="H112" s="164"/>
      <c r="I112" s="160"/>
      <c r="J112" s="163"/>
      <c r="K112" s="159"/>
      <c r="L112" s="163"/>
    </row>
    <row r="113" spans="1:12" s="11" customFormat="1" ht="18" customHeight="1">
      <c r="A113" s="12"/>
      <c r="C113" s="37"/>
      <c r="D113" s="20"/>
      <c r="E113" s="14"/>
      <c r="F113" s="164"/>
      <c r="G113" s="159"/>
      <c r="H113" s="164"/>
      <c r="I113" s="160"/>
      <c r="J113" s="163"/>
      <c r="K113" s="159"/>
      <c r="L113" s="163"/>
    </row>
    <row r="114" spans="1:12" s="11" customFormat="1" ht="18" customHeight="1">
      <c r="A114" s="12"/>
      <c r="C114" s="37"/>
      <c r="D114" s="20"/>
      <c r="E114" s="14"/>
      <c r="F114" s="164"/>
      <c r="G114" s="159"/>
      <c r="H114" s="164"/>
      <c r="I114" s="160"/>
      <c r="J114" s="163"/>
      <c r="K114" s="159"/>
      <c r="L114" s="163"/>
    </row>
    <row r="115" spans="1:12" s="11" customFormat="1" ht="18" customHeight="1">
      <c r="A115" s="12"/>
      <c r="C115" s="37"/>
      <c r="D115" s="20"/>
      <c r="E115" s="14"/>
      <c r="F115" s="164"/>
      <c r="G115" s="159"/>
      <c r="H115" s="164"/>
      <c r="I115" s="160"/>
      <c r="J115" s="163"/>
      <c r="K115" s="159"/>
      <c r="L115" s="163"/>
    </row>
    <row r="116" spans="1:12" s="11" customFormat="1" ht="18" customHeight="1">
      <c r="A116" s="12"/>
      <c r="C116" s="37"/>
      <c r="D116" s="20"/>
      <c r="E116" s="14"/>
      <c r="F116" s="164"/>
      <c r="G116" s="159"/>
      <c r="H116" s="164"/>
      <c r="I116" s="160"/>
      <c r="J116" s="163"/>
      <c r="K116" s="159"/>
      <c r="L116" s="163"/>
    </row>
    <row r="117" spans="1:12" s="11" customFormat="1" ht="18" customHeight="1">
      <c r="A117" s="12"/>
      <c r="C117" s="37"/>
      <c r="D117" s="20"/>
      <c r="E117" s="14"/>
      <c r="F117" s="164"/>
      <c r="G117" s="159"/>
      <c r="H117" s="164"/>
      <c r="I117" s="160"/>
      <c r="J117" s="163"/>
      <c r="K117" s="159"/>
      <c r="L117" s="163"/>
    </row>
    <row r="118" spans="1:12" s="11" customFormat="1" ht="18" customHeight="1">
      <c r="A118" s="12"/>
      <c r="C118" s="37"/>
      <c r="D118" s="20"/>
      <c r="E118" s="14"/>
      <c r="F118" s="164"/>
      <c r="G118" s="159"/>
      <c r="H118" s="164"/>
      <c r="I118" s="160"/>
      <c r="J118" s="163"/>
      <c r="K118" s="159"/>
      <c r="L118" s="163"/>
    </row>
    <row r="119" spans="1:12" s="11" customFormat="1" ht="18" customHeight="1">
      <c r="A119" s="12"/>
      <c r="C119" s="37"/>
      <c r="D119" s="20"/>
      <c r="E119" s="14"/>
      <c r="F119" s="164"/>
      <c r="G119" s="159"/>
      <c r="H119" s="164"/>
      <c r="I119" s="160"/>
      <c r="J119" s="163"/>
      <c r="K119" s="159"/>
      <c r="L119" s="163"/>
    </row>
    <row r="120" spans="1:12" s="11" customFormat="1" ht="18" customHeight="1">
      <c r="A120" s="12"/>
      <c r="C120" s="37"/>
      <c r="D120" s="20"/>
      <c r="E120" s="14"/>
      <c r="F120" s="164"/>
      <c r="G120" s="159"/>
      <c r="H120" s="164"/>
      <c r="I120" s="160"/>
      <c r="J120" s="163"/>
      <c r="K120" s="159"/>
      <c r="L120" s="163"/>
    </row>
    <row r="121" spans="1:12" s="11" customFormat="1" ht="18" customHeight="1">
      <c r="A121" s="12"/>
      <c r="C121" s="37"/>
      <c r="D121" s="20"/>
      <c r="E121" s="14"/>
      <c r="F121" s="164"/>
      <c r="G121" s="159"/>
      <c r="H121" s="164"/>
      <c r="I121" s="160"/>
      <c r="J121" s="163"/>
      <c r="K121" s="159"/>
      <c r="L121" s="163"/>
    </row>
    <row r="122" spans="1:12" s="11" customFormat="1" ht="18" customHeight="1">
      <c r="A122" s="12"/>
      <c r="C122" s="37"/>
      <c r="D122" s="20"/>
      <c r="E122" s="14"/>
      <c r="F122" s="164"/>
      <c r="G122" s="159"/>
      <c r="H122" s="164"/>
      <c r="I122" s="160"/>
      <c r="J122" s="163"/>
      <c r="K122" s="159"/>
      <c r="L122" s="163"/>
    </row>
    <row r="123" spans="1:12" s="11" customFormat="1" ht="18" customHeight="1">
      <c r="A123" s="12"/>
      <c r="C123" s="37"/>
      <c r="D123" s="20"/>
      <c r="E123" s="14"/>
      <c r="F123" s="164"/>
      <c r="G123" s="159"/>
      <c r="H123" s="164"/>
      <c r="I123" s="160"/>
      <c r="J123" s="163"/>
      <c r="K123" s="159"/>
      <c r="L123" s="163"/>
    </row>
    <row r="124" spans="1:12" s="11" customFormat="1" ht="18" customHeight="1">
      <c r="A124" s="12"/>
      <c r="C124" s="37"/>
      <c r="D124" s="20"/>
      <c r="E124" s="14"/>
      <c r="F124" s="164"/>
      <c r="G124" s="159"/>
      <c r="H124" s="164"/>
      <c r="I124" s="160"/>
      <c r="J124" s="163"/>
      <c r="K124" s="159"/>
      <c r="L124" s="163"/>
    </row>
    <row r="125" spans="1:12" s="11" customFormat="1" ht="18" customHeight="1">
      <c r="A125" s="12"/>
      <c r="C125" s="37"/>
      <c r="D125" s="20"/>
      <c r="E125" s="14"/>
      <c r="F125" s="164"/>
      <c r="G125" s="159"/>
      <c r="H125" s="164"/>
      <c r="I125" s="160"/>
      <c r="J125" s="163"/>
      <c r="K125" s="159"/>
      <c r="L125" s="163"/>
    </row>
    <row r="126" spans="1:12" s="11" customFormat="1" ht="18" customHeight="1">
      <c r="A126" s="12"/>
      <c r="C126" s="37"/>
      <c r="D126" s="20"/>
      <c r="E126" s="14"/>
      <c r="F126" s="164"/>
      <c r="G126" s="159"/>
      <c r="H126" s="164"/>
      <c r="I126" s="160"/>
      <c r="J126" s="163"/>
      <c r="K126" s="159"/>
      <c r="L126" s="163"/>
    </row>
    <row r="127" spans="1:12" s="11" customFormat="1" ht="18" customHeight="1">
      <c r="A127" s="12"/>
      <c r="C127" s="37"/>
      <c r="D127" s="20"/>
      <c r="E127" s="14"/>
      <c r="F127" s="164"/>
      <c r="G127" s="159"/>
      <c r="H127" s="164"/>
      <c r="I127" s="160"/>
      <c r="J127" s="163"/>
      <c r="K127" s="159"/>
      <c r="L127" s="163"/>
    </row>
    <row r="128" spans="1:12" s="11" customFormat="1" ht="18" customHeight="1">
      <c r="A128" s="12"/>
      <c r="C128" s="37"/>
      <c r="D128" s="20"/>
      <c r="E128" s="14"/>
      <c r="F128" s="164"/>
      <c r="G128" s="159"/>
      <c r="H128" s="164"/>
      <c r="I128" s="160"/>
      <c r="J128" s="163"/>
      <c r="K128" s="159"/>
      <c r="L128" s="163"/>
    </row>
    <row r="129" spans="1:12" s="11" customFormat="1" ht="18" customHeight="1">
      <c r="A129" s="12"/>
      <c r="C129" s="37"/>
      <c r="D129" s="20"/>
      <c r="E129" s="14"/>
      <c r="F129" s="164"/>
      <c r="G129" s="159"/>
      <c r="H129" s="164"/>
      <c r="I129" s="160"/>
      <c r="J129" s="163"/>
      <c r="K129" s="159"/>
      <c r="L129" s="163"/>
    </row>
    <row r="130" spans="1:12" s="11" customFormat="1" ht="18" customHeight="1">
      <c r="A130" s="12"/>
      <c r="C130" s="37"/>
      <c r="D130" s="20"/>
      <c r="E130" s="14"/>
      <c r="F130" s="164"/>
      <c r="G130" s="159"/>
      <c r="H130" s="164"/>
      <c r="I130" s="160"/>
      <c r="J130" s="163"/>
      <c r="K130" s="159"/>
      <c r="L130" s="163"/>
    </row>
    <row r="131" spans="1:12" s="11" customFormat="1" ht="18" customHeight="1">
      <c r="A131" s="12"/>
      <c r="C131" s="37"/>
      <c r="D131" s="20"/>
      <c r="E131" s="14"/>
      <c r="F131" s="164"/>
      <c r="G131" s="159"/>
      <c r="H131" s="164"/>
      <c r="I131" s="160"/>
      <c r="J131" s="163"/>
      <c r="K131" s="159"/>
      <c r="L131" s="163"/>
    </row>
    <row r="132" spans="1:12" s="11" customFormat="1" ht="18" customHeight="1">
      <c r="A132" s="12"/>
      <c r="C132" s="37"/>
      <c r="D132" s="20"/>
      <c r="E132" s="14"/>
      <c r="F132" s="164"/>
      <c r="G132" s="159"/>
      <c r="H132" s="164"/>
      <c r="I132" s="160"/>
      <c r="J132" s="163"/>
      <c r="K132" s="159"/>
      <c r="L132" s="163"/>
    </row>
    <row r="133" spans="1:12" s="11" customFormat="1" ht="15" customHeight="1">
      <c r="A133" s="12"/>
      <c r="C133" s="37"/>
      <c r="D133" s="20"/>
      <c r="E133" s="14"/>
      <c r="F133" s="164"/>
      <c r="G133" s="159"/>
      <c r="H133" s="164"/>
      <c r="I133" s="160"/>
      <c r="J133" s="163"/>
      <c r="K133" s="159"/>
      <c r="L133" s="163"/>
    </row>
    <row r="134" spans="1:12" s="6" customFormat="1" ht="21.75" customHeight="1">
      <c r="A134" s="179" t="str">
        <f>'2-4'!A47:L47</f>
        <v>หมายเหตุประกอบข้อมูลทางการเงินในหน้า 11 ถึง 36 เป็นส่วนหนึ่งของข้อมูลทางการเงินระหว่างกาลนี้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</row>
    <row r="165" spans="1:12" ht="15.75" customHeight="1">
      <c r="A165" s="171"/>
      <c r="B165" s="171"/>
      <c r="C165" s="171"/>
      <c r="D165" s="171"/>
      <c r="E165" s="171"/>
      <c r="F165" s="171"/>
      <c r="G165" s="171"/>
      <c r="H165" s="171"/>
      <c r="I165" s="171"/>
      <c r="J165" s="168">
        <v>64</v>
      </c>
      <c r="K165" s="171"/>
      <c r="L165" s="171"/>
    </row>
  </sheetData>
  <sheetProtection/>
  <mergeCells count="3">
    <mergeCell ref="A45:L45"/>
    <mergeCell ref="A90:L90"/>
    <mergeCell ref="A134:L134"/>
  </mergeCells>
  <printOptions/>
  <pageMargins left="0.8" right="0.5" top="0.5" bottom="0.6" header="0.49" footer="0.4"/>
  <pageSetup firstPageNumber="8" useFirstPageNumber="1" fitToHeight="0" horizontalDpi="1200" verticalDpi="1200" orientation="portrait" paperSize="9" r:id="rId1"/>
  <headerFooter>
    <oddFooter>&amp;R&amp;"Angsana New,Regular"&amp;13&amp;P</oddFoot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Praphensri Puttaluck</cp:lastModifiedBy>
  <cp:lastPrinted>2017-05-12T01:26:48Z</cp:lastPrinted>
  <dcterms:created xsi:type="dcterms:W3CDTF">2017-05-03T07:03:18Z</dcterms:created>
  <dcterms:modified xsi:type="dcterms:W3CDTF">2017-05-12T01:26:51Z</dcterms:modified>
  <cp:category/>
  <cp:version/>
  <cp:contentType/>
  <cp:contentStatus/>
</cp:coreProperties>
</file>